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OverallAvgs" sheetId="8" r:id="rId4"/>
    <sheet name="Weekly" sheetId="11" r:id="rId5"/>
    <sheet name="Rosters" sheetId="47" r:id="rId6"/>
    <sheet name="Payouts" sheetId="48" r:id="rId7"/>
    <sheet name="Schedule" sheetId="6" r:id="rId8"/>
    <sheet name="Rules" sheetId="4" r:id="rId9"/>
  </sheets>
  <definedNames>
    <definedName name="_xlnm.Print_Area" localSheetId="5">Rosters!$A:$L</definedName>
  </definedNames>
  <calcPr calcId="145621"/>
</workbook>
</file>

<file path=xl/calcChain.xml><?xml version="1.0" encoding="utf-8"?>
<calcChain xmlns="http://schemas.openxmlformats.org/spreadsheetml/2006/main">
  <c r="AS125" i="8" l="1"/>
  <c r="AV125" i="8" s="1"/>
  <c r="AT125" i="8"/>
  <c r="AX125" i="8" s="1"/>
  <c r="AS80" i="8"/>
  <c r="AV80" i="8"/>
  <c r="AY80" i="8"/>
  <c r="AT80" i="8"/>
  <c r="AX80" i="8" s="1"/>
  <c r="AT62" i="8"/>
  <c r="AV62" i="8" s="1"/>
  <c r="AS62" i="8"/>
  <c r="AS26" i="8"/>
  <c r="AV26" i="8" s="1"/>
  <c r="AT26" i="8"/>
  <c r="AX26" i="8" s="1"/>
  <c r="AT17" i="8"/>
  <c r="AV17" i="8" s="1"/>
  <c r="AS17" i="8"/>
  <c r="CH10" i="11"/>
  <c r="CH9" i="11"/>
  <c r="CH7" i="11"/>
  <c r="CH6" i="11"/>
  <c r="CH4" i="11"/>
  <c r="CH3" i="11"/>
  <c r="CH2" i="11"/>
  <c r="K30" i="12"/>
  <c r="L30" i="12"/>
  <c r="M30" i="12"/>
  <c r="O30" i="12"/>
  <c r="K31" i="12"/>
  <c r="L31" i="12"/>
  <c r="M31" i="12"/>
  <c r="O31" i="12"/>
  <c r="K32" i="12"/>
  <c r="L32" i="12"/>
  <c r="M32" i="12"/>
  <c r="O32" i="12"/>
  <c r="K33" i="12"/>
  <c r="L33" i="12"/>
  <c r="M33" i="12"/>
  <c r="O33" i="12"/>
  <c r="B49" i="12"/>
  <c r="C49" i="12"/>
  <c r="D49" i="12"/>
  <c r="E49" i="12"/>
  <c r="F49" i="12"/>
  <c r="B47" i="12"/>
  <c r="C47" i="12"/>
  <c r="D47" i="12"/>
  <c r="E47" i="12"/>
  <c r="F47" i="12"/>
  <c r="B48" i="12"/>
  <c r="C48" i="12"/>
  <c r="D48" i="12"/>
  <c r="E48" i="12"/>
  <c r="F48" i="12"/>
  <c r="B34" i="12"/>
  <c r="C34" i="12"/>
  <c r="D34" i="12"/>
  <c r="E34" i="12"/>
  <c r="F34" i="12"/>
  <c r="B35" i="12"/>
  <c r="C35" i="12"/>
  <c r="D35" i="12"/>
  <c r="E35" i="12"/>
  <c r="F35" i="12"/>
  <c r="B36" i="12"/>
  <c r="C36" i="12"/>
  <c r="D36" i="12"/>
  <c r="E36" i="12"/>
  <c r="F36" i="12"/>
  <c r="B37" i="12"/>
  <c r="C37" i="12"/>
  <c r="D37" i="12"/>
  <c r="E37" i="12"/>
  <c r="F37" i="12"/>
  <c r="B38" i="12"/>
  <c r="C38" i="12"/>
  <c r="D38" i="12"/>
  <c r="E38" i="12"/>
  <c r="F38" i="12"/>
  <c r="B39" i="12"/>
  <c r="C39" i="12"/>
  <c r="D39" i="12"/>
  <c r="E39" i="12"/>
  <c r="F39" i="12"/>
  <c r="B40" i="12"/>
  <c r="C40" i="12"/>
  <c r="D40" i="12"/>
  <c r="E40" i="12"/>
  <c r="F40" i="12"/>
  <c r="B41" i="12"/>
  <c r="C41" i="12"/>
  <c r="D41" i="12"/>
  <c r="E41" i="12"/>
  <c r="F41" i="12"/>
  <c r="B42" i="12"/>
  <c r="C42" i="12"/>
  <c r="D42" i="12"/>
  <c r="E42" i="12"/>
  <c r="F42" i="12"/>
  <c r="B43" i="12"/>
  <c r="C43" i="12"/>
  <c r="D43" i="12"/>
  <c r="E43" i="12"/>
  <c r="F43" i="12"/>
  <c r="B44" i="12"/>
  <c r="C44" i="12"/>
  <c r="D44" i="12"/>
  <c r="E44" i="12"/>
  <c r="F44" i="12"/>
  <c r="B45" i="12"/>
  <c r="C45" i="12"/>
  <c r="D45" i="12"/>
  <c r="E45" i="12"/>
  <c r="F45" i="12"/>
  <c r="B46" i="12"/>
  <c r="C46" i="12"/>
  <c r="D46" i="12"/>
  <c r="E46" i="12"/>
  <c r="F46" i="12"/>
  <c r="AY125" i="8" l="1"/>
  <c r="AX62" i="8"/>
  <c r="AY62" i="8"/>
  <c r="AY26" i="8"/>
  <c r="AX17" i="8"/>
  <c r="AY17" i="8"/>
  <c r="G51" i="49"/>
  <c r="AT67" i="8"/>
  <c r="AX67" i="8" s="1"/>
  <c r="AS67" i="8"/>
  <c r="AT66" i="8"/>
  <c r="AX66" i="8" s="1"/>
  <c r="AS66" i="8"/>
  <c r="AT69" i="8"/>
  <c r="AX69" i="8" s="1"/>
  <c r="AS69" i="8"/>
  <c r="AT68" i="8"/>
  <c r="AX68" i="8" s="1"/>
  <c r="AS68" i="8"/>
  <c r="AT70" i="8"/>
  <c r="AX70" i="8" s="1"/>
  <c r="AS70" i="8"/>
  <c r="AT57" i="8"/>
  <c r="AX57" i="8" s="1"/>
  <c r="AS57" i="8"/>
  <c r="AT60" i="8"/>
  <c r="AX60" i="8" s="1"/>
  <c r="AS60" i="8"/>
  <c r="AT59" i="8"/>
  <c r="AX59" i="8" s="1"/>
  <c r="AS59" i="8"/>
  <c r="AT58" i="8"/>
  <c r="AX58" i="8" s="1"/>
  <c r="AS58" i="8"/>
  <c r="AT122" i="8"/>
  <c r="AX122" i="8" s="1"/>
  <c r="AT15" i="8"/>
  <c r="K34" i="12"/>
  <c r="L34" i="12"/>
  <c r="K35" i="12"/>
  <c r="L35" i="12"/>
  <c r="K36" i="12"/>
  <c r="L36" i="12"/>
  <c r="K37" i="12"/>
  <c r="L37" i="12"/>
  <c r="K38" i="12"/>
  <c r="L38" i="12"/>
  <c r="B3" i="12"/>
  <c r="I3" i="12"/>
  <c r="J3" i="12"/>
  <c r="B4" i="12"/>
  <c r="I4" i="12"/>
  <c r="J4" i="12"/>
  <c r="B5" i="12"/>
  <c r="I5" i="12"/>
  <c r="J5" i="12"/>
  <c r="B6" i="12"/>
  <c r="I6" i="12"/>
  <c r="J6" i="12"/>
  <c r="B7" i="12"/>
  <c r="I7" i="12"/>
  <c r="J7" i="12"/>
  <c r="B8" i="12"/>
  <c r="I8" i="12"/>
  <c r="J8" i="12"/>
  <c r="AZ10" i="8"/>
  <c r="AZ19" i="8"/>
  <c r="AZ28" i="8"/>
  <c r="AZ37" i="8"/>
  <c r="AZ46" i="8"/>
  <c r="AZ55" i="8"/>
  <c r="AZ64" i="8"/>
  <c r="AZ73" i="8"/>
  <c r="AZ82" i="8"/>
  <c r="AZ91" i="8"/>
  <c r="AZ100" i="8"/>
  <c r="AZ109" i="8"/>
  <c r="AZ127" i="8"/>
  <c r="AZ118" i="8"/>
  <c r="AR3" i="9"/>
  <c r="AS3" i="9"/>
  <c r="AS78" i="8"/>
  <c r="AT78" i="8"/>
  <c r="AX78" i="8" s="1"/>
  <c r="K39" i="12"/>
  <c r="L39" i="12"/>
  <c r="K40" i="12"/>
  <c r="L40" i="12"/>
  <c r="K41" i="12"/>
  <c r="L41" i="12"/>
  <c r="B32" i="12"/>
  <c r="C32" i="12"/>
  <c r="E32" i="12"/>
  <c r="B33" i="12"/>
  <c r="C33" i="12"/>
  <c r="E33" i="12"/>
  <c r="AR27" i="9"/>
  <c r="AS27" i="9"/>
  <c r="AR28" i="9"/>
  <c r="AS28" i="9"/>
  <c r="AR24" i="9"/>
  <c r="AS24" i="9"/>
  <c r="AW24" i="9" s="1"/>
  <c r="AR12" i="9"/>
  <c r="AS12" i="9"/>
  <c r="AR18" i="9"/>
  <c r="AS18" i="9"/>
  <c r="AW18" i="9" s="1"/>
  <c r="AS123" i="8"/>
  <c r="AT123" i="8"/>
  <c r="AX123" i="8" s="1"/>
  <c r="AS115" i="8"/>
  <c r="AT115" i="8"/>
  <c r="AS93" i="8"/>
  <c r="AT93" i="8"/>
  <c r="AX93" i="8" s="1"/>
  <c r="AR29" i="9"/>
  <c r="AU29" i="9" s="1"/>
  <c r="AS29" i="9"/>
  <c r="AW29" i="9" s="1"/>
  <c r="AR8" i="9"/>
  <c r="AX8" i="9" s="1"/>
  <c r="AS8" i="9"/>
  <c r="AW8" i="9" s="1"/>
  <c r="AR30" i="9"/>
  <c r="AU30" i="9" s="1"/>
  <c r="AS30" i="9"/>
  <c r="AR20" i="9"/>
  <c r="AS20" i="9"/>
  <c r="AW20" i="9" s="1"/>
  <c r="AR17" i="9"/>
  <c r="AS17" i="9"/>
  <c r="AR25" i="9"/>
  <c r="AS25" i="9"/>
  <c r="AW25" i="9" s="1"/>
  <c r="AR31" i="9"/>
  <c r="AS31" i="9"/>
  <c r="AR15" i="9"/>
  <c r="AS15" i="9"/>
  <c r="AR10" i="9"/>
  <c r="AS10" i="9"/>
  <c r="AT13" i="8"/>
  <c r="AX13" i="8"/>
  <c r="AS13" i="8"/>
  <c r="AR23" i="9"/>
  <c r="AS23" i="9"/>
  <c r="AR33" i="9"/>
  <c r="AS33" i="9"/>
  <c r="AR7" i="9"/>
  <c r="AS7" i="9"/>
  <c r="B25" i="12"/>
  <c r="C25" i="12"/>
  <c r="B26" i="12"/>
  <c r="C26" i="12"/>
  <c r="AT121" i="8"/>
  <c r="AX121" i="8" s="1"/>
  <c r="AS121" i="8"/>
  <c r="AT120" i="8"/>
  <c r="AX120" i="8" s="1"/>
  <c r="AS120" i="8"/>
  <c r="AS122" i="8"/>
  <c r="AT111" i="8"/>
  <c r="AX111" i="8" s="1"/>
  <c r="AS111" i="8"/>
  <c r="AT112" i="8"/>
  <c r="AX112" i="8" s="1"/>
  <c r="AS112" i="8"/>
  <c r="AT113" i="8"/>
  <c r="AX113" i="8" s="1"/>
  <c r="AS113" i="8"/>
  <c r="AT114" i="8"/>
  <c r="AX114" i="8" s="1"/>
  <c r="AS114" i="8"/>
  <c r="AX15" i="8"/>
  <c r="A3" i="11"/>
  <c r="A14" i="11"/>
  <c r="G10" i="12"/>
  <c r="A6" i="11"/>
  <c r="A9" i="11"/>
  <c r="A12" i="11"/>
  <c r="A2" i="11"/>
  <c r="A5" i="11"/>
  <c r="A11" i="11"/>
  <c r="A13" i="11"/>
  <c r="G6" i="12" s="1"/>
  <c r="A8" i="11"/>
  <c r="G7" i="12" s="1"/>
  <c r="A4" i="11"/>
  <c r="G14" i="12" s="1"/>
  <c r="A7" i="11"/>
  <c r="A10" i="11"/>
  <c r="K46" i="49"/>
  <c r="J49" i="49"/>
  <c r="I49" i="49"/>
  <c r="H49" i="49"/>
  <c r="D49" i="49"/>
  <c r="C49" i="49"/>
  <c r="B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s="1"/>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13" i="9"/>
  <c r="AW13" i="9" s="1"/>
  <c r="AT96" i="8"/>
  <c r="AX96" i="8" s="1"/>
  <c r="AT48" i="8"/>
  <c r="AX48" i="8" s="1"/>
  <c r="AQ7" i="11"/>
  <c r="AR7" i="11" s="1"/>
  <c r="AS7" i="11"/>
  <c r="CG7" i="11"/>
  <c r="CJ7" i="11" s="1"/>
  <c r="AQ10" i="11"/>
  <c r="AR10" i="11" s="1"/>
  <c r="AS10" i="11"/>
  <c r="CG10" i="1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5" i="8"/>
  <c r="AS106" i="8"/>
  <c r="AS102" i="8"/>
  <c r="AS104" i="8"/>
  <c r="AS103" i="8"/>
  <c r="AS94" i="8"/>
  <c r="AS95" i="8"/>
  <c r="AS97" i="8"/>
  <c r="AS96" i="8"/>
  <c r="AV96" i="8" s="1"/>
  <c r="AS88" i="8"/>
  <c r="AS86" i="8"/>
  <c r="AS84" i="8"/>
  <c r="AS85" i="8"/>
  <c r="AS87" i="8"/>
  <c r="AS77" i="8"/>
  <c r="AS75" i="8"/>
  <c r="AS76" i="8"/>
  <c r="AY76" i="8" s="1"/>
  <c r="AS52" i="8"/>
  <c r="AS49" i="8"/>
  <c r="AS48" i="8"/>
  <c r="AY48" i="8"/>
  <c r="AS50" i="8"/>
  <c r="AS51" i="8"/>
  <c r="AS40" i="8"/>
  <c r="AS42" i="8"/>
  <c r="AS41" i="8"/>
  <c r="AS43" i="8"/>
  <c r="AS30" i="8"/>
  <c r="AS31" i="8"/>
  <c r="AS34" i="8"/>
  <c r="AS33" i="8"/>
  <c r="AS32" i="8"/>
  <c r="AS21" i="8"/>
  <c r="AS22" i="8"/>
  <c r="AS23" i="8"/>
  <c r="AS24" i="8"/>
  <c r="AS15" i="8"/>
  <c r="AY15" i="8" s="1"/>
  <c r="AS14" i="8"/>
  <c r="AS12" i="8"/>
  <c r="AQ6" i="11"/>
  <c r="AR6" i="11" s="1"/>
  <c r="H9" i="12" s="1"/>
  <c r="AS6" i="11"/>
  <c r="CG6" i="11"/>
  <c r="CJ6" i="11" s="1"/>
  <c r="L7" i="12" s="1"/>
  <c r="AQ9" i="11"/>
  <c r="AR9" i="11" s="1"/>
  <c r="AS9" i="11"/>
  <c r="CG9" i="11"/>
  <c r="AQ5" i="11"/>
  <c r="AR5" i="11"/>
  <c r="AS5" i="11"/>
  <c r="CG5" i="11"/>
  <c r="AQ3" i="11"/>
  <c r="AR3" i="11" s="1"/>
  <c r="H8" i="12" s="1"/>
  <c r="AS3" i="11"/>
  <c r="CG3" i="11"/>
  <c r="CJ3" i="11" s="1"/>
  <c r="AQ2" i="11"/>
  <c r="AR2" i="11" s="1"/>
  <c r="H3" i="12" s="1"/>
  <c r="AS2" i="11"/>
  <c r="CG2" i="11"/>
  <c r="CJ2" i="11" s="1"/>
  <c r="L3" i="12" s="1"/>
  <c r="AQ14" i="11"/>
  <c r="AR14" i="11" s="1"/>
  <c r="H10" i="12" s="1"/>
  <c r="AS14" i="11"/>
  <c r="CG14" i="11"/>
  <c r="AQ12" i="11"/>
  <c r="AR12" i="11" s="1"/>
  <c r="AS12" i="11"/>
  <c r="CG12" i="11"/>
  <c r="A15" i="11"/>
  <c r="G13" i="12" s="1"/>
  <c r="AQ15" i="11"/>
  <c r="AR15" i="11" s="1"/>
  <c r="H13" i="12" s="1"/>
  <c r="AS15" i="11"/>
  <c r="CG15" i="11"/>
  <c r="CJ15" i="11" s="1"/>
  <c r="AQ4" i="11"/>
  <c r="AR4" i="11" s="1"/>
  <c r="AS4" i="11"/>
  <c r="CG4" i="11"/>
  <c r="AQ11" i="11"/>
  <c r="AR11" i="11" s="1"/>
  <c r="AS11" i="11"/>
  <c r="CG11" i="11"/>
  <c r="CJ11" i="11" s="1"/>
  <c r="L12" i="12" s="1"/>
  <c r="AQ8" i="11"/>
  <c r="AR8" i="11" s="1"/>
  <c r="AS8" i="11"/>
  <c r="CG8" i="11"/>
  <c r="AQ13" i="11"/>
  <c r="AR13" i="11" s="1"/>
  <c r="H6" i="12" s="1"/>
  <c r="AS13" i="11"/>
  <c r="CG13" i="11"/>
  <c r="K6" i="12" s="1"/>
  <c r="AS5" i="8"/>
  <c r="AT5" i="8"/>
  <c r="AX5" i="8" s="1"/>
  <c r="AS6" i="8"/>
  <c r="AY6" i="8" s="1"/>
  <c r="AT6" i="8"/>
  <c r="AX6" i="8" s="1"/>
  <c r="AS7" i="8"/>
  <c r="AY7" i="8" s="1"/>
  <c r="AT7" i="8"/>
  <c r="AX7" i="8" s="1"/>
  <c r="AS3" i="8"/>
  <c r="AT3" i="8"/>
  <c r="AX3" i="8" s="1"/>
  <c r="AS4" i="8"/>
  <c r="AT4" i="8"/>
  <c r="AX4" i="8" s="1"/>
  <c r="AT12" i="8"/>
  <c r="AX12" i="8" s="1"/>
  <c r="AT14" i="8"/>
  <c r="AX14" i="8" s="1"/>
  <c r="AT24" i="8"/>
  <c r="AX24" i="8" s="1"/>
  <c r="AT21" i="8"/>
  <c r="AX21" i="8" s="1"/>
  <c r="AT22" i="8"/>
  <c r="AX22" i="8" s="1"/>
  <c r="AT23" i="8"/>
  <c r="AX23" i="8" s="1"/>
  <c r="AT32" i="8"/>
  <c r="AX32" i="8" s="1"/>
  <c r="AT30" i="8"/>
  <c r="AX30" i="8" s="1"/>
  <c r="AT31" i="8"/>
  <c r="AT34" i="8"/>
  <c r="AX34" i="8" s="1"/>
  <c r="AT33" i="8"/>
  <c r="AX33" i="8" s="1"/>
  <c r="AT43" i="8"/>
  <c r="AX43" i="8" s="1"/>
  <c r="AT40" i="8"/>
  <c r="AX40" i="8" s="1"/>
  <c r="AT39" i="8"/>
  <c r="AX39" i="8" s="1"/>
  <c r="AT42" i="8"/>
  <c r="AX42" i="8" s="1"/>
  <c r="AT41" i="8"/>
  <c r="AY41" i="8" s="1"/>
  <c r="AT51" i="8"/>
  <c r="AX51" i="8" s="1"/>
  <c r="AT52" i="8"/>
  <c r="AX52" i="8" s="1"/>
  <c r="AT49" i="8"/>
  <c r="AX49" i="8" s="1"/>
  <c r="AT50" i="8"/>
  <c r="AX50" i="8" s="1"/>
  <c r="AT77" i="8"/>
  <c r="AX77" i="8" s="1"/>
  <c r="AT75" i="8"/>
  <c r="AX75" i="8" s="1"/>
  <c r="AT76" i="8"/>
  <c r="AX76" i="8" s="1"/>
  <c r="AT87" i="8"/>
  <c r="AY87" i="8" s="1"/>
  <c r="AT88" i="8"/>
  <c r="AX88" i="8" s="1"/>
  <c r="AT86" i="8"/>
  <c r="AX86" i="8" s="1"/>
  <c r="AT84" i="8"/>
  <c r="AX84" i="8" s="1"/>
  <c r="AT85" i="8"/>
  <c r="AX85" i="8" s="1"/>
  <c r="AT94" i="8"/>
  <c r="AX94" i="8" s="1"/>
  <c r="AT95" i="8"/>
  <c r="AX95" i="8" s="1"/>
  <c r="AT97" i="8"/>
  <c r="AX97" i="8" s="1"/>
  <c r="AT103" i="8"/>
  <c r="AX103" i="8" s="1"/>
  <c r="AT105" i="8"/>
  <c r="AX105" i="8" s="1"/>
  <c r="AT106" i="8"/>
  <c r="AX106" i="8" s="1"/>
  <c r="AT102" i="8"/>
  <c r="AV102" i="8" s="1"/>
  <c r="AT104" i="8"/>
  <c r="AX104" i="8" s="1"/>
  <c r="AR21" i="9"/>
  <c r="AS21" i="9"/>
  <c r="AW21" i="9" s="1"/>
  <c r="AR5" i="9"/>
  <c r="AS5" i="9"/>
  <c r="AW5" i="9" s="1"/>
  <c r="AR32" i="9"/>
  <c r="AS32" i="9"/>
  <c r="AW32" i="9" s="1"/>
  <c r="AR14" i="9"/>
  <c r="AS14" i="9"/>
  <c r="AW14" i="9" s="1"/>
  <c r="AR19" i="9"/>
  <c r="AS19" i="9"/>
  <c r="AW19" i="9" s="1"/>
  <c r="AR11" i="9"/>
  <c r="AS11" i="9"/>
  <c r="AR4" i="9"/>
  <c r="AS4" i="9"/>
  <c r="AW4" i="9" s="1"/>
  <c r="AR22" i="9"/>
  <c r="AS22" i="9"/>
  <c r="AW22" i="9" s="1"/>
  <c r="AR13" i="9"/>
  <c r="AU13" i="9" s="1"/>
  <c r="AR9" i="9"/>
  <c r="AS9" i="9"/>
  <c r="AR26" i="9"/>
  <c r="AS26" i="9"/>
  <c r="AR6" i="9"/>
  <c r="AS6" i="9"/>
  <c r="AR2" i="9"/>
  <c r="AS2" i="9"/>
  <c r="AR16" i="9"/>
  <c r="AS16" i="9"/>
  <c r="B21" i="12"/>
  <c r="C21" i="12"/>
  <c r="K21" i="12"/>
  <c r="L21" i="12"/>
  <c r="B22" i="12"/>
  <c r="C22" i="12"/>
  <c r="K22" i="12"/>
  <c r="L22" i="12"/>
  <c r="B23" i="12"/>
  <c r="C23" i="12"/>
  <c r="K23" i="12"/>
  <c r="L23" i="12"/>
  <c r="B24" i="12"/>
  <c r="C24" i="12"/>
  <c r="K24" i="12"/>
  <c r="L24" i="12"/>
  <c r="K25" i="12"/>
  <c r="L25" i="12"/>
  <c r="B30" i="12"/>
  <c r="C30" i="12"/>
  <c r="E30" i="12"/>
  <c r="B31" i="12"/>
  <c r="C31" i="12"/>
  <c r="E31" i="12"/>
  <c r="AS39" i="8"/>
  <c r="AV39" i="8" s="1"/>
  <c r="AV121" i="8"/>
  <c r="AX115" i="8"/>
  <c r="K9" i="12"/>
  <c r="K16" i="12"/>
  <c r="AY93" i="8"/>
  <c r="AW9" i="9"/>
  <c r="G15" i="12"/>
  <c r="G12" i="12"/>
  <c r="K15" i="12"/>
  <c r="AY120" i="8"/>
  <c r="AV114" i="8"/>
  <c r="AV115" i="8"/>
  <c r="AV113" i="8"/>
  <c r="AY114" i="8"/>
  <c r="AV111" i="8"/>
  <c r="AV40" i="8"/>
  <c r="AY49" i="8"/>
  <c r="K14" i="12"/>
  <c r="G3" i="12"/>
  <c r="AV123" i="8"/>
  <c r="AV95" i="8"/>
  <c r="AY97" i="8"/>
  <c r="AV93" i="8"/>
  <c r="AY51" i="8"/>
  <c r="AY12" i="8"/>
  <c r="AV13" i="8"/>
  <c r="AV12" i="8"/>
  <c r="AY95" i="8"/>
  <c r="AY122" i="8"/>
  <c r="AY111" i="8"/>
  <c r="G4" i="12"/>
  <c r="AV120" i="8"/>
  <c r="AY123" i="8"/>
  <c r="AV112" i="8"/>
  <c r="AV106" i="8"/>
  <c r="AV104" i="8"/>
  <c r="AV103" i="8"/>
  <c r="AV51" i="8"/>
  <c r="AV50" i="8"/>
  <c r="AV34" i="8"/>
  <c r="AV22" i="8"/>
  <c r="AY13" i="8"/>
  <c r="AV15" i="8"/>
  <c r="K12" i="12"/>
  <c r="K3" i="12"/>
  <c r="K7" i="12"/>
  <c r="K8" i="12"/>
  <c r="K4" i="12"/>
  <c r="K5" i="12"/>
  <c r="AX41" i="8"/>
  <c r="K10" i="12"/>
  <c r="AV77" i="8"/>
  <c r="AY14" i="8"/>
  <c r="AV94" i="8"/>
  <c r="AV4" i="8"/>
  <c r="AY78" i="8"/>
  <c r="AY33" i="8"/>
  <c r="K13" i="12"/>
  <c r="AY52" i="8"/>
  <c r="AV105" i="8"/>
  <c r="AV84" i="8"/>
  <c r="AV41" i="8"/>
  <c r="AV24" i="8"/>
  <c r="AU20" i="9"/>
  <c r="AX29" i="9"/>
  <c r="H4" i="12"/>
  <c r="AX31" i="8"/>
  <c r="AV31" i="8"/>
  <c r="AV48" i="8"/>
  <c r="AW7" i="9"/>
  <c r="AU15" i="9"/>
  <c r="AV32" i="8"/>
  <c r="AY75" i="8"/>
  <c r="AY106" i="8"/>
  <c r="AX25" i="9"/>
  <c r="AV33" i="8"/>
  <c r="AV97" i="8"/>
  <c r="AX23" i="9"/>
  <c r="AY40" i="8"/>
  <c r="AY94" i="8"/>
  <c r="AY121" i="8"/>
  <c r="AX9" i="9"/>
  <c r="E21" i="49"/>
  <c r="AV68" i="8"/>
  <c r="AV66" i="8"/>
  <c r="AV70" i="8"/>
  <c r="AV69" i="8"/>
  <c r="AV67" i="8"/>
  <c r="AV60" i="8"/>
  <c r="AV58" i="8"/>
  <c r="AV59" i="8"/>
  <c r="AV57" i="8"/>
  <c r="AY24" i="8"/>
  <c r="AY21" i="8"/>
  <c r="AY31" i="8"/>
  <c r="AV42" i="8"/>
  <c r="AV52" i="8"/>
  <c r="AY84" i="8"/>
  <c r="AV88" i="8"/>
  <c r="AY103" i="8"/>
  <c r="AY102" i="8"/>
  <c r="AY105" i="8"/>
  <c r="AV21" i="8"/>
  <c r="AY88" i="8"/>
  <c r="AY4" i="8"/>
  <c r="AV85" i="8"/>
  <c r="AY22" i="8"/>
  <c r="AY30" i="8"/>
  <c r="AY34" i="8"/>
  <c r="AV43" i="8"/>
  <c r="AY50" i="8"/>
  <c r="AX102" i="8"/>
  <c r="AV30" i="8"/>
  <c r="AY42" i="8"/>
  <c r="AY32" i="8"/>
  <c r="AV49" i="8"/>
  <c r="AV122" i="8"/>
  <c r="AY96" i="8"/>
  <c r="AY85" i="8"/>
  <c r="AY77" i="8"/>
  <c r="AY3" i="8"/>
  <c r="AY5" i="8"/>
  <c r="AX87" i="8"/>
  <c r="AV75" i="8"/>
  <c r="AV78" i="8"/>
  <c r="AV3" i="8"/>
  <c r="AV5" i="8"/>
  <c r="AW23" i="9"/>
  <c r="K11" i="12"/>
  <c r="CJ8" i="11"/>
  <c r="CJ5" i="11"/>
  <c r="L9" i="12"/>
  <c r="CJ9" i="11"/>
  <c r="L10" i="12" s="1"/>
  <c r="L16" i="12"/>
  <c r="CJ4" i="11"/>
  <c r="L5" i="12" s="1"/>
  <c r="CJ12" i="11"/>
  <c r="CJ14" i="11"/>
  <c r="L15" i="12" s="1"/>
  <c r="CJ13" i="11"/>
  <c r="L14" i="12" s="1"/>
  <c r="L6" i="12"/>
  <c r="CJ10" i="11"/>
  <c r="L11" i="12" s="1"/>
  <c r="L4" i="12"/>
  <c r="E42" i="49"/>
  <c r="AU5" i="9"/>
  <c r="M38" i="12" s="1"/>
  <c r="AY113" i="8" l="1"/>
  <c r="AY112" i="8"/>
  <c r="AY115" i="8"/>
  <c r="AY104" i="8"/>
  <c r="AV87" i="8"/>
  <c r="AY86" i="8"/>
  <c r="AV86" i="8"/>
  <c r="AV76" i="8"/>
  <c r="AY69" i="8"/>
  <c r="AY67" i="8"/>
  <c r="AY66" i="8"/>
  <c r="AY68" i="8"/>
  <c r="AY70" i="8"/>
  <c r="AY57" i="8"/>
  <c r="AY60" i="8"/>
  <c r="AY59" i="8"/>
  <c r="AY58" i="8"/>
  <c r="AY43" i="8"/>
  <c r="AY39" i="8"/>
  <c r="AY23" i="8"/>
  <c r="AV23" i="8"/>
  <c r="AV14" i="8"/>
  <c r="AV7" i="8"/>
  <c r="AV6" i="8"/>
  <c r="AU33" i="9"/>
  <c r="AX28" i="9"/>
  <c r="AX3" i="9"/>
  <c r="O40" i="12"/>
  <c r="AU32" i="9"/>
  <c r="AU8" i="9"/>
  <c r="AU24" i="9"/>
  <c r="AX4" i="9"/>
  <c r="AX14" i="9"/>
  <c r="AX5" i="9"/>
  <c r="AX21" i="9"/>
  <c r="O37" i="12"/>
  <c r="F32" i="12"/>
  <c r="AU7" i="9"/>
  <c r="AX10" i="9"/>
  <c r="AX13" i="9"/>
  <c r="AU31" i="9"/>
  <c r="AX19" i="9"/>
  <c r="AU14" i="9"/>
  <c r="M41" i="12" s="1"/>
  <c r="AX32" i="9"/>
  <c r="AU25" i="9"/>
  <c r="AU9" i="9"/>
  <c r="AU22" i="9"/>
  <c r="AU4" i="9"/>
  <c r="AX22" i="9"/>
  <c r="AX7" i="9"/>
  <c r="AU23" i="9"/>
  <c r="AX20" i="9"/>
  <c r="AW2" i="9"/>
  <c r="AU2" i="9"/>
  <c r="AW6" i="9"/>
  <c r="AU6" i="9"/>
  <c r="AW26" i="9"/>
  <c r="F33" i="12" s="1"/>
  <c r="AU26" i="9"/>
  <c r="AW11" i="9"/>
  <c r="AX11" i="9"/>
  <c r="AX6" i="9"/>
  <c r="AU19" i="9"/>
  <c r="AX2" i="9"/>
  <c r="AU11" i="9"/>
  <c r="AX26" i="9"/>
  <c r="AU21" i="9"/>
  <c r="AW16" i="9"/>
  <c r="AX16" i="9"/>
  <c r="AU16" i="9"/>
  <c r="AW33" i="9"/>
  <c r="AX33" i="9"/>
  <c r="AW17" i="9"/>
  <c r="F30" i="12" s="1"/>
  <c r="AX17" i="9"/>
  <c r="AU17" i="9"/>
  <c r="AW3" i="9"/>
  <c r="AU3" i="9"/>
  <c r="AW10" i="9"/>
  <c r="AU10" i="9"/>
  <c r="AW15" i="9"/>
  <c r="AX15" i="9"/>
  <c r="AW31" i="9"/>
  <c r="AX31" i="9"/>
  <c r="AW30" i="9"/>
  <c r="AX30" i="9"/>
  <c r="AX18" i="9"/>
  <c r="AU18" i="9"/>
  <c r="D32" i="12" s="1"/>
  <c r="AW12" i="9"/>
  <c r="AU12" i="9"/>
  <c r="AW28" i="9"/>
  <c r="AU28" i="9"/>
  <c r="AW27" i="9"/>
  <c r="AX27" i="9"/>
  <c r="AU27" i="9"/>
  <c r="AX12" i="9"/>
  <c r="AX24" i="9"/>
  <c r="H14" i="12"/>
  <c r="H5" i="12"/>
  <c r="H16" i="12"/>
  <c r="G5" i="12"/>
  <c r="G9" i="12"/>
  <c r="G8" i="12"/>
  <c r="H7" i="12"/>
  <c r="H11" i="12"/>
  <c r="L13" i="12"/>
  <c r="H12" i="12"/>
  <c r="L8" i="12"/>
  <c r="H15" i="12"/>
  <c r="G11" i="12"/>
  <c r="G16" i="12"/>
  <c r="K21" i="49"/>
  <c r="K49" i="49"/>
  <c r="E49" i="49"/>
  <c r="E35" i="49"/>
  <c r="K7" i="49"/>
  <c r="E7" i="49"/>
  <c r="E28" i="49"/>
  <c r="E14" i="49"/>
  <c r="K35" i="49"/>
  <c r="D31" i="12" l="1"/>
  <c r="M35" i="12"/>
  <c r="O36" i="12"/>
  <c r="O34" i="12"/>
  <c r="F31" i="12"/>
  <c r="O38" i="12"/>
  <c r="D30" i="12"/>
  <c r="D33" i="12"/>
  <c r="M36" i="12"/>
  <c r="M39" i="12"/>
  <c r="M37" i="12"/>
  <c r="M40" i="12"/>
  <c r="O35" i="12"/>
  <c r="O39" i="12"/>
  <c r="O41" i="12"/>
  <c r="M34" i="12"/>
</calcChain>
</file>

<file path=xl/sharedStrings.xml><?xml version="1.0" encoding="utf-8"?>
<sst xmlns="http://schemas.openxmlformats.org/spreadsheetml/2006/main" count="1721" uniqueCount="461">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</sst>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68"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u/>
      <sz val="10"/>
      <color theme="10"/>
      <name val="Arial"/>
      <family val="2"/>
    </font>
    <font>
      <sz val="11"/>
      <color theme="1"/>
      <name val="Calibri"/>
      <family val="2"/>
      <scheme val="minor"/>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s>
  <fills count="27">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theme="3"/>
        <bgColor indexed="64"/>
      </patternFill>
    </fill>
    <fill>
      <patternFill patternType="solid">
        <fgColor theme="6" tint="-0.249977111117893"/>
        <bgColor indexed="64"/>
      </patternFill>
    </fill>
    <fill>
      <patternFill patternType="solid">
        <fgColor rgb="FF0033CC"/>
        <bgColor indexed="64"/>
      </patternFill>
    </fill>
    <fill>
      <patternFill patternType="solid">
        <fgColor theme="2" tint="-0.249977111117893"/>
        <bgColor indexed="64"/>
      </patternFill>
    </fill>
    <fill>
      <patternFill patternType="solid">
        <fgColor rgb="FFCC00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66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cellStyleXfs>
  <cellXfs count="357">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1"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7" fillId="0" borderId="7" xfId="0" applyFont="1" applyFill="1" applyBorder="1" applyAlignment="1">
      <alignment vertic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4" borderId="1" xfId="0" applyFont="1" applyFill="1" applyBorder="1" applyAlignment="1">
      <alignment vertical="center"/>
    </xf>
    <xf numFmtId="0" fontId="58" fillId="14" borderId="1" xfId="0" applyFont="1" applyFill="1" applyBorder="1" applyAlignment="1">
      <alignment horizontal="center" vertical="center"/>
    </xf>
    <xf numFmtId="2" fontId="58" fillId="14"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5" borderId="23" xfId="0" applyFont="1" applyFill="1" applyBorder="1" applyAlignment="1">
      <alignment vertical="center"/>
    </xf>
    <xf numFmtId="0" fontId="58" fillId="15" borderId="23" xfId="0" applyFont="1" applyFill="1" applyBorder="1" applyAlignment="1">
      <alignment horizontal="center" vertical="center"/>
    </xf>
    <xf numFmtId="2" fontId="58" fillId="15" borderId="23"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9" borderId="1" xfId="0" applyFont="1" applyFill="1" applyBorder="1" applyAlignment="1">
      <alignment vertical="center"/>
    </xf>
    <xf numFmtId="0" fontId="58" fillId="19" borderId="1" xfId="0" applyFont="1" applyFill="1" applyBorder="1" applyAlignment="1">
      <alignment horizontal="center" vertical="center"/>
    </xf>
    <xf numFmtId="2" fontId="58" fillId="19"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13" fillId="21" borderId="1" xfId="0" applyFont="1" applyFill="1" applyBorder="1" applyAlignment="1">
      <alignment vertical="center"/>
    </xf>
    <xf numFmtId="0" fontId="13" fillId="21" borderId="1" xfId="0" applyFont="1" applyFill="1" applyBorder="1" applyAlignment="1">
      <alignment horizontal="center" vertical="center"/>
    </xf>
    <xf numFmtId="2" fontId="13"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23" borderId="1" xfId="0" applyFont="1" applyFill="1" applyBorder="1" applyAlignment="1">
      <alignment vertical="center"/>
    </xf>
    <xf numFmtId="0" fontId="13" fillId="23" borderId="1" xfId="0" applyFont="1" applyFill="1" applyBorder="1" applyAlignment="1">
      <alignment horizontal="center" vertical="center"/>
    </xf>
    <xf numFmtId="2" fontId="13" fillId="23" borderId="1" xfId="0" applyNumberFormat="1" applyFont="1" applyFill="1" applyBorder="1" applyAlignment="1">
      <alignment horizontal="center" vertical="center"/>
    </xf>
    <xf numFmtId="0" fontId="13" fillId="24" borderId="1" xfId="0" applyFont="1" applyFill="1" applyBorder="1" applyAlignment="1">
      <alignment vertical="center"/>
    </xf>
    <xf numFmtId="0" fontId="13" fillId="24" borderId="1" xfId="0" applyFont="1" applyFill="1" applyBorder="1" applyAlignment="1">
      <alignment horizontal="center" vertical="center"/>
    </xf>
    <xf numFmtId="2" fontId="13" fillId="24" borderId="1" xfId="0" applyNumberFormat="1" applyFont="1" applyFill="1" applyBorder="1" applyAlignment="1">
      <alignment horizontal="center" vertical="center"/>
    </xf>
    <xf numFmtId="0" fontId="58" fillId="18" borderId="1" xfId="0" applyFont="1" applyFill="1" applyBorder="1" applyAlignment="1">
      <alignment vertical="center"/>
    </xf>
    <xf numFmtId="0" fontId="58" fillId="18" borderId="1" xfId="0" applyFont="1" applyFill="1" applyBorder="1" applyAlignment="1">
      <alignment horizontal="center" vertical="center"/>
    </xf>
    <xf numFmtId="2" fontId="58" fillId="18" borderId="1" xfId="0" applyNumberFormat="1" applyFont="1" applyFill="1" applyBorder="1" applyAlignment="1">
      <alignment horizontal="center" vertical="center"/>
    </xf>
    <xf numFmtId="0" fontId="58" fillId="25" borderId="1" xfId="0" applyFont="1" applyFill="1" applyBorder="1" applyAlignment="1">
      <alignment vertical="center"/>
    </xf>
    <xf numFmtId="0" fontId="58" fillId="25" borderId="1" xfId="0" applyFont="1" applyFill="1" applyBorder="1" applyAlignment="1">
      <alignment horizontal="center" vertical="center"/>
    </xf>
    <xf numFmtId="2" fontId="58" fillId="25" borderId="1" xfId="0" applyNumberFormat="1" applyFont="1" applyFill="1" applyBorder="1" applyAlignment="1">
      <alignment horizontal="center" vertical="center"/>
    </xf>
    <xf numFmtId="0" fontId="58" fillId="26" borderId="1" xfId="0" applyFont="1" applyFill="1" applyBorder="1" applyAlignment="1">
      <alignment vertical="center"/>
    </xf>
    <xf numFmtId="0" fontId="58" fillId="26" borderId="1" xfId="0" applyFont="1" applyFill="1" applyBorder="1" applyAlignment="1">
      <alignment horizontal="center" vertical="center"/>
    </xf>
    <xf numFmtId="2" fontId="58" fillId="26"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2" fillId="13" borderId="15" xfId="0" applyFont="1" applyFill="1" applyBorder="1" applyAlignment="1">
      <alignment horizontal="center"/>
    </xf>
    <xf numFmtId="0" fontId="22" fillId="13" borderId="14" xfId="0" applyFont="1" applyFill="1" applyBorder="1" applyAlignment="1">
      <alignment horizontal="center"/>
    </xf>
    <xf numFmtId="0" fontId="22" fillId="13" borderId="16" xfId="0" applyFont="1" applyFill="1" applyBorder="1" applyAlignment="1">
      <alignment horizontal="center"/>
    </xf>
    <xf numFmtId="14" fontId="23" fillId="13" borderId="7" xfId="0" applyNumberFormat="1" applyFont="1" applyFill="1" applyBorder="1" applyAlignment="1">
      <alignment horizontal="center"/>
    </xf>
    <xf numFmtId="14" fontId="23" fillId="13" borderId="0" xfId="0" applyNumberFormat="1" applyFont="1" applyFill="1" applyBorder="1" applyAlignment="1">
      <alignment horizontal="center"/>
    </xf>
    <xf numFmtId="14" fontId="23" fillId="13" borderId="9" xfId="0" applyNumberFormat="1" applyFont="1" applyFill="1" applyBorder="1" applyAlignment="1">
      <alignment horizontal="center"/>
    </xf>
    <xf numFmtId="0" fontId="23" fillId="13" borderId="7" xfId="0" applyFont="1" applyFill="1" applyBorder="1" applyAlignment="1">
      <alignment horizontal="center"/>
    </xf>
    <xf numFmtId="0" fontId="23" fillId="13" borderId="0" xfId="0" applyFont="1" applyFill="1" applyBorder="1"/>
    <xf numFmtId="0" fontId="23" fillId="13" borderId="9" xfId="0" applyFont="1" applyFill="1" applyBorder="1" applyAlignment="1">
      <alignment horizont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mruColors>
      <color rgb="FFFF6600"/>
      <color rgb="FFCC9900"/>
      <color rgb="FFCC0000"/>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usbcongress.http.internapcdn.net/usbcongress/bowl/rules/pdfs/leagueSchedule_14Team.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61"/>
  <sheetViews>
    <sheetView showGridLines="0" tabSelected="1" workbookViewId="0">
      <selection activeCell="B63" sqref="B63"/>
    </sheetView>
  </sheetViews>
  <sheetFormatPr defaultRowHeight="17.25" x14ac:dyDescent="0.3"/>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9" customFormat="1" x14ac:dyDescent="0.3">
      <c r="A2" s="178" t="s">
        <v>215</v>
      </c>
      <c r="B2" s="215" t="s">
        <v>45</v>
      </c>
      <c r="C2" s="215"/>
      <c r="D2" s="215"/>
      <c r="E2" s="215"/>
      <c r="F2" s="215"/>
      <c r="G2" s="178" t="s">
        <v>46</v>
      </c>
      <c r="H2" s="178" t="s">
        <v>44</v>
      </c>
      <c r="I2" s="178" t="s">
        <v>47</v>
      </c>
      <c r="J2" s="178" t="s">
        <v>116</v>
      </c>
      <c r="K2" s="178" t="s">
        <v>48</v>
      </c>
      <c r="L2" s="178" t="s">
        <v>52</v>
      </c>
      <c r="M2" s="186"/>
    </row>
    <row r="3" spans="1:15" x14ac:dyDescent="0.3">
      <c r="A3" s="20">
        <v>1</v>
      </c>
      <c r="B3" s="150" t="str">
        <f>Weekly!B2</f>
        <v>20th Century</v>
      </c>
      <c r="C3" s="23"/>
      <c r="D3" s="23"/>
      <c r="E3" s="23"/>
      <c r="F3" s="151"/>
      <c r="G3" s="24">
        <f>Weekly!A2</f>
        <v>8</v>
      </c>
      <c r="H3" s="76">
        <f>Weekly!AR2</f>
        <v>0</v>
      </c>
      <c r="I3" s="76">
        <f>Weekly!CH2</f>
        <v>1879</v>
      </c>
      <c r="J3" s="24">
        <f>Weekly!CI2</f>
        <v>642</v>
      </c>
      <c r="K3" s="181">
        <f>Weekly!CG2</f>
        <v>1879</v>
      </c>
      <c r="L3" s="25">
        <f>Weekly!CJ2</f>
        <v>626.33333333333337</v>
      </c>
      <c r="M3" s="188"/>
      <c r="N3" s="22"/>
      <c r="O3" s="22"/>
    </row>
    <row r="4" spans="1:15" x14ac:dyDescent="0.3">
      <c r="A4" s="24">
        <v>2</v>
      </c>
      <c r="B4" s="150" t="str">
        <f>Weekly!B3</f>
        <v>Central 2</v>
      </c>
      <c r="C4" s="23"/>
      <c r="D4" s="23"/>
      <c r="E4" s="23"/>
      <c r="F4" s="151"/>
      <c r="G4" s="24">
        <f>Weekly!A3</f>
        <v>8</v>
      </c>
      <c r="H4" s="76">
        <f>Weekly!AR3</f>
        <v>0</v>
      </c>
      <c r="I4" s="76">
        <f>Weekly!CH3</f>
        <v>1857</v>
      </c>
      <c r="J4" s="24">
        <f>Weekly!CI3</f>
        <v>642</v>
      </c>
      <c r="K4" s="181">
        <f>Weekly!CG3</f>
        <v>1857</v>
      </c>
      <c r="L4" s="25">
        <f>Weekly!CJ3</f>
        <v>619</v>
      </c>
      <c r="M4" s="188"/>
      <c r="N4" s="22"/>
      <c r="O4" s="22"/>
    </row>
    <row r="5" spans="1:15" x14ac:dyDescent="0.3">
      <c r="A5" s="24">
        <v>3</v>
      </c>
      <c r="B5" s="150" t="str">
        <f>Weekly!B4</f>
        <v>Pilgrim 2</v>
      </c>
      <c r="C5" s="23"/>
      <c r="D5" s="23"/>
      <c r="E5" s="23"/>
      <c r="F5" s="151"/>
      <c r="G5" s="24">
        <f>Weekly!A4</f>
        <v>8</v>
      </c>
      <c r="H5" s="76">
        <f>Weekly!AR4</f>
        <v>0</v>
      </c>
      <c r="I5" s="76">
        <f>Weekly!CH4</f>
        <v>1836</v>
      </c>
      <c r="J5" s="24">
        <f>Weekly!CI4</f>
        <v>656</v>
      </c>
      <c r="K5" s="181">
        <f>Weekly!CG4</f>
        <v>1836</v>
      </c>
      <c r="L5" s="25">
        <f>Weekly!CJ4</f>
        <v>612</v>
      </c>
      <c r="M5" s="188"/>
      <c r="N5" s="22"/>
      <c r="O5" s="22"/>
    </row>
    <row r="6" spans="1:15" x14ac:dyDescent="0.3">
      <c r="A6" s="27">
        <v>4</v>
      </c>
      <c r="B6" s="152" t="str">
        <f>Weekly!B5</f>
        <v>Academy 2</v>
      </c>
      <c r="C6" s="26"/>
      <c r="D6" s="26"/>
      <c r="E6" s="26"/>
      <c r="F6" s="153"/>
      <c r="G6" s="27">
        <f>Weekly!A5</f>
        <v>6</v>
      </c>
      <c r="H6" s="77">
        <f>Weekly!AR5</f>
        <v>2</v>
      </c>
      <c r="I6" s="77">
        <f>Weekly!CH5</f>
        <v>0</v>
      </c>
      <c r="J6" s="27">
        <f>Weekly!CI5</f>
        <v>0</v>
      </c>
      <c r="K6" s="182">
        <f>Weekly!CG5</f>
        <v>1788</v>
      </c>
      <c r="L6" s="28">
        <f>Weekly!CJ5</f>
        <v>596</v>
      </c>
      <c r="M6" s="188"/>
      <c r="N6" s="22"/>
      <c r="O6" s="22"/>
    </row>
    <row r="7" spans="1:15" x14ac:dyDescent="0.3">
      <c r="A7" s="76">
        <v>5</v>
      </c>
      <c r="B7" s="150" t="str">
        <f>Weekly!B6</f>
        <v>Lucky 1</v>
      </c>
      <c r="C7" s="23"/>
      <c r="D7" s="23"/>
      <c r="E7" s="23"/>
      <c r="F7" s="151"/>
      <c r="G7" s="24">
        <f>Weekly!A6</f>
        <v>6</v>
      </c>
      <c r="H7" s="76">
        <f>Weekly!AR6</f>
        <v>2</v>
      </c>
      <c r="I7" s="76">
        <f>Weekly!CH6</f>
        <v>1847</v>
      </c>
      <c r="J7" s="24">
        <f>Weekly!CI6</f>
        <v>624</v>
      </c>
      <c r="K7" s="181">
        <f>Weekly!CG6</f>
        <v>1847</v>
      </c>
      <c r="L7" s="25">
        <f>Weekly!CJ6</f>
        <v>615.66666666666663</v>
      </c>
      <c r="M7" s="188"/>
      <c r="N7" s="22"/>
      <c r="O7" s="22"/>
    </row>
    <row r="8" spans="1:15" x14ac:dyDescent="0.3">
      <c r="A8" s="76">
        <v>6</v>
      </c>
      <c r="B8" s="150" t="str">
        <f>Weekly!B7</f>
        <v>Woburn 1</v>
      </c>
      <c r="C8" s="23"/>
      <c r="D8" s="23"/>
      <c r="E8" s="23"/>
      <c r="F8" s="151"/>
      <c r="G8" s="24">
        <f>Weekly!A7</f>
        <v>6</v>
      </c>
      <c r="H8" s="76">
        <f>Weekly!AR7</f>
        <v>2</v>
      </c>
      <c r="I8" s="76">
        <f>Weekly!CH7</f>
        <v>1932</v>
      </c>
      <c r="J8" s="24">
        <f>Weekly!CI7</f>
        <v>674</v>
      </c>
      <c r="K8" s="181">
        <f>Weekly!CG7</f>
        <v>1932</v>
      </c>
      <c r="L8" s="25">
        <f>Weekly!CJ7</f>
        <v>644</v>
      </c>
      <c r="M8" s="188"/>
      <c r="N8" s="22"/>
      <c r="O8" s="22"/>
    </row>
    <row r="9" spans="1:15" x14ac:dyDescent="0.3">
      <c r="A9" s="76">
        <v>7</v>
      </c>
      <c r="B9" s="150" t="str">
        <f>Weekly!B8</f>
        <v>Central 1</v>
      </c>
      <c r="C9" s="23"/>
      <c r="D9" s="23"/>
      <c r="E9" s="23"/>
      <c r="F9" s="151"/>
      <c r="G9" s="24">
        <f>Weekly!A8</f>
        <v>4</v>
      </c>
      <c r="H9" s="76">
        <f>Weekly!AR8</f>
        <v>4</v>
      </c>
      <c r="I9" s="76">
        <f>Weekly!CH8</f>
        <v>0</v>
      </c>
      <c r="J9" s="24">
        <f>Weekly!CI8</f>
        <v>0</v>
      </c>
      <c r="K9" s="181">
        <f>Weekly!CG8</f>
        <v>1706</v>
      </c>
      <c r="L9" s="25">
        <f>Weekly!CJ8</f>
        <v>568.66666666666663</v>
      </c>
      <c r="M9" s="188"/>
      <c r="N9" s="22"/>
      <c r="O9" s="22"/>
    </row>
    <row r="10" spans="1:15" x14ac:dyDescent="0.3">
      <c r="A10" s="76">
        <v>8</v>
      </c>
      <c r="B10" s="150" t="str">
        <f>Weekly!B9</f>
        <v>Woburn 2</v>
      </c>
      <c r="C10" s="23"/>
      <c r="D10" s="23"/>
      <c r="E10" s="23"/>
      <c r="F10" s="151"/>
      <c r="G10" s="24">
        <f>Weekly!A9</f>
        <v>4</v>
      </c>
      <c r="H10" s="76">
        <f>Weekly!AR9</f>
        <v>4</v>
      </c>
      <c r="I10" s="76">
        <f>Weekly!CH9</f>
        <v>1678</v>
      </c>
      <c r="J10" s="24">
        <f>Weekly!CI9</f>
        <v>601</v>
      </c>
      <c r="K10" s="181">
        <f>Weekly!CG9</f>
        <v>1678</v>
      </c>
      <c r="L10" s="25">
        <f>Weekly!CJ9</f>
        <v>559.33333333333337</v>
      </c>
      <c r="M10" s="188"/>
      <c r="N10" s="22"/>
      <c r="O10" s="22"/>
    </row>
    <row r="11" spans="1:15" x14ac:dyDescent="0.3">
      <c r="A11" s="76">
        <v>9</v>
      </c>
      <c r="B11" s="150" t="str">
        <f>Weekly!B10</f>
        <v>Academy 1</v>
      </c>
      <c r="C11" s="23"/>
      <c r="D11" s="23"/>
      <c r="E11" s="23"/>
      <c r="F11" s="151"/>
      <c r="G11" s="24">
        <f>Weekly!A10</f>
        <v>2</v>
      </c>
      <c r="H11" s="76">
        <f>Weekly!AR10</f>
        <v>6</v>
      </c>
      <c r="I11" s="76">
        <f>Weekly!CH10</f>
        <v>1787</v>
      </c>
      <c r="J11" s="24">
        <f>Weekly!CI10</f>
        <v>634</v>
      </c>
      <c r="K11" s="181">
        <f>Weekly!CG10</f>
        <v>1787</v>
      </c>
      <c r="L11" s="25">
        <f>Weekly!CJ10</f>
        <v>595.66666666666663</v>
      </c>
      <c r="M11" s="188"/>
      <c r="N11" s="22"/>
      <c r="O11" s="22"/>
    </row>
    <row r="12" spans="1:15" x14ac:dyDescent="0.3">
      <c r="A12" s="76">
        <v>10</v>
      </c>
      <c r="B12" s="150" t="str">
        <f>Weekly!B11</f>
        <v>Metro</v>
      </c>
      <c r="C12" s="23"/>
      <c r="D12" s="23"/>
      <c r="E12" s="23"/>
      <c r="F12" s="151"/>
      <c r="G12" s="24">
        <f>Weekly!A11</f>
        <v>2</v>
      </c>
      <c r="H12" s="76">
        <f>Weekly!AR11</f>
        <v>6</v>
      </c>
      <c r="I12" s="76">
        <f>Weekly!CH11</f>
        <v>0</v>
      </c>
      <c r="J12" s="24">
        <f>Weekly!CI11</f>
        <v>0</v>
      </c>
      <c r="K12" s="181">
        <f>Weekly!CG11</f>
        <v>1754</v>
      </c>
      <c r="L12" s="25">
        <f>Weekly!CJ11</f>
        <v>584.66666666666663</v>
      </c>
      <c r="M12" s="188"/>
      <c r="N12" s="22"/>
      <c r="O12" s="22"/>
    </row>
    <row r="13" spans="1:15" x14ac:dyDescent="0.3">
      <c r="A13" s="76">
        <v>11</v>
      </c>
      <c r="B13" s="150" t="str">
        <f>Weekly!B12</f>
        <v>Park Place</v>
      </c>
      <c r="C13" s="23"/>
      <c r="D13" s="23"/>
      <c r="E13" s="23"/>
      <c r="F13" s="151"/>
      <c r="G13" s="24">
        <f>Weekly!A12</f>
        <v>2</v>
      </c>
      <c r="H13" s="76">
        <f>Weekly!AR12</f>
        <v>6</v>
      </c>
      <c r="I13" s="76">
        <f>Weekly!CH12</f>
        <v>0</v>
      </c>
      <c r="J13" s="24">
        <f>Weekly!CI12</f>
        <v>0</v>
      </c>
      <c r="K13" s="181">
        <f>Weekly!CG12</f>
        <v>1822</v>
      </c>
      <c r="L13" s="25">
        <f>Weekly!CJ12</f>
        <v>607.33333333333337</v>
      </c>
      <c r="M13" s="188"/>
      <c r="N13" s="22"/>
      <c r="O13" s="22"/>
    </row>
    <row r="14" spans="1:15" x14ac:dyDescent="0.3">
      <c r="A14" s="76">
        <v>12</v>
      </c>
      <c r="B14" s="150" t="str">
        <f>Weekly!B13</f>
        <v>Candlewood</v>
      </c>
      <c r="C14" s="23"/>
      <c r="D14" s="23"/>
      <c r="E14" s="23"/>
      <c r="F14" s="151"/>
      <c r="G14" s="24">
        <f>Weekly!A13</f>
        <v>0</v>
      </c>
      <c r="H14" s="76">
        <f>Weekly!AR13</f>
        <v>8</v>
      </c>
      <c r="I14" s="76">
        <f>Weekly!CH13</f>
        <v>0</v>
      </c>
      <c r="J14" s="24">
        <f>Weekly!CI13</f>
        <v>0</v>
      </c>
      <c r="K14" s="181">
        <f>Weekly!CG13</f>
        <v>1701</v>
      </c>
      <c r="L14" s="25">
        <f>Weekly!CJ13</f>
        <v>567</v>
      </c>
      <c r="M14" s="188"/>
      <c r="N14" s="22"/>
      <c r="O14" s="22"/>
    </row>
    <row r="15" spans="1:15" x14ac:dyDescent="0.3">
      <c r="A15" s="76">
        <v>13</v>
      </c>
      <c r="B15" s="150" t="str">
        <f>Weekly!B14</f>
        <v>Lucky 2</v>
      </c>
      <c r="C15" s="23"/>
      <c r="D15" s="23"/>
      <c r="E15" s="23"/>
      <c r="F15" s="151"/>
      <c r="G15" s="24">
        <f>Weekly!A14</f>
        <v>0</v>
      </c>
      <c r="H15" s="76">
        <f>Weekly!AR14</f>
        <v>8</v>
      </c>
      <c r="I15" s="76">
        <f>Weekly!CH14</f>
        <v>0</v>
      </c>
      <c r="J15" s="24">
        <f>Weekly!CI14</f>
        <v>0</v>
      </c>
      <c r="K15" s="181">
        <f>Weekly!CG14</f>
        <v>1728</v>
      </c>
      <c r="L15" s="25">
        <f>Weekly!CJ14</f>
        <v>576</v>
      </c>
      <c r="M15" s="188"/>
      <c r="N15" s="22"/>
      <c r="O15" s="22"/>
    </row>
    <row r="16" spans="1:15" x14ac:dyDescent="0.3">
      <c r="A16" s="77">
        <v>14</v>
      </c>
      <c r="B16" s="152" t="str">
        <f>Weekly!B15</f>
        <v>Pilgrim 1</v>
      </c>
      <c r="C16" s="26"/>
      <c r="D16" s="26"/>
      <c r="E16" s="26"/>
      <c r="F16" s="153"/>
      <c r="G16" s="27">
        <f>Weekly!A15</f>
        <v>0</v>
      </c>
      <c r="H16" s="77">
        <f>Weekly!AR15</f>
        <v>8</v>
      </c>
      <c r="I16" s="77">
        <f>Weekly!CH15</f>
        <v>0</v>
      </c>
      <c r="J16" s="27">
        <f>Weekly!CI15</f>
        <v>0</v>
      </c>
      <c r="K16" s="182">
        <f>Weekly!CG15</f>
        <v>1749</v>
      </c>
      <c r="L16" s="28">
        <f>Weekly!CJ15</f>
        <v>583</v>
      </c>
      <c r="M16" s="188"/>
      <c r="N16" s="22"/>
      <c r="O16" s="22"/>
    </row>
    <row r="18" spans="1:15" s="179" customFormat="1" ht="20.25" customHeight="1" x14ac:dyDescent="0.3">
      <c r="A18" s="186"/>
      <c r="B18" s="178" t="s">
        <v>49</v>
      </c>
      <c r="C18" s="186"/>
      <c r="D18" s="218"/>
      <c r="E18" s="218"/>
      <c r="F18" s="218"/>
      <c r="G18" s="218"/>
      <c r="H18" s="218"/>
      <c r="I18" s="218"/>
      <c r="J18" s="219"/>
      <c r="K18" s="178" t="s">
        <v>49</v>
      </c>
      <c r="M18" s="186"/>
      <c r="N18" s="186"/>
      <c r="O18" s="186"/>
    </row>
    <row r="19" spans="1:15" s="179" customFormat="1" ht="20.25" customHeight="1" x14ac:dyDescent="0.3">
      <c r="A19" s="186"/>
      <c r="B19" s="178" t="s">
        <v>50</v>
      </c>
      <c r="C19" s="186"/>
      <c r="D19" s="218"/>
      <c r="E19" s="218"/>
      <c r="F19" s="218"/>
      <c r="G19" s="218"/>
      <c r="H19" s="218"/>
      <c r="I19" s="218"/>
      <c r="J19" s="219"/>
      <c r="K19" s="178" t="s">
        <v>115</v>
      </c>
      <c r="M19" s="186"/>
      <c r="N19" s="186"/>
      <c r="O19" s="186"/>
    </row>
    <row r="21" spans="1:15" x14ac:dyDescent="0.3">
      <c r="B21" s="29" t="str">
        <f>Weekly!B19</f>
        <v>MARK GREGORY</v>
      </c>
      <c r="C21" s="19">
        <f>Weekly!C19</f>
        <v>190</v>
      </c>
      <c r="D21" s="190"/>
      <c r="E21" s="190"/>
      <c r="F21" s="190"/>
      <c r="K21" s="29" t="str">
        <f>Weekly!AS19</f>
        <v>MARK GREGORY</v>
      </c>
      <c r="L21" s="19">
        <f>Weekly!AT19</f>
        <v>458</v>
      </c>
      <c r="O21" s="22"/>
    </row>
    <row r="22" spans="1:15" x14ac:dyDescent="0.3">
      <c r="B22" s="29" t="str">
        <f>Weekly!B20</f>
        <v>MARK RICCI</v>
      </c>
      <c r="C22" s="19">
        <f>Weekly!C20</f>
        <v>158</v>
      </c>
      <c r="D22" s="187"/>
      <c r="E22" s="189"/>
      <c r="F22" s="189"/>
      <c r="K22" s="29" t="str">
        <f>Weekly!AS20</f>
        <v>KRIS WINIARZ</v>
      </c>
      <c r="L22" s="19">
        <f>Weekly!AT20</f>
        <v>420</v>
      </c>
      <c r="M22" s="187"/>
      <c r="N22" s="187"/>
      <c r="O22" s="22"/>
    </row>
    <row r="23" spans="1:15" x14ac:dyDescent="0.3">
      <c r="B23" s="29" t="str">
        <f>Weekly!B21</f>
        <v>MARK SMITH</v>
      </c>
      <c r="C23" s="19">
        <f>Weekly!C21</f>
        <v>157</v>
      </c>
      <c r="D23" s="194"/>
      <c r="E23" s="189"/>
      <c r="F23" s="189"/>
      <c r="K23" s="29" t="str">
        <f>Weekly!AS21</f>
        <v>JEFF SURETTE</v>
      </c>
      <c r="L23" s="19">
        <f>Weekly!AT21</f>
        <v>411</v>
      </c>
      <c r="M23" s="187"/>
      <c r="N23" s="187"/>
      <c r="O23" s="22"/>
    </row>
    <row r="24" spans="1:15" x14ac:dyDescent="0.3">
      <c r="B24" s="29" t="str">
        <f>Weekly!B22</f>
        <v>MIKE MACINTOSH</v>
      </c>
      <c r="C24" s="19">
        <f>Weekly!C22</f>
        <v>156</v>
      </c>
      <c r="D24" s="187"/>
      <c r="E24" s="189"/>
      <c r="F24" s="189"/>
      <c r="K24" s="29" t="str">
        <f>Weekly!AS22</f>
        <v>CHRIS SARGENT</v>
      </c>
      <c r="L24" s="19">
        <f>Weekly!AT22</f>
        <v>406</v>
      </c>
      <c r="M24" s="187"/>
      <c r="N24" s="187"/>
      <c r="O24" s="22"/>
    </row>
    <row r="25" spans="1:15" x14ac:dyDescent="0.3">
      <c r="B25" s="29" t="str">
        <f>Weekly!B23</f>
        <v>DAVE RICHARDS</v>
      </c>
      <c r="C25" s="19">
        <f>Weekly!C23</f>
        <v>155</v>
      </c>
      <c r="D25" s="194"/>
      <c r="E25" s="189"/>
      <c r="F25" s="189"/>
      <c r="K25" s="29" t="str">
        <f>Weekly!AS23</f>
        <v>CHRIS CAPOZZI</v>
      </c>
      <c r="L25" s="19">
        <f>Weekly!AT23</f>
        <v>400</v>
      </c>
      <c r="M25" s="187"/>
      <c r="N25" s="187"/>
      <c r="O25" s="22"/>
    </row>
    <row r="26" spans="1:15" x14ac:dyDescent="0.3">
      <c r="B26" s="29" t="str">
        <f>Weekly!B24</f>
        <v>CHRIS SARGENT</v>
      </c>
      <c r="C26" s="19">
        <f>Weekly!C24</f>
        <v>155</v>
      </c>
      <c r="D26" s="187"/>
      <c r="E26" s="189"/>
      <c r="F26" s="189"/>
      <c r="K26" s="29"/>
      <c r="L26" s="19"/>
      <c r="M26" s="216"/>
      <c r="N26" s="217"/>
      <c r="O26" s="217"/>
    </row>
    <row r="27" spans="1:15" x14ac:dyDescent="0.3">
      <c r="A27" s="30"/>
      <c r="B27" s="23"/>
      <c r="C27" s="30"/>
      <c r="D27" s="23"/>
      <c r="E27" s="23"/>
      <c r="F27" s="23"/>
      <c r="G27" s="30"/>
      <c r="L27" s="21"/>
    </row>
    <row r="28" spans="1:15" s="179" customFormat="1" x14ac:dyDescent="0.3">
      <c r="A28" s="180"/>
      <c r="B28" s="178" t="s">
        <v>51</v>
      </c>
      <c r="C28" s="186"/>
      <c r="D28" s="186"/>
      <c r="E28" s="186"/>
      <c r="F28" s="186"/>
      <c r="G28" s="180"/>
      <c r="H28" s="186"/>
      <c r="K28" s="178" t="s">
        <v>51</v>
      </c>
      <c r="L28" s="186"/>
      <c r="M28" s="186"/>
      <c r="N28" s="186"/>
      <c r="O28" s="186"/>
    </row>
    <row r="29" spans="1:15" x14ac:dyDescent="0.3">
      <c r="I29" s="21"/>
      <c r="J29" s="21"/>
      <c r="L29" s="21"/>
    </row>
    <row r="30" spans="1:15" x14ac:dyDescent="0.3">
      <c r="B30" s="31" t="str">
        <f>AwayAvgs!A2</f>
        <v>MARK GREGORY</v>
      </c>
      <c r="C30" s="19">
        <f>AwayAvgs!AT2</f>
        <v>152</v>
      </c>
      <c r="D30" s="19">
        <f>AwayAvgs!AU2</f>
        <v>2</v>
      </c>
      <c r="E30" s="19" t="str">
        <f>AwayAvgs!AV2</f>
        <v>/</v>
      </c>
      <c r="F30" s="19">
        <f>AwayAvgs!AW2</f>
        <v>3</v>
      </c>
      <c r="K30" s="31" t="str">
        <f>AwayAvgs!A22</f>
        <v>MARK SMITH</v>
      </c>
      <c r="L30" s="19">
        <f>AwayAvgs!AT22</f>
        <v>119</v>
      </c>
      <c r="M30" s="19">
        <f>AwayAvgs!AU22</f>
        <v>2</v>
      </c>
      <c r="N30" s="19" t="s">
        <v>43</v>
      </c>
      <c r="O30" s="32">
        <f>AwayAvgs!AW22</f>
        <v>3</v>
      </c>
    </row>
    <row r="31" spans="1:15" x14ac:dyDescent="0.3">
      <c r="B31" s="31" t="str">
        <f>AwayAvgs!A3</f>
        <v>JEFF SURETTE</v>
      </c>
      <c r="C31" s="19">
        <f>AwayAvgs!AT3</f>
        <v>137</v>
      </c>
      <c r="D31" s="19">
        <f>AwayAvgs!AU3</f>
        <v>0</v>
      </c>
      <c r="E31" s="19" t="str">
        <f>AwayAvgs!AV3</f>
        <v>/</v>
      </c>
      <c r="F31" s="19">
        <f>AwayAvgs!AW3</f>
        <v>3</v>
      </c>
      <c r="K31" s="31" t="str">
        <f>AwayAvgs!A23</f>
        <v>CHRIS SACCHETTI</v>
      </c>
      <c r="L31" s="19">
        <f>AwayAvgs!AT23</f>
        <v>119</v>
      </c>
      <c r="M31" s="19">
        <f>AwayAvgs!AU23</f>
        <v>1</v>
      </c>
      <c r="N31" s="19" t="s">
        <v>43</v>
      </c>
      <c r="O31" s="32">
        <f>AwayAvgs!AW23</f>
        <v>3</v>
      </c>
    </row>
    <row r="32" spans="1:15" x14ac:dyDescent="0.3">
      <c r="B32" s="31" t="str">
        <f>AwayAvgs!A4</f>
        <v>CHRIS SARGENT</v>
      </c>
      <c r="C32" s="19">
        <f>AwayAvgs!AT4</f>
        <v>135</v>
      </c>
      <c r="D32" s="19">
        <f>AwayAvgs!AU4</f>
        <v>1</v>
      </c>
      <c r="E32" s="19" t="str">
        <f>AwayAvgs!AV4</f>
        <v>/</v>
      </c>
      <c r="F32" s="19">
        <f>AwayAvgs!AW4</f>
        <v>3</v>
      </c>
      <c r="K32" s="31" t="str">
        <f>AwayAvgs!A24</f>
        <v>CHRIS BOISVERT</v>
      </c>
      <c r="L32" s="19">
        <f>AwayAvgs!AT24</f>
        <v>119</v>
      </c>
      <c r="M32" s="19">
        <f>AwayAvgs!AU24</f>
        <v>0</v>
      </c>
      <c r="N32" s="19" t="s">
        <v>43</v>
      </c>
      <c r="O32" s="32">
        <f>AwayAvgs!AW24</f>
        <v>3</v>
      </c>
    </row>
    <row r="33" spans="2:15" x14ac:dyDescent="0.3">
      <c r="B33" s="31" t="str">
        <f>AwayAvgs!A5</f>
        <v>CHRIS CAPOZZI</v>
      </c>
      <c r="C33" s="19">
        <f>AwayAvgs!AT5</f>
        <v>133</v>
      </c>
      <c r="D33" s="19">
        <f>AwayAvgs!AU5</f>
        <v>1</v>
      </c>
      <c r="E33" s="19" t="str">
        <f>AwayAvgs!AV5</f>
        <v>/</v>
      </c>
      <c r="F33" s="19">
        <f>AwayAvgs!AW5</f>
        <v>3</v>
      </c>
      <c r="K33" s="31" t="str">
        <f>AwayAvgs!A25</f>
        <v>ERIC PELLETIER</v>
      </c>
      <c r="L33" s="19">
        <f>AwayAvgs!AT25</f>
        <v>117</v>
      </c>
      <c r="M33" s="19">
        <f>AwayAvgs!AU25</f>
        <v>2</v>
      </c>
      <c r="N33" s="19" t="s">
        <v>43</v>
      </c>
      <c r="O33" s="32">
        <f>AwayAvgs!AW25</f>
        <v>3</v>
      </c>
    </row>
    <row r="34" spans="2:15" x14ac:dyDescent="0.3">
      <c r="B34" s="31" t="str">
        <f>AwayAvgs!A6</f>
        <v>SKIP EASTERBROOKS</v>
      </c>
      <c r="C34" s="19">
        <f>AwayAvgs!AT6</f>
        <v>133</v>
      </c>
      <c r="D34" s="19">
        <f>AwayAvgs!AU6</f>
        <v>0</v>
      </c>
      <c r="E34" s="19" t="str">
        <f>AwayAvgs!AV6</f>
        <v>/</v>
      </c>
      <c r="F34" s="19">
        <f>AwayAvgs!AW6</f>
        <v>3</v>
      </c>
      <c r="K34" s="31" t="str">
        <f>AwayAvgs!A26</f>
        <v>SHAWN BAKER</v>
      </c>
      <c r="L34" s="19">
        <f>AwayAvgs!AT26</f>
        <v>116</v>
      </c>
      <c r="M34" s="19">
        <f>AwayAvgs!AU26</f>
        <v>2</v>
      </c>
      <c r="N34" s="19" t="s">
        <v>43</v>
      </c>
      <c r="O34" s="32">
        <f>AwayAvgs!AW26</f>
        <v>3</v>
      </c>
    </row>
    <row r="35" spans="2:15" x14ac:dyDescent="0.3">
      <c r="B35" s="31" t="str">
        <f>AwayAvgs!A7</f>
        <v>DAVE DUPUIS</v>
      </c>
      <c r="C35" s="19">
        <f>AwayAvgs!AT7</f>
        <v>131</v>
      </c>
      <c r="D35" s="19">
        <f>AwayAvgs!AU7</f>
        <v>2</v>
      </c>
      <c r="E35" s="19" t="str">
        <f>AwayAvgs!AV7</f>
        <v>/</v>
      </c>
      <c r="F35" s="19">
        <f>AwayAvgs!AW7</f>
        <v>3</v>
      </c>
      <c r="K35" s="31" t="str">
        <f>AwayAvgs!A27</f>
        <v>DAVE GODWIN</v>
      </c>
      <c r="L35" s="19">
        <f>AwayAvgs!AT27</f>
        <v>116</v>
      </c>
      <c r="M35" s="19">
        <f>AwayAvgs!AU27</f>
        <v>1</v>
      </c>
      <c r="N35" s="19" t="s">
        <v>43</v>
      </c>
      <c r="O35" s="32">
        <f>AwayAvgs!AW27</f>
        <v>3</v>
      </c>
    </row>
    <row r="36" spans="2:15" x14ac:dyDescent="0.3">
      <c r="B36" s="31" t="str">
        <f>AwayAvgs!A8</f>
        <v>JOE SMITH</v>
      </c>
      <c r="C36" s="19">
        <f>AwayAvgs!AT8</f>
        <v>130</v>
      </c>
      <c r="D36" s="19">
        <f>AwayAvgs!AU8</f>
        <v>2</v>
      </c>
      <c r="E36" s="19" t="str">
        <f>AwayAvgs!AV8</f>
        <v>/</v>
      </c>
      <c r="F36" s="19">
        <f>AwayAvgs!AW8</f>
        <v>3</v>
      </c>
      <c r="K36" s="31" t="str">
        <f>AwayAvgs!A28</f>
        <v>ED TRINGALE</v>
      </c>
      <c r="L36" s="19">
        <f>AwayAvgs!AT28</f>
        <v>115</v>
      </c>
      <c r="M36" s="19">
        <f>AwayAvgs!AU28</f>
        <v>1</v>
      </c>
      <c r="N36" s="19" t="s">
        <v>43</v>
      </c>
      <c r="O36" s="32">
        <f>AwayAvgs!AW28</f>
        <v>3</v>
      </c>
    </row>
    <row r="37" spans="2:15" x14ac:dyDescent="0.3">
      <c r="B37" s="31" t="str">
        <f>AwayAvgs!A9</f>
        <v>DAVE BARBER</v>
      </c>
      <c r="C37" s="19">
        <f>AwayAvgs!AT9</f>
        <v>130</v>
      </c>
      <c r="D37" s="19">
        <f>AwayAvgs!AU9</f>
        <v>1</v>
      </c>
      <c r="E37" s="19" t="str">
        <f>AwayAvgs!AV9</f>
        <v>/</v>
      </c>
      <c r="F37" s="19">
        <f>AwayAvgs!AW9</f>
        <v>3</v>
      </c>
      <c r="K37" s="31" t="str">
        <f>AwayAvgs!A29</f>
        <v>KEVIN PAGINGTON</v>
      </c>
      <c r="L37" s="19">
        <f>AwayAvgs!AT29</f>
        <v>113</v>
      </c>
      <c r="M37" s="19">
        <f>AwayAvgs!AU29</f>
        <v>2</v>
      </c>
      <c r="N37" s="19" t="s">
        <v>43</v>
      </c>
      <c r="O37" s="32">
        <f>AwayAvgs!AW29</f>
        <v>3</v>
      </c>
    </row>
    <row r="38" spans="2:15" x14ac:dyDescent="0.3">
      <c r="B38" s="31" t="str">
        <f>AwayAvgs!A10</f>
        <v>MIKE CUCCIA</v>
      </c>
      <c r="C38" s="19">
        <f>AwayAvgs!AT10</f>
        <v>126</v>
      </c>
      <c r="D38" s="19">
        <f>AwayAvgs!AU10</f>
        <v>2</v>
      </c>
      <c r="E38" s="19" t="str">
        <f>AwayAvgs!AV10</f>
        <v>/</v>
      </c>
      <c r="F38" s="19">
        <f>AwayAvgs!AW10</f>
        <v>3</v>
      </c>
      <c r="K38" s="31" t="str">
        <f>AwayAvgs!A30</f>
        <v>PAUL PIGGOT</v>
      </c>
      <c r="L38" s="19">
        <f>AwayAvgs!AT30</f>
        <v>113</v>
      </c>
      <c r="M38" s="19">
        <f>AwayAvgs!AU30</f>
        <v>2</v>
      </c>
      <c r="N38" s="19" t="s">
        <v>43</v>
      </c>
      <c r="O38" s="32">
        <f>AwayAvgs!AW30</f>
        <v>3</v>
      </c>
    </row>
    <row r="39" spans="2:15" x14ac:dyDescent="0.3">
      <c r="B39" s="31" t="str">
        <f>AwayAvgs!A11</f>
        <v>DAVE RICHARDS</v>
      </c>
      <c r="C39" s="19">
        <f>AwayAvgs!AT11</f>
        <v>126</v>
      </c>
      <c r="D39" s="19">
        <f>AwayAvgs!AU11</f>
        <v>1</v>
      </c>
      <c r="E39" s="19" t="str">
        <f>AwayAvgs!AV11</f>
        <v>/</v>
      </c>
      <c r="F39" s="19">
        <f>AwayAvgs!AW11</f>
        <v>3</v>
      </c>
      <c r="K39" s="31" t="str">
        <f>AwayAvgs!A31</f>
        <v>MARK STRANGIO</v>
      </c>
      <c r="L39" s="19">
        <f>AwayAvgs!AT31</f>
        <v>112</v>
      </c>
      <c r="M39" s="19">
        <f>AwayAvgs!AU31</f>
        <v>0</v>
      </c>
      <c r="N39" s="19" t="s">
        <v>43</v>
      </c>
      <c r="O39" s="32">
        <f>AwayAvgs!AW31</f>
        <v>3</v>
      </c>
    </row>
    <row r="40" spans="2:15" x14ac:dyDescent="0.3">
      <c r="B40" s="31" t="str">
        <f>AwayAvgs!A12</f>
        <v>BOB WHITCOMB</v>
      </c>
      <c r="C40" s="19">
        <f>AwayAvgs!AT12</f>
        <v>124</v>
      </c>
      <c r="D40" s="19">
        <f>AwayAvgs!AU12</f>
        <v>0</v>
      </c>
      <c r="E40" s="19" t="str">
        <f>AwayAvgs!AV12</f>
        <v>/</v>
      </c>
      <c r="F40" s="19">
        <f>AwayAvgs!AW12</f>
        <v>3</v>
      </c>
      <c r="K40" s="31" t="str">
        <f>AwayAvgs!A32</f>
        <v>DJ TRASK</v>
      </c>
      <c r="L40" s="19">
        <f>AwayAvgs!AT32</f>
        <v>109</v>
      </c>
      <c r="M40" s="19">
        <f>AwayAvgs!AU32</f>
        <v>0</v>
      </c>
      <c r="N40" s="19" t="s">
        <v>43</v>
      </c>
      <c r="O40" s="32">
        <f>AwayAvgs!AW32</f>
        <v>3</v>
      </c>
    </row>
    <row r="41" spans="2:15" x14ac:dyDescent="0.3">
      <c r="B41" s="31" t="str">
        <f>AwayAvgs!A13</f>
        <v>MIKE MORGAN</v>
      </c>
      <c r="C41" s="19">
        <f>AwayAvgs!AT13</f>
        <v>123</v>
      </c>
      <c r="D41" s="19">
        <f>AwayAvgs!AU13</f>
        <v>1</v>
      </c>
      <c r="E41" s="19" t="str">
        <f>AwayAvgs!AV13</f>
        <v>/</v>
      </c>
      <c r="F41" s="19">
        <f>AwayAvgs!AW13</f>
        <v>3</v>
      </c>
      <c r="K41" s="31" t="str">
        <f>AwayAvgs!A33</f>
        <v>BOB BROWN</v>
      </c>
      <c r="L41" s="19">
        <f>AwayAvgs!AT33</f>
        <v>99</v>
      </c>
      <c r="M41" s="19">
        <f>AwayAvgs!AU33</f>
        <v>2</v>
      </c>
      <c r="N41" s="19" t="s">
        <v>43</v>
      </c>
      <c r="O41" s="32">
        <f>AwayAvgs!AW33</f>
        <v>3</v>
      </c>
    </row>
    <row r="42" spans="2:15" x14ac:dyDescent="0.3">
      <c r="B42" s="31" t="str">
        <f>AwayAvgs!A14</f>
        <v>HAWK HALAS</v>
      </c>
      <c r="C42" s="19">
        <f>AwayAvgs!AT14</f>
        <v>122</v>
      </c>
      <c r="D42" s="19">
        <f>AwayAvgs!AU14</f>
        <v>2</v>
      </c>
      <c r="E42" s="19" t="str">
        <f>AwayAvgs!AV14</f>
        <v>/</v>
      </c>
      <c r="F42" s="19">
        <f>AwayAvgs!AW14</f>
        <v>3</v>
      </c>
    </row>
    <row r="43" spans="2:15" x14ac:dyDescent="0.3">
      <c r="B43" s="31" t="str">
        <f>AwayAvgs!A15</f>
        <v>MIKE MACINTOSH</v>
      </c>
      <c r="C43" s="19">
        <f>AwayAvgs!AT15</f>
        <v>122</v>
      </c>
      <c r="D43" s="19">
        <f>AwayAvgs!AU15</f>
        <v>0</v>
      </c>
      <c r="E43" s="19" t="str">
        <f>AwayAvgs!AV15</f>
        <v>/</v>
      </c>
      <c r="F43" s="19">
        <f>AwayAvgs!AW15</f>
        <v>3</v>
      </c>
    </row>
    <row r="44" spans="2:15" x14ac:dyDescent="0.3">
      <c r="B44" s="31" t="str">
        <f>AwayAvgs!A16</f>
        <v>PETER CRAWFORD</v>
      </c>
      <c r="C44" s="19">
        <f>AwayAvgs!AT16</f>
        <v>121</v>
      </c>
      <c r="D44" s="19">
        <f>AwayAvgs!AU16</f>
        <v>2</v>
      </c>
      <c r="E44" s="19" t="str">
        <f>AwayAvgs!AV16</f>
        <v>/</v>
      </c>
      <c r="F44" s="19">
        <f>AwayAvgs!AW16</f>
        <v>3</v>
      </c>
    </row>
    <row r="45" spans="2:15" x14ac:dyDescent="0.3">
      <c r="B45" s="31" t="str">
        <f>AwayAvgs!A17</f>
        <v>DEREK LEFFLER</v>
      </c>
      <c r="C45" s="19">
        <f>AwayAvgs!AT17</f>
        <v>121</v>
      </c>
      <c r="D45" s="19">
        <f>AwayAvgs!AU17</f>
        <v>1</v>
      </c>
      <c r="E45" s="19" t="str">
        <f>AwayAvgs!AV17</f>
        <v>/</v>
      </c>
      <c r="F45" s="19">
        <f>AwayAvgs!AW17</f>
        <v>3</v>
      </c>
    </row>
    <row r="46" spans="2:15" x14ac:dyDescent="0.3">
      <c r="B46" s="31" t="str">
        <f>AwayAvgs!A18</f>
        <v>SHAWN MCKINLEY</v>
      </c>
      <c r="C46" s="19">
        <f>AwayAvgs!AT18</f>
        <v>121</v>
      </c>
      <c r="D46" s="19">
        <f>AwayAvgs!AU18</f>
        <v>0</v>
      </c>
      <c r="E46" s="19" t="str">
        <f>AwayAvgs!AV18</f>
        <v>/</v>
      </c>
      <c r="F46" s="19">
        <f>AwayAvgs!AW18</f>
        <v>3</v>
      </c>
    </row>
    <row r="47" spans="2:15" x14ac:dyDescent="0.3">
      <c r="B47" s="31" t="str">
        <f>AwayAvgs!A19</f>
        <v>RICH MORAN</v>
      </c>
      <c r="C47" s="19">
        <f>AwayAvgs!AT19</f>
        <v>121</v>
      </c>
      <c r="D47" s="19">
        <f>AwayAvgs!AU19</f>
        <v>0</v>
      </c>
      <c r="E47" s="19" t="str">
        <f>AwayAvgs!AV19</f>
        <v>/</v>
      </c>
      <c r="F47" s="19">
        <f>AwayAvgs!AW19</f>
        <v>3</v>
      </c>
    </row>
    <row r="48" spans="2:15" x14ac:dyDescent="0.3">
      <c r="B48" s="31" t="str">
        <f>AwayAvgs!A20</f>
        <v>CRAIG HOLBROOK</v>
      </c>
      <c r="C48" s="19">
        <f>AwayAvgs!AT20</f>
        <v>120</v>
      </c>
      <c r="D48" s="19">
        <f>AwayAvgs!AU20</f>
        <v>0</v>
      </c>
      <c r="E48" s="19" t="str">
        <f>AwayAvgs!AV20</f>
        <v>/</v>
      </c>
      <c r="F48" s="19">
        <f>AwayAvgs!AW20</f>
        <v>3</v>
      </c>
    </row>
    <row r="49" spans="2:9" x14ac:dyDescent="0.3">
      <c r="B49" s="31" t="str">
        <f>AwayAvgs!A21</f>
        <v>ED WOODSIDE</v>
      </c>
      <c r="C49" s="19">
        <f>AwayAvgs!AT21</f>
        <v>120</v>
      </c>
      <c r="D49" s="19">
        <f>AwayAvgs!AU21</f>
        <v>0</v>
      </c>
      <c r="E49" s="19" t="str">
        <f>AwayAvgs!AV21</f>
        <v>/</v>
      </c>
      <c r="F49" s="19">
        <f>AwayAvgs!AW21</f>
        <v>3</v>
      </c>
    </row>
    <row r="51" spans="2:9" x14ac:dyDescent="0.3">
      <c r="B51" s="191"/>
      <c r="C51" s="191"/>
      <c r="D51" s="191"/>
      <c r="E51" s="191"/>
      <c r="F51" s="191"/>
    </row>
    <row r="52" spans="2:9" x14ac:dyDescent="0.3">
      <c r="B52" s="191"/>
      <c r="C52" s="191"/>
      <c r="D52" s="191"/>
      <c r="E52" s="191"/>
      <c r="F52" s="191"/>
    </row>
    <row r="53" spans="2:9" x14ac:dyDescent="0.3">
      <c r="B53" s="191"/>
      <c r="C53" s="191"/>
      <c r="D53" s="191"/>
      <c r="E53" s="191"/>
      <c r="F53" s="191"/>
      <c r="G53" s="191"/>
    </row>
    <row r="54" spans="2:9" x14ac:dyDescent="0.3">
      <c r="B54" s="191"/>
      <c r="C54" s="191"/>
      <c r="D54" s="191"/>
      <c r="E54" s="191"/>
      <c r="F54" s="191"/>
      <c r="G54" s="191"/>
    </row>
    <row r="55" spans="2:9" x14ac:dyDescent="0.3">
      <c r="G55" s="191"/>
    </row>
    <row r="56" spans="2:9" x14ac:dyDescent="0.3">
      <c r="G56" s="191"/>
    </row>
    <row r="58" spans="2:9" ht="17.25" customHeight="1" x14ac:dyDescent="0.3">
      <c r="H58" s="192"/>
      <c r="I58" s="23"/>
    </row>
    <row r="59" spans="2:9" x14ac:dyDescent="0.3">
      <c r="H59" s="192"/>
      <c r="I59" s="23"/>
    </row>
    <row r="60" spans="2:9" ht="17.25" customHeight="1" x14ac:dyDescent="0.3">
      <c r="H60" s="192"/>
    </row>
    <row r="61" spans="2:9" x14ac:dyDescent="0.3">
      <c r="H61" s="192"/>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79" orientation="portrait" r:id="rId1"/>
  <headerFooter>
    <oddHeader xml:space="preserve">&amp;C&amp;"Segoe UI,Bold"&amp;14Massachusetts Men's Pro League&amp;12
&amp;"Segoe UI,Regular" August 31,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68"/>
  <sheetViews>
    <sheetView showGridLines="0" zoomScale="115" zoomScaleNormal="115" workbookViewId="0">
      <selection activeCell="AT34" sqref="AT34"/>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4">
        <v>1</v>
      </c>
      <c r="E1" s="174">
        <v>2</v>
      </c>
      <c r="F1" s="174">
        <v>3</v>
      </c>
      <c r="G1" s="174">
        <v>4</v>
      </c>
      <c r="H1" s="174">
        <v>5</v>
      </c>
      <c r="I1" s="174">
        <v>6</v>
      </c>
      <c r="J1" s="174">
        <v>7</v>
      </c>
      <c r="K1" s="174">
        <v>8</v>
      </c>
      <c r="L1" s="174">
        <v>9</v>
      </c>
      <c r="M1" s="174">
        <v>10</v>
      </c>
      <c r="N1" s="174">
        <v>11</v>
      </c>
      <c r="O1" s="174">
        <v>12</v>
      </c>
      <c r="P1" s="174">
        <v>13</v>
      </c>
      <c r="Q1" s="195">
        <v>14</v>
      </c>
      <c r="R1" s="195">
        <v>15</v>
      </c>
      <c r="S1" s="195">
        <v>16</v>
      </c>
      <c r="T1" s="195">
        <v>17</v>
      </c>
      <c r="U1" s="195">
        <v>18</v>
      </c>
      <c r="V1" s="195">
        <v>19</v>
      </c>
      <c r="W1" s="195">
        <v>20</v>
      </c>
      <c r="X1" s="195">
        <v>21</v>
      </c>
      <c r="Y1" s="195">
        <v>22</v>
      </c>
      <c r="Z1" s="195">
        <v>23</v>
      </c>
      <c r="AA1" s="195">
        <v>24</v>
      </c>
      <c r="AB1" s="195">
        <v>25</v>
      </c>
      <c r="AC1" s="195">
        <v>26</v>
      </c>
      <c r="AD1" s="197">
        <v>27</v>
      </c>
      <c r="AE1" s="197">
        <v>28</v>
      </c>
      <c r="AF1" s="197">
        <v>29</v>
      </c>
      <c r="AG1" s="197">
        <v>30</v>
      </c>
      <c r="AH1" s="197">
        <v>31</v>
      </c>
      <c r="AI1" s="197">
        <v>32</v>
      </c>
      <c r="AJ1" s="197">
        <v>33</v>
      </c>
      <c r="AK1" s="197">
        <v>34</v>
      </c>
      <c r="AL1" s="197">
        <v>35</v>
      </c>
      <c r="AM1" s="197">
        <v>36</v>
      </c>
      <c r="AN1" s="197">
        <v>37</v>
      </c>
      <c r="AO1" s="197">
        <v>38</v>
      </c>
      <c r="AP1" s="197">
        <v>39</v>
      </c>
      <c r="AQ1" s="46"/>
      <c r="AR1" s="46" t="s">
        <v>118</v>
      </c>
      <c r="AS1" s="46"/>
      <c r="AT1" s="46"/>
      <c r="AU1" s="56"/>
      <c r="AV1" s="46"/>
      <c r="AW1" s="47"/>
      <c r="AX1" s="46" t="s">
        <v>119</v>
      </c>
    </row>
    <row r="2" spans="1:52" s="33" customFormat="1" ht="12" customHeight="1" x14ac:dyDescent="0.2">
      <c r="A2" s="71" t="s">
        <v>391</v>
      </c>
      <c r="B2" s="34" t="s">
        <v>212</v>
      </c>
      <c r="C2" s="34">
        <v>1</v>
      </c>
      <c r="D2" s="175">
        <v>458</v>
      </c>
      <c r="E2" s="175"/>
      <c r="F2" s="175"/>
      <c r="G2" s="175"/>
      <c r="H2" s="175"/>
      <c r="I2" s="175"/>
      <c r="J2" s="175"/>
      <c r="K2" s="175"/>
      <c r="L2" s="175"/>
      <c r="M2" s="175"/>
      <c r="N2" s="175"/>
      <c r="O2" s="175"/>
      <c r="P2" s="175"/>
      <c r="Q2" s="196"/>
      <c r="R2" s="196"/>
      <c r="S2" s="196"/>
      <c r="T2" s="196"/>
      <c r="U2" s="196"/>
      <c r="V2" s="196"/>
      <c r="W2" s="196"/>
      <c r="X2" s="196"/>
      <c r="Y2" s="196"/>
      <c r="Z2" s="196"/>
      <c r="AA2" s="196"/>
      <c r="AB2" s="196"/>
      <c r="AC2" s="196"/>
      <c r="AD2" s="198"/>
      <c r="AE2" s="198"/>
      <c r="AF2" s="198"/>
      <c r="AG2" s="198"/>
      <c r="AH2" s="198"/>
      <c r="AI2" s="198"/>
      <c r="AJ2" s="198"/>
      <c r="AK2" s="198"/>
      <c r="AL2" s="198"/>
      <c r="AM2" s="198"/>
      <c r="AN2" s="198"/>
      <c r="AO2" s="198"/>
      <c r="AP2" s="198"/>
      <c r="AQ2" s="34"/>
      <c r="AR2" s="34">
        <f>SUM(D2:AQ2)</f>
        <v>458</v>
      </c>
      <c r="AS2" s="147">
        <f>C2*3</f>
        <v>3</v>
      </c>
      <c r="AT2" s="147">
        <v>152</v>
      </c>
      <c r="AU2" s="34">
        <f>AR2-(AT2*AS2)</f>
        <v>2</v>
      </c>
      <c r="AV2" s="148" t="s">
        <v>43</v>
      </c>
      <c r="AW2" s="149">
        <f>AS2</f>
        <v>3</v>
      </c>
      <c r="AX2" s="35">
        <f>AR2/AS2</f>
        <v>152.66666666666666</v>
      </c>
      <c r="AZ2" s="176" t="s">
        <v>130</v>
      </c>
    </row>
    <row r="3" spans="1:52" s="33" customFormat="1" ht="12" customHeight="1" x14ac:dyDescent="0.2">
      <c r="A3" s="70" t="s">
        <v>447</v>
      </c>
      <c r="B3" s="34" t="s">
        <v>202</v>
      </c>
      <c r="C3" s="34">
        <v>1</v>
      </c>
      <c r="D3" s="175">
        <v>411</v>
      </c>
      <c r="E3" s="175"/>
      <c r="F3" s="175"/>
      <c r="G3" s="175"/>
      <c r="H3" s="175"/>
      <c r="I3" s="175"/>
      <c r="J3" s="175"/>
      <c r="K3" s="175"/>
      <c r="L3" s="175"/>
      <c r="M3" s="175"/>
      <c r="N3" s="175"/>
      <c r="O3" s="175"/>
      <c r="P3" s="175"/>
      <c r="Q3" s="196"/>
      <c r="R3" s="196"/>
      <c r="S3" s="196"/>
      <c r="T3" s="196"/>
      <c r="U3" s="196"/>
      <c r="V3" s="196"/>
      <c r="W3" s="196"/>
      <c r="X3" s="196"/>
      <c r="Y3" s="196"/>
      <c r="Z3" s="196"/>
      <c r="AA3" s="196"/>
      <c r="AB3" s="196"/>
      <c r="AC3" s="196"/>
      <c r="AD3" s="198"/>
      <c r="AE3" s="198"/>
      <c r="AF3" s="198"/>
      <c r="AG3" s="198"/>
      <c r="AH3" s="198"/>
      <c r="AI3" s="198"/>
      <c r="AJ3" s="198"/>
      <c r="AK3" s="198"/>
      <c r="AL3" s="198"/>
      <c r="AM3" s="198"/>
      <c r="AN3" s="198"/>
      <c r="AO3" s="198"/>
      <c r="AP3" s="198"/>
      <c r="AQ3" s="34"/>
      <c r="AR3" s="34">
        <f>SUM(D3:AQ3)</f>
        <v>411</v>
      </c>
      <c r="AS3" s="147">
        <f>C3*3</f>
        <v>3</v>
      </c>
      <c r="AT3" s="147">
        <v>137</v>
      </c>
      <c r="AU3" s="34">
        <f>AR3-(AT3*AS3)</f>
        <v>0</v>
      </c>
      <c r="AV3" s="148" t="s">
        <v>43</v>
      </c>
      <c r="AW3" s="149">
        <f>AS3</f>
        <v>3</v>
      </c>
      <c r="AX3" s="35">
        <f>AR3/AS3</f>
        <v>137</v>
      </c>
      <c r="AZ3" s="177" t="s">
        <v>131</v>
      </c>
    </row>
    <row r="4" spans="1:52" s="33" customFormat="1" ht="12" customHeight="1" x14ac:dyDescent="0.2">
      <c r="A4" s="71" t="s">
        <v>395</v>
      </c>
      <c r="B4" s="34" t="s">
        <v>212</v>
      </c>
      <c r="C4" s="34">
        <v>1</v>
      </c>
      <c r="D4" s="175">
        <v>406</v>
      </c>
      <c r="E4" s="175"/>
      <c r="F4" s="175"/>
      <c r="G4" s="175"/>
      <c r="H4" s="175"/>
      <c r="I4" s="175"/>
      <c r="J4" s="175"/>
      <c r="K4" s="175"/>
      <c r="L4" s="175"/>
      <c r="M4" s="175"/>
      <c r="N4" s="175"/>
      <c r="O4" s="175"/>
      <c r="P4" s="175"/>
      <c r="Q4" s="196"/>
      <c r="R4" s="196"/>
      <c r="S4" s="196"/>
      <c r="T4" s="196"/>
      <c r="U4" s="196"/>
      <c r="V4" s="196"/>
      <c r="W4" s="196"/>
      <c r="X4" s="196"/>
      <c r="Y4" s="196"/>
      <c r="Z4" s="196"/>
      <c r="AA4" s="196"/>
      <c r="AB4" s="196"/>
      <c r="AC4" s="196"/>
      <c r="AD4" s="198"/>
      <c r="AE4" s="198"/>
      <c r="AF4" s="198"/>
      <c r="AG4" s="198"/>
      <c r="AH4" s="198"/>
      <c r="AI4" s="198"/>
      <c r="AJ4" s="198"/>
      <c r="AK4" s="198"/>
      <c r="AL4" s="198"/>
      <c r="AM4" s="198"/>
      <c r="AN4" s="198"/>
      <c r="AO4" s="198"/>
      <c r="AP4" s="198"/>
      <c r="AQ4" s="34"/>
      <c r="AR4" s="34">
        <f>SUM(D4:AQ4)</f>
        <v>406</v>
      </c>
      <c r="AS4" s="147">
        <f>C4*3</f>
        <v>3</v>
      </c>
      <c r="AT4" s="147">
        <v>135</v>
      </c>
      <c r="AU4" s="34">
        <f>AR4-(AT4*AS4)</f>
        <v>1</v>
      </c>
      <c r="AV4" s="148" t="s">
        <v>43</v>
      </c>
      <c r="AW4" s="149">
        <f>AS4</f>
        <v>3</v>
      </c>
      <c r="AX4" s="35">
        <f>AR4/AS4</f>
        <v>135.33333333333334</v>
      </c>
      <c r="AZ4" s="199" t="s">
        <v>137</v>
      </c>
    </row>
    <row r="5" spans="1:52" s="33" customFormat="1" ht="12" customHeight="1" x14ac:dyDescent="0.2">
      <c r="A5" s="71" t="s">
        <v>425</v>
      </c>
      <c r="B5" s="34" t="s">
        <v>208</v>
      </c>
      <c r="C5" s="34">
        <v>1</v>
      </c>
      <c r="D5" s="175">
        <v>400</v>
      </c>
      <c r="E5" s="175"/>
      <c r="F5" s="175"/>
      <c r="G5" s="175"/>
      <c r="H5" s="175"/>
      <c r="I5" s="175"/>
      <c r="J5" s="175"/>
      <c r="K5" s="175"/>
      <c r="L5" s="175"/>
      <c r="M5" s="175"/>
      <c r="N5" s="175"/>
      <c r="O5" s="175"/>
      <c r="P5" s="175"/>
      <c r="Q5" s="196"/>
      <c r="R5" s="196"/>
      <c r="S5" s="196"/>
      <c r="T5" s="196"/>
      <c r="U5" s="196"/>
      <c r="V5" s="196"/>
      <c r="W5" s="196"/>
      <c r="X5" s="196"/>
      <c r="Y5" s="196"/>
      <c r="Z5" s="196"/>
      <c r="AA5" s="196"/>
      <c r="AB5" s="196"/>
      <c r="AC5" s="196"/>
      <c r="AD5" s="198"/>
      <c r="AE5" s="198"/>
      <c r="AF5" s="198"/>
      <c r="AG5" s="198"/>
      <c r="AH5" s="198"/>
      <c r="AI5" s="198"/>
      <c r="AJ5" s="198"/>
      <c r="AK5" s="198"/>
      <c r="AL5" s="198"/>
      <c r="AM5" s="198"/>
      <c r="AN5" s="198"/>
      <c r="AO5" s="198"/>
      <c r="AP5" s="198"/>
      <c r="AQ5" s="34"/>
      <c r="AR5" s="34">
        <f>SUM(D5:AQ5)</f>
        <v>400</v>
      </c>
      <c r="AS5" s="147">
        <f>C5*3</f>
        <v>3</v>
      </c>
      <c r="AT5" s="147">
        <v>133</v>
      </c>
      <c r="AU5" s="34">
        <f>AR5-(AT5*AS5)</f>
        <v>1</v>
      </c>
      <c r="AV5" s="148" t="s">
        <v>43</v>
      </c>
      <c r="AW5" s="149">
        <f>AS5</f>
        <v>3</v>
      </c>
      <c r="AX5" s="35">
        <f>AR5/AS5</f>
        <v>133.33333333333334</v>
      </c>
      <c r="AZ5" s="200" t="s">
        <v>216</v>
      </c>
    </row>
    <row r="6" spans="1:52" s="33" customFormat="1" ht="12" customHeight="1" x14ac:dyDescent="0.2">
      <c r="A6" s="71" t="s">
        <v>402</v>
      </c>
      <c r="B6" s="34" t="s">
        <v>204</v>
      </c>
      <c r="C6" s="34">
        <v>1</v>
      </c>
      <c r="D6" s="175">
        <v>399</v>
      </c>
      <c r="E6" s="175"/>
      <c r="F6" s="175"/>
      <c r="G6" s="175"/>
      <c r="H6" s="175"/>
      <c r="I6" s="175"/>
      <c r="J6" s="175"/>
      <c r="K6" s="175"/>
      <c r="L6" s="175"/>
      <c r="M6" s="175"/>
      <c r="N6" s="175"/>
      <c r="O6" s="175"/>
      <c r="P6" s="175"/>
      <c r="Q6" s="196"/>
      <c r="R6" s="196"/>
      <c r="S6" s="196"/>
      <c r="T6" s="196"/>
      <c r="U6" s="196"/>
      <c r="V6" s="196"/>
      <c r="W6" s="196"/>
      <c r="X6" s="196"/>
      <c r="Y6" s="196"/>
      <c r="Z6" s="196"/>
      <c r="AA6" s="196"/>
      <c r="AB6" s="196"/>
      <c r="AC6" s="196"/>
      <c r="AD6" s="198"/>
      <c r="AE6" s="198"/>
      <c r="AF6" s="198"/>
      <c r="AG6" s="198"/>
      <c r="AH6" s="198"/>
      <c r="AI6" s="198"/>
      <c r="AJ6" s="198"/>
      <c r="AK6" s="198"/>
      <c r="AL6" s="198"/>
      <c r="AM6" s="198"/>
      <c r="AN6" s="198"/>
      <c r="AO6" s="198"/>
      <c r="AP6" s="198"/>
      <c r="AQ6" s="34"/>
      <c r="AR6" s="34">
        <f>SUM(D6:AQ6)</f>
        <v>399</v>
      </c>
      <c r="AS6" s="147">
        <f>C6*3</f>
        <v>3</v>
      </c>
      <c r="AT6" s="147">
        <v>133</v>
      </c>
      <c r="AU6" s="34">
        <f>AR6-(AT6*AS6)</f>
        <v>0</v>
      </c>
      <c r="AV6" s="148" t="s">
        <v>43</v>
      </c>
      <c r="AW6" s="149">
        <f>AS6</f>
        <v>3</v>
      </c>
      <c r="AX6" s="35">
        <f>AR6/AS6</f>
        <v>133</v>
      </c>
    </row>
    <row r="7" spans="1:52" s="33" customFormat="1" ht="12" customHeight="1" x14ac:dyDescent="0.2">
      <c r="A7" s="70" t="s">
        <v>394</v>
      </c>
      <c r="B7" s="34" t="s">
        <v>212</v>
      </c>
      <c r="C7" s="34">
        <v>1</v>
      </c>
      <c r="D7" s="175">
        <v>395</v>
      </c>
      <c r="E7" s="175"/>
      <c r="F7" s="175"/>
      <c r="G7" s="175"/>
      <c r="H7" s="175"/>
      <c r="I7" s="175"/>
      <c r="J7" s="175"/>
      <c r="K7" s="175"/>
      <c r="L7" s="175"/>
      <c r="M7" s="175"/>
      <c r="N7" s="175"/>
      <c r="O7" s="175"/>
      <c r="P7" s="175"/>
      <c r="Q7" s="196"/>
      <c r="R7" s="196"/>
      <c r="S7" s="196"/>
      <c r="T7" s="196"/>
      <c r="U7" s="196"/>
      <c r="V7" s="196"/>
      <c r="W7" s="196"/>
      <c r="X7" s="196"/>
      <c r="Y7" s="196"/>
      <c r="Z7" s="196"/>
      <c r="AA7" s="196"/>
      <c r="AB7" s="196"/>
      <c r="AC7" s="196"/>
      <c r="AD7" s="198"/>
      <c r="AE7" s="198"/>
      <c r="AF7" s="198"/>
      <c r="AG7" s="198"/>
      <c r="AH7" s="198"/>
      <c r="AI7" s="198"/>
      <c r="AJ7" s="198"/>
      <c r="AK7" s="198"/>
      <c r="AL7" s="198"/>
      <c r="AM7" s="198"/>
      <c r="AN7" s="198"/>
      <c r="AO7" s="198"/>
      <c r="AP7" s="198"/>
      <c r="AQ7" s="34"/>
      <c r="AR7" s="34">
        <f>SUM(D7:AQ7)</f>
        <v>395</v>
      </c>
      <c r="AS7" s="147">
        <f>C7*3</f>
        <v>3</v>
      </c>
      <c r="AT7" s="147">
        <v>131</v>
      </c>
      <c r="AU7" s="34">
        <f>AR7-(AT7*AS7)</f>
        <v>2</v>
      </c>
      <c r="AV7" s="148" t="s">
        <v>43</v>
      </c>
      <c r="AW7" s="149">
        <f>AS7</f>
        <v>3</v>
      </c>
      <c r="AX7" s="35">
        <f>AR7/AS7</f>
        <v>131.66666666666666</v>
      </c>
    </row>
    <row r="8" spans="1:52" s="33" customFormat="1" ht="12" customHeight="1" x14ac:dyDescent="0.2">
      <c r="A8" s="70" t="s">
        <v>438</v>
      </c>
      <c r="B8" s="34" t="s">
        <v>209</v>
      </c>
      <c r="C8" s="34">
        <v>1</v>
      </c>
      <c r="D8" s="175">
        <v>392</v>
      </c>
      <c r="E8" s="175"/>
      <c r="F8" s="175"/>
      <c r="G8" s="175"/>
      <c r="H8" s="175"/>
      <c r="I8" s="175"/>
      <c r="J8" s="175"/>
      <c r="K8" s="175"/>
      <c r="L8" s="175"/>
      <c r="M8" s="175"/>
      <c r="N8" s="175"/>
      <c r="O8" s="175"/>
      <c r="P8" s="175"/>
      <c r="Q8" s="196"/>
      <c r="R8" s="196"/>
      <c r="S8" s="196"/>
      <c r="T8" s="196"/>
      <c r="U8" s="196"/>
      <c r="V8" s="196"/>
      <c r="W8" s="196"/>
      <c r="X8" s="196"/>
      <c r="Y8" s="196"/>
      <c r="Z8" s="196"/>
      <c r="AA8" s="196"/>
      <c r="AB8" s="196"/>
      <c r="AC8" s="196"/>
      <c r="AD8" s="198"/>
      <c r="AE8" s="198"/>
      <c r="AF8" s="198"/>
      <c r="AG8" s="198"/>
      <c r="AH8" s="198"/>
      <c r="AI8" s="198"/>
      <c r="AJ8" s="198"/>
      <c r="AK8" s="198"/>
      <c r="AL8" s="198"/>
      <c r="AM8" s="198"/>
      <c r="AN8" s="198"/>
      <c r="AO8" s="198"/>
      <c r="AP8" s="198"/>
      <c r="AQ8" s="34"/>
      <c r="AR8" s="34">
        <f>SUM(D8:AQ8)</f>
        <v>392</v>
      </c>
      <c r="AS8" s="147">
        <f>C8*3</f>
        <v>3</v>
      </c>
      <c r="AT8" s="147">
        <v>130</v>
      </c>
      <c r="AU8" s="34">
        <f>AR8-(AT8*AS8)</f>
        <v>2</v>
      </c>
      <c r="AV8" s="148" t="s">
        <v>43</v>
      </c>
      <c r="AW8" s="149">
        <f>AS8</f>
        <v>3</v>
      </c>
      <c r="AX8" s="35">
        <f>AR8/AS8</f>
        <v>130.66666666666666</v>
      </c>
    </row>
    <row r="9" spans="1:52" s="33" customFormat="1" ht="12" customHeight="1" x14ac:dyDescent="0.2">
      <c r="A9" s="71" t="s">
        <v>383</v>
      </c>
      <c r="B9" s="34" t="s">
        <v>205</v>
      </c>
      <c r="C9" s="34">
        <v>1</v>
      </c>
      <c r="D9" s="175">
        <v>391</v>
      </c>
      <c r="E9" s="175"/>
      <c r="F9" s="175"/>
      <c r="G9" s="175"/>
      <c r="H9" s="175"/>
      <c r="I9" s="175"/>
      <c r="J9" s="175"/>
      <c r="K9" s="175"/>
      <c r="L9" s="175"/>
      <c r="M9" s="175"/>
      <c r="N9" s="175"/>
      <c r="O9" s="175"/>
      <c r="P9" s="175"/>
      <c r="Q9" s="196"/>
      <c r="R9" s="196"/>
      <c r="S9" s="196"/>
      <c r="T9" s="196"/>
      <c r="U9" s="196"/>
      <c r="V9" s="196"/>
      <c r="W9" s="196"/>
      <c r="X9" s="196"/>
      <c r="Y9" s="196"/>
      <c r="Z9" s="196"/>
      <c r="AA9" s="196"/>
      <c r="AB9" s="196"/>
      <c r="AC9" s="196"/>
      <c r="AD9" s="198"/>
      <c r="AE9" s="198"/>
      <c r="AF9" s="198"/>
      <c r="AG9" s="198"/>
      <c r="AH9" s="198"/>
      <c r="AI9" s="198"/>
      <c r="AJ9" s="198"/>
      <c r="AK9" s="198"/>
      <c r="AL9" s="198"/>
      <c r="AM9" s="198"/>
      <c r="AN9" s="198"/>
      <c r="AO9" s="198"/>
      <c r="AP9" s="198"/>
      <c r="AQ9" s="34"/>
      <c r="AR9" s="34">
        <f>SUM(D9:AQ9)</f>
        <v>391</v>
      </c>
      <c r="AS9" s="147">
        <f>C9*3</f>
        <v>3</v>
      </c>
      <c r="AT9" s="147">
        <v>130</v>
      </c>
      <c r="AU9" s="34">
        <f>AR9-(AT9*AS9)</f>
        <v>1</v>
      </c>
      <c r="AV9" s="148" t="s">
        <v>43</v>
      </c>
      <c r="AW9" s="149">
        <f>AS9</f>
        <v>3</v>
      </c>
      <c r="AX9" s="35">
        <f>AR9/AS9</f>
        <v>130.33333333333334</v>
      </c>
    </row>
    <row r="10" spans="1:52" s="33" customFormat="1" ht="12" customHeight="1" x14ac:dyDescent="0.2">
      <c r="A10" s="70" t="s">
        <v>401</v>
      </c>
      <c r="B10" s="34" t="s">
        <v>204</v>
      </c>
      <c r="C10" s="34">
        <v>1</v>
      </c>
      <c r="D10" s="175">
        <v>380</v>
      </c>
      <c r="E10" s="175"/>
      <c r="F10" s="175"/>
      <c r="G10" s="175"/>
      <c r="H10" s="175"/>
      <c r="I10" s="175"/>
      <c r="J10" s="175"/>
      <c r="K10" s="175"/>
      <c r="L10" s="175"/>
      <c r="M10" s="175"/>
      <c r="N10" s="175"/>
      <c r="O10" s="175"/>
      <c r="P10" s="175"/>
      <c r="Q10" s="196"/>
      <c r="R10" s="196"/>
      <c r="S10" s="196"/>
      <c r="T10" s="196"/>
      <c r="U10" s="196"/>
      <c r="V10" s="196"/>
      <c r="W10" s="196"/>
      <c r="X10" s="196"/>
      <c r="Y10" s="196"/>
      <c r="Z10" s="196"/>
      <c r="AA10" s="196"/>
      <c r="AB10" s="196"/>
      <c r="AC10" s="196"/>
      <c r="AD10" s="198"/>
      <c r="AE10" s="198"/>
      <c r="AF10" s="198"/>
      <c r="AG10" s="198"/>
      <c r="AH10" s="198"/>
      <c r="AI10" s="198"/>
      <c r="AJ10" s="198"/>
      <c r="AK10" s="198"/>
      <c r="AL10" s="198"/>
      <c r="AM10" s="198"/>
      <c r="AN10" s="198"/>
      <c r="AO10" s="198"/>
      <c r="AP10" s="198"/>
      <c r="AQ10" s="34"/>
      <c r="AR10" s="34">
        <f>SUM(D10:AQ10)</f>
        <v>380</v>
      </c>
      <c r="AS10" s="147">
        <f>C10*3</f>
        <v>3</v>
      </c>
      <c r="AT10" s="147">
        <v>126</v>
      </c>
      <c r="AU10" s="34">
        <f>AR10-(AT10*AS10)</f>
        <v>2</v>
      </c>
      <c r="AV10" s="148" t="s">
        <v>43</v>
      </c>
      <c r="AW10" s="149">
        <f>AS10</f>
        <v>3</v>
      </c>
      <c r="AX10" s="35">
        <f>AR10/AS10</f>
        <v>126.66666666666667</v>
      </c>
    </row>
    <row r="11" spans="1:52" s="33" customFormat="1" ht="12" customHeight="1" x14ac:dyDescent="0.2">
      <c r="A11" s="71" t="s">
        <v>380</v>
      </c>
      <c r="B11" s="34" t="s">
        <v>205</v>
      </c>
      <c r="C11" s="34">
        <v>1</v>
      </c>
      <c r="D11" s="175">
        <v>379</v>
      </c>
      <c r="E11" s="175"/>
      <c r="F11" s="175"/>
      <c r="G11" s="175"/>
      <c r="H11" s="175"/>
      <c r="I11" s="175"/>
      <c r="J11" s="175"/>
      <c r="K11" s="175"/>
      <c r="L11" s="175"/>
      <c r="M11" s="175"/>
      <c r="N11" s="175"/>
      <c r="O11" s="175"/>
      <c r="P11" s="175"/>
      <c r="Q11" s="196"/>
      <c r="R11" s="196"/>
      <c r="S11" s="196"/>
      <c r="T11" s="196"/>
      <c r="U11" s="196"/>
      <c r="V11" s="196"/>
      <c r="W11" s="196"/>
      <c r="X11" s="196"/>
      <c r="Y11" s="196"/>
      <c r="Z11" s="196"/>
      <c r="AA11" s="196"/>
      <c r="AB11" s="196"/>
      <c r="AC11" s="196"/>
      <c r="AD11" s="198"/>
      <c r="AE11" s="198"/>
      <c r="AF11" s="198"/>
      <c r="AG11" s="198"/>
      <c r="AH11" s="198"/>
      <c r="AI11" s="198"/>
      <c r="AJ11" s="198"/>
      <c r="AK11" s="198"/>
      <c r="AL11" s="198"/>
      <c r="AM11" s="198"/>
      <c r="AN11" s="198"/>
      <c r="AO11" s="198"/>
      <c r="AP11" s="198"/>
      <c r="AQ11" s="34"/>
      <c r="AR11" s="34">
        <f>SUM(D11:AQ11)</f>
        <v>379</v>
      </c>
      <c r="AS11" s="147">
        <f>C11*3</f>
        <v>3</v>
      </c>
      <c r="AT11" s="147">
        <v>126</v>
      </c>
      <c r="AU11" s="34">
        <f>AR11-(AT11*AS11)</f>
        <v>1</v>
      </c>
      <c r="AV11" s="148" t="s">
        <v>43</v>
      </c>
      <c r="AW11" s="149">
        <f>AS11</f>
        <v>3</v>
      </c>
      <c r="AX11" s="35">
        <f>AR11/AS11</f>
        <v>126.33333333333333</v>
      </c>
    </row>
    <row r="12" spans="1:52" s="33" customFormat="1" ht="12" customHeight="1" x14ac:dyDescent="0.2">
      <c r="A12" s="70" t="s">
        <v>405</v>
      </c>
      <c r="B12" s="34" t="s">
        <v>204</v>
      </c>
      <c r="C12" s="34">
        <v>1</v>
      </c>
      <c r="D12" s="175">
        <v>372</v>
      </c>
      <c r="E12" s="175"/>
      <c r="F12" s="175"/>
      <c r="G12" s="175"/>
      <c r="H12" s="175"/>
      <c r="I12" s="175"/>
      <c r="J12" s="175"/>
      <c r="K12" s="175"/>
      <c r="L12" s="175"/>
      <c r="M12" s="175"/>
      <c r="N12" s="175"/>
      <c r="O12" s="175"/>
      <c r="P12" s="175"/>
      <c r="Q12" s="196"/>
      <c r="R12" s="196"/>
      <c r="S12" s="196"/>
      <c r="T12" s="196"/>
      <c r="U12" s="196"/>
      <c r="V12" s="196"/>
      <c r="W12" s="196"/>
      <c r="X12" s="196"/>
      <c r="Y12" s="196"/>
      <c r="Z12" s="196"/>
      <c r="AA12" s="196"/>
      <c r="AB12" s="196"/>
      <c r="AC12" s="196"/>
      <c r="AD12" s="198"/>
      <c r="AE12" s="198"/>
      <c r="AF12" s="198"/>
      <c r="AG12" s="198"/>
      <c r="AH12" s="198"/>
      <c r="AI12" s="198"/>
      <c r="AJ12" s="198"/>
      <c r="AK12" s="198"/>
      <c r="AL12" s="198"/>
      <c r="AM12" s="198"/>
      <c r="AN12" s="198"/>
      <c r="AO12" s="198"/>
      <c r="AP12" s="198"/>
      <c r="AQ12" s="34"/>
      <c r="AR12" s="34">
        <f>SUM(D12:AQ12)</f>
        <v>372</v>
      </c>
      <c r="AS12" s="147">
        <f>C12*3</f>
        <v>3</v>
      </c>
      <c r="AT12" s="147">
        <v>124</v>
      </c>
      <c r="AU12" s="34">
        <f>AR12-(AT12*AS12)</f>
        <v>0</v>
      </c>
      <c r="AV12" s="148" t="s">
        <v>43</v>
      </c>
      <c r="AW12" s="149">
        <f>AS12</f>
        <v>3</v>
      </c>
      <c r="AX12" s="35">
        <f>AR12/AS12</f>
        <v>124</v>
      </c>
    </row>
    <row r="13" spans="1:52" s="33" customFormat="1" ht="12" customHeight="1" x14ac:dyDescent="0.2">
      <c r="A13" s="70" t="s">
        <v>427</v>
      </c>
      <c r="B13" s="34" t="s">
        <v>208</v>
      </c>
      <c r="C13" s="34">
        <v>1</v>
      </c>
      <c r="D13" s="175">
        <v>370</v>
      </c>
      <c r="E13" s="175"/>
      <c r="F13" s="175"/>
      <c r="G13" s="175"/>
      <c r="H13" s="175"/>
      <c r="I13" s="175"/>
      <c r="J13" s="175"/>
      <c r="K13" s="175"/>
      <c r="L13" s="175"/>
      <c r="M13" s="175"/>
      <c r="N13" s="175"/>
      <c r="O13" s="175"/>
      <c r="P13" s="175"/>
      <c r="Q13" s="196"/>
      <c r="R13" s="196"/>
      <c r="S13" s="196"/>
      <c r="T13" s="196"/>
      <c r="U13" s="196"/>
      <c r="V13" s="196"/>
      <c r="W13" s="196"/>
      <c r="X13" s="196"/>
      <c r="Y13" s="196"/>
      <c r="Z13" s="196"/>
      <c r="AA13" s="196"/>
      <c r="AB13" s="196"/>
      <c r="AC13" s="196"/>
      <c r="AD13" s="198"/>
      <c r="AE13" s="198"/>
      <c r="AF13" s="198"/>
      <c r="AG13" s="198"/>
      <c r="AH13" s="198"/>
      <c r="AI13" s="198"/>
      <c r="AJ13" s="198"/>
      <c r="AK13" s="198"/>
      <c r="AL13" s="198"/>
      <c r="AM13" s="198"/>
      <c r="AN13" s="198"/>
      <c r="AO13" s="198"/>
      <c r="AP13" s="198"/>
      <c r="AQ13" s="34"/>
      <c r="AR13" s="34">
        <f>SUM(D13:AQ13)</f>
        <v>370</v>
      </c>
      <c r="AS13" s="147">
        <f>C13*3</f>
        <v>3</v>
      </c>
      <c r="AT13" s="147">
        <v>123</v>
      </c>
      <c r="AU13" s="34">
        <f>AR13-(AT13*AS13)</f>
        <v>1</v>
      </c>
      <c r="AV13" s="148" t="s">
        <v>43</v>
      </c>
      <c r="AW13" s="149">
        <f>AS13</f>
        <v>3</v>
      </c>
      <c r="AX13" s="35">
        <f>AR13/AS13</f>
        <v>123.33333333333333</v>
      </c>
    </row>
    <row r="14" spans="1:52" s="33" customFormat="1" ht="12" customHeight="1" x14ac:dyDescent="0.2">
      <c r="A14" s="70" t="s">
        <v>428</v>
      </c>
      <c r="B14" s="34" t="s">
        <v>208</v>
      </c>
      <c r="C14" s="34">
        <v>1</v>
      </c>
      <c r="D14" s="175">
        <v>368</v>
      </c>
      <c r="E14" s="175"/>
      <c r="F14" s="175"/>
      <c r="G14" s="175"/>
      <c r="H14" s="175"/>
      <c r="I14" s="175"/>
      <c r="J14" s="175"/>
      <c r="K14" s="175"/>
      <c r="L14" s="175"/>
      <c r="M14" s="175"/>
      <c r="N14" s="175"/>
      <c r="O14" s="175"/>
      <c r="P14" s="175"/>
      <c r="Q14" s="196"/>
      <c r="R14" s="196"/>
      <c r="S14" s="196"/>
      <c r="T14" s="196"/>
      <c r="U14" s="196"/>
      <c r="V14" s="196"/>
      <c r="W14" s="196"/>
      <c r="X14" s="196"/>
      <c r="Y14" s="196"/>
      <c r="Z14" s="196"/>
      <c r="AA14" s="196"/>
      <c r="AB14" s="196"/>
      <c r="AC14" s="196"/>
      <c r="AD14" s="198"/>
      <c r="AE14" s="198"/>
      <c r="AF14" s="198"/>
      <c r="AG14" s="198"/>
      <c r="AH14" s="198"/>
      <c r="AI14" s="198"/>
      <c r="AJ14" s="198"/>
      <c r="AK14" s="198"/>
      <c r="AL14" s="198"/>
      <c r="AM14" s="198"/>
      <c r="AN14" s="198"/>
      <c r="AO14" s="198"/>
      <c r="AP14" s="198"/>
      <c r="AQ14" s="34"/>
      <c r="AR14" s="34">
        <f>SUM(D14:AQ14)</f>
        <v>368</v>
      </c>
      <c r="AS14" s="147">
        <f>C14*3</f>
        <v>3</v>
      </c>
      <c r="AT14" s="147">
        <v>122</v>
      </c>
      <c r="AU14" s="34">
        <f>AR14-(AT14*AS14)</f>
        <v>2</v>
      </c>
      <c r="AV14" s="148" t="s">
        <v>43</v>
      </c>
      <c r="AW14" s="149">
        <f>AS14</f>
        <v>3</v>
      </c>
      <c r="AX14" s="35">
        <f>AR14/AS14</f>
        <v>122.66666666666667</v>
      </c>
    </row>
    <row r="15" spans="1:52" s="33" customFormat="1" ht="12" customHeight="1" x14ac:dyDescent="0.2">
      <c r="A15" s="70" t="s">
        <v>445</v>
      </c>
      <c r="B15" s="34" t="s">
        <v>202</v>
      </c>
      <c r="C15" s="34">
        <v>1</v>
      </c>
      <c r="D15" s="175">
        <v>366</v>
      </c>
      <c r="E15" s="175"/>
      <c r="F15" s="175"/>
      <c r="G15" s="175"/>
      <c r="H15" s="175"/>
      <c r="I15" s="175"/>
      <c r="J15" s="175"/>
      <c r="K15" s="175"/>
      <c r="L15" s="175"/>
      <c r="M15" s="175"/>
      <c r="N15" s="175"/>
      <c r="O15" s="175"/>
      <c r="P15" s="175"/>
      <c r="Q15" s="196"/>
      <c r="R15" s="196"/>
      <c r="S15" s="196"/>
      <c r="T15" s="196"/>
      <c r="U15" s="196"/>
      <c r="V15" s="196"/>
      <c r="W15" s="196"/>
      <c r="X15" s="196"/>
      <c r="Y15" s="196"/>
      <c r="Z15" s="196"/>
      <c r="AA15" s="196"/>
      <c r="AB15" s="196"/>
      <c r="AC15" s="196"/>
      <c r="AD15" s="198"/>
      <c r="AE15" s="198"/>
      <c r="AF15" s="198"/>
      <c r="AG15" s="198"/>
      <c r="AH15" s="198"/>
      <c r="AI15" s="198"/>
      <c r="AJ15" s="198"/>
      <c r="AK15" s="198"/>
      <c r="AL15" s="198"/>
      <c r="AM15" s="198"/>
      <c r="AN15" s="198"/>
      <c r="AO15" s="198"/>
      <c r="AP15" s="198"/>
      <c r="AQ15" s="34"/>
      <c r="AR15" s="34">
        <f>SUM(D15:AQ15)</f>
        <v>366</v>
      </c>
      <c r="AS15" s="147">
        <f>C15*3</f>
        <v>3</v>
      </c>
      <c r="AT15" s="147">
        <v>122</v>
      </c>
      <c r="AU15" s="34">
        <f>AR15-(AT15*AS15)</f>
        <v>0</v>
      </c>
      <c r="AV15" s="148" t="s">
        <v>43</v>
      </c>
      <c r="AW15" s="149">
        <f>AS15</f>
        <v>3</v>
      </c>
      <c r="AX15" s="35">
        <f>AR15/AS15</f>
        <v>122</v>
      </c>
    </row>
    <row r="16" spans="1:52" s="33" customFormat="1" ht="12" customHeight="1" x14ac:dyDescent="0.2">
      <c r="A16" s="70" t="s">
        <v>421</v>
      </c>
      <c r="B16" s="34" t="s">
        <v>210</v>
      </c>
      <c r="C16" s="34">
        <v>1</v>
      </c>
      <c r="D16" s="175">
        <v>365</v>
      </c>
      <c r="E16" s="175"/>
      <c r="F16" s="175"/>
      <c r="G16" s="175"/>
      <c r="H16" s="175"/>
      <c r="I16" s="175"/>
      <c r="J16" s="175"/>
      <c r="K16" s="175"/>
      <c r="L16" s="175"/>
      <c r="M16" s="175"/>
      <c r="N16" s="175"/>
      <c r="O16" s="175"/>
      <c r="P16" s="175"/>
      <c r="Q16" s="196"/>
      <c r="R16" s="196"/>
      <c r="S16" s="196"/>
      <c r="T16" s="196"/>
      <c r="U16" s="196"/>
      <c r="V16" s="196"/>
      <c r="W16" s="196"/>
      <c r="X16" s="196"/>
      <c r="Y16" s="196"/>
      <c r="Z16" s="196"/>
      <c r="AA16" s="196"/>
      <c r="AB16" s="196"/>
      <c r="AC16" s="196"/>
      <c r="AD16" s="198"/>
      <c r="AE16" s="198"/>
      <c r="AF16" s="198"/>
      <c r="AG16" s="198"/>
      <c r="AH16" s="198"/>
      <c r="AI16" s="198"/>
      <c r="AJ16" s="198"/>
      <c r="AK16" s="198"/>
      <c r="AL16" s="198"/>
      <c r="AM16" s="198"/>
      <c r="AN16" s="198"/>
      <c r="AO16" s="198"/>
      <c r="AP16" s="198"/>
      <c r="AQ16" s="34"/>
      <c r="AR16" s="34">
        <f>SUM(D16:AQ16)</f>
        <v>365</v>
      </c>
      <c r="AS16" s="147">
        <f>C16*3</f>
        <v>3</v>
      </c>
      <c r="AT16" s="147">
        <v>121</v>
      </c>
      <c r="AU16" s="34">
        <f>AR16-(AT16*AS16)</f>
        <v>2</v>
      </c>
      <c r="AV16" s="148" t="s">
        <v>43</v>
      </c>
      <c r="AW16" s="149">
        <f>AS16</f>
        <v>3</v>
      </c>
      <c r="AX16" s="35">
        <f>AR16/AS16</f>
        <v>121.66666666666667</v>
      </c>
    </row>
    <row r="17" spans="1:50" s="33" customFormat="1" ht="12" customHeight="1" x14ac:dyDescent="0.2">
      <c r="A17" s="70" t="s">
        <v>379</v>
      </c>
      <c r="B17" s="34" t="s">
        <v>205</v>
      </c>
      <c r="C17" s="34">
        <v>1</v>
      </c>
      <c r="D17" s="175">
        <v>364</v>
      </c>
      <c r="E17" s="175"/>
      <c r="F17" s="175"/>
      <c r="G17" s="175"/>
      <c r="H17" s="175"/>
      <c r="I17" s="175"/>
      <c r="J17" s="175"/>
      <c r="K17" s="175"/>
      <c r="L17" s="175"/>
      <c r="M17" s="175"/>
      <c r="N17" s="175"/>
      <c r="O17" s="175"/>
      <c r="P17" s="175"/>
      <c r="Q17" s="196"/>
      <c r="R17" s="196"/>
      <c r="S17" s="196"/>
      <c r="T17" s="196"/>
      <c r="U17" s="196"/>
      <c r="V17" s="196"/>
      <c r="W17" s="196"/>
      <c r="X17" s="196"/>
      <c r="Y17" s="196"/>
      <c r="Z17" s="196"/>
      <c r="AA17" s="196"/>
      <c r="AB17" s="196"/>
      <c r="AC17" s="196"/>
      <c r="AD17" s="198"/>
      <c r="AE17" s="198"/>
      <c r="AF17" s="198"/>
      <c r="AG17" s="198"/>
      <c r="AH17" s="198"/>
      <c r="AI17" s="198"/>
      <c r="AJ17" s="198"/>
      <c r="AK17" s="198"/>
      <c r="AL17" s="198"/>
      <c r="AM17" s="198"/>
      <c r="AN17" s="198"/>
      <c r="AO17" s="198"/>
      <c r="AP17" s="198"/>
      <c r="AQ17" s="34"/>
      <c r="AR17" s="34">
        <f>SUM(D17:AQ17)</f>
        <v>364</v>
      </c>
      <c r="AS17" s="147">
        <f>C17*3</f>
        <v>3</v>
      </c>
      <c r="AT17" s="147">
        <v>121</v>
      </c>
      <c r="AU17" s="34">
        <f>AR17-(AT17*AS17)</f>
        <v>1</v>
      </c>
      <c r="AV17" s="148" t="s">
        <v>43</v>
      </c>
      <c r="AW17" s="149">
        <f>AS17</f>
        <v>3</v>
      </c>
      <c r="AX17" s="35">
        <f>AR17/AS17</f>
        <v>121.33333333333333</v>
      </c>
    </row>
    <row r="18" spans="1:50" s="33" customFormat="1" ht="12" customHeight="1" x14ac:dyDescent="0.2">
      <c r="A18" s="71" t="s">
        <v>381</v>
      </c>
      <c r="B18" s="34" t="s">
        <v>205</v>
      </c>
      <c r="C18" s="34">
        <v>1</v>
      </c>
      <c r="D18" s="175">
        <v>363</v>
      </c>
      <c r="E18" s="175"/>
      <c r="F18" s="175"/>
      <c r="G18" s="175"/>
      <c r="H18" s="175"/>
      <c r="I18" s="175"/>
      <c r="J18" s="175"/>
      <c r="K18" s="175"/>
      <c r="L18" s="175"/>
      <c r="M18" s="175"/>
      <c r="N18" s="175"/>
      <c r="O18" s="175"/>
      <c r="P18" s="175"/>
      <c r="Q18" s="196"/>
      <c r="R18" s="196"/>
      <c r="S18" s="196"/>
      <c r="T18" s="196"/>
      <c r="U18" s="196"/>
      <c r="V18" s="196"/>
      <c r="W18" s="196"/>
      <c r="X18" s="196"/>
      <c r="Y18" s="196"/>
      <c r="Z18" s="196"/>
      <c r="AA18" s="196"/>
      <c r="AB18" s="196"/>
      <c r="AC18" s="196"/>
      <c r="AD18" s="198"/>
      <c r="AE18" s="198"/>
      <c r="AF18" s="198"/>
      <c r="AG18" s="198"/>
      <c r="AH18" s="198"/>
      <c r="AI18" s="198"/>
      <c r="AJ18" s="198"/>
      <c r="AK18" s="198"/>
      <c r="AL18" s="198"/>
      <c r="AM18" s="198"/>
      <c r="AN18" s="198"/>
      <c r="AO18" s="198"/>
      <c r="AP18" s="198"/>
      <c r="AQ18" s="34"/>
      <c r="AR18" s="34">
        <f>SUM(D18:AQ18)</f>
        <v>363</v>
      </c>
      <c r="AS18" s="147">
        <f>C18*3</f>
        <v>3</v>
      </c>
      <c r="AT18" s="147">
        <v>121</v>
      </c>
      <c r="AU18" s="34">
        <f>AR18-(AT18*AS18)</f>
        <v>0</v>
      </c>
      <c r="AV18" s="148" t="s">
        <v>43</v>
      </c>
      <c r="AW18" s="149">
        <f>AS18</f>
        <v>3</v>
      </c>
      <c r="AX18" s="35">
        <f>AR18/AS18</f>
        <v>121</v>
      </c>
    </row>
    <row r="19" spans="1:50" s="33" customFormat="1" ht="12" customHeight="1" x14ac:dyDescent="0.2">
      <c r="A19" s="71" t="s">
        <v>434</v>
      </c>
      <c r="B19" s="34" t="s">
        <v>209</v>
      </c>
      <c r="C19" s="34">
        <v>1</v>
      </c>
      <c r="D19" s="175">
        <v>363</v>
      </c>
      <c r="E19" s="175"/>
      <c r="F19" s="175"/>
      <c r="G19" s="175"/>
      <c r="H19" s="175"/>
      <c r="I19" s="175"/>
      <c r="J19" s="175"/>
      <c r="K19" s="175"/>
      <c r="L19" s="175"/>
      <c r="M19" s="175"/>
      <c r="N19" s="175"/>
      <c r="O19" s="175"/>
      <c r="P19" s="175"/>
      <c r="Q19" s="196"/>
      <c r="R19" s="196"/>
      <c r="S19" s="196"/>
      <c r="T19" s="196"/>
      <c r="U19" s="196"/>
      <c r="V19" s="196"/>
      <c r="W19" s="196"/>
      <c r="X19" s="196"/>
      <c r="Y19" s="196"/>
      <c r="Z19" s="196"/>
      <c r="AA19" s="196"/>
      <c r="AB19" s="196"/>
      <c r="AC19" s="196"/>
      <c r="AD19" s="198"/>
      <c r="AE19" s="198"/>
      <c r="AF19" s="198"/>
      <c r="AG19" s="198"/>
      <c r="AH19" s="198"/>
      <c r="AI19" s="198"/>
      <c r="AJ19" s="198"/>
      <c r="AK19" s="198"/>
      <c r="AL19" s="198"/>
      <c r="AM19" s="198"/>
      <c r="AN19" s="198"/>
      <c r="AO19" s="198"/>
      <c r="AP19" s="198"/>
      <c r="AQ19" s="34"/>
      <c r="AR19" s="34">
        <f>SUM(D19:AQ19)</f>
        <v>363</v>
      </c>
      <c r="AS19" s="147">
        <f>C19*3</f>
        <v>3</v>
      </c>
      <c r="AT19" s="147">
        <v>121</v>
      </c>
      <c r="AU19" s="34">
        <f>AR19-(AT19*AS19)</f>
        <v>0</v>
      </c>
      <c r="AV19" s="148" t="s">
        <v>43</v>
      </c>
      <c r="AW19" s="149">
        <f>AS19</f>
        <v>3</v>
      </c>
      <c r="AX19" s="35">
        <f>AR19/AS19</f>
        <v>121</v>
      </c>
    </row>
    <row r="20" spans="1:50" s="33" customFormat="1" ht="12" customHeight="1" x14ac:dyDescent="0.2">
      <c r="A20" s="70" t="s">
        <v>404</v>
      </c>
      <c r="B20" s="34" t="s">
        <v>204</v>
      </c>
      <c r="C20" s="34">
        <v>1</v>
      </c>
      <c r="D20" s="175">
        <v>360</v>
      </c>
      <c r="E20" s="175"/>
      <c r="F20" s="175"/>
      <c r="G20" s="175"/>
      <c r="H20" s="175"/>
      <c r="I20" s="175"/>
      <c r="J20" s="175"/>
      <c r="K20" s="175"/>
      <c r="L20" s="175"/>
      <c r="M20" s="175"/>
      <c r="N20" s="175"/>
      <c r="O20" s="175"/>
      <c r="P20" s="175"/>
      <c r="Q20" s="196"/>
      <c r="R20" s="196"/>
      <c r="S20" s="196"/>
      <c r="T20" s="196"/>
      <c r="U20" s="196"/>
      <c r="V20" s="196"/>
      <c r="W20" s="196"/>
      <c r="X20" s="196"/>
      <c r="Y20" s="196"/>
      <c r="Z20" s="196"/>
      <c r="AA20" s="196"/>
      <c r="AB20" s="196"/>
      <c r="AC20" s="196"/>
      <c r="AD20" s="198"/>
      <c r="AE20" s="198"/>
      <c r="AF20" s="198"/>
      <c r="AG20" s="198"/>
      <c r="AH20" s="198"/>
      <c r="AI20" s="198"/>
      <c r="AJ20" s="198"/>
      <c r="AK20" s="198"/>
      <c r="AL20" s="198"/>
      <c r="AM20" s="198"/>
      <c r="AN20" s="198"/>
      <c r="AO20" s="198"/>
      <c r="AP20" s="198"/>
      <c r="AQ20" s="34"/>
      <c r="AR20" s="34">
        <f>SUM(D20:AQ20)</f>
        <v>360</v>
      </c>
      <c r="AS20" s="147">
        <f>C20*3</f>
        <v>3</v>
      </c>
      <c r="AT20" s="147">
        <v>120</v>
      </c>
      <c r="AU20" s="34">
        <f>AR20-(AT20*AS20)</f>
        <v>0</v>
      </c>
      <c r="AV20" s="148" t="s">
        <v>43</v>
      </c>
      <c r="AW20" s="149">
        <f>AS20</f>
        <v>3</v>
      </c>
      <c r="AX20" s="35">
        <f>AR20/AS20</f>
        <v>120</v>
      </c>
    </row>
    <row r="21" spans="1:50" s="33" customFormat="1" ht="12" customHeight="1" x14ac:dyDescent="0.2">
      <c r="A21" s="71" t="s">
        <v>426</v>
      </c>
      <c r="B21" s="34" t="s">
        <v>208</v>
      </c>
      <c r="C21" s="34">
        <v>1</v>
      </c>
      <c r="D21" s="175">
        <v>360</v>
      </c>
      <c r="E21" s="175"/>
      <c r="F21" s="175"/>
      <c r="G21" s="175"/>
      <c r="H21" s="175"/>
      <c r="I21" s="175"/>
      <c r="J21" s="175"/>
      <c r="K21" s="175"/>
      <c r="L21" s="175"/>
      <c r="M21" s="175"/>
      <c r="N21" s="175"/>
      <c r="O21" s="175"/>
      <c r="P21" s="175"/>
      <c r="Q21" s="196"/>
      <c r="R21" s="196"/>
      <c r="S21" s="196"/>
      <c r="T21" s="196"/>
      <c r="U21" s="196"/>
      <c r="V21" s="196"/>
      <c r="W21" s="196"/>
      <c r="X21" s="196"/>
      <c r="Y21" s="196"/>
      <c r="Z21" s="196"/>
      <c r="AA21" s="196"/>
      <c r="AB21" s="196"/>
      <c r="AC21" s="196"/>
      <c r="AD21" s="198"/>
      <c r="AE21" s="198"/>
      <c r="AF21" s="198"/>
      <c r="AG21" s="198"/>
      <c r="AH21" s="198"/>
      <c r="AI21" s="198"/>
      <c r="AJ21" s="198"/>
      <c r="AK21" s="198"/>
      <c r="AL21" s="198"/>
      <c r="AM21" s="198"/>
      <c r="AN21" s="198"/>
      <c r="AO21" s="198"/>
      <c r="AP21" s="198"/>
      <c r="AQ21" s="34"/>
      <c r="AR21" s="34">
        <f>SUM(D21:AQ21)</f>
        <v>360</v>
      </c>
      <c r="AS21" s="147">
        <f>C21*3</f>
        <v>3</v>
      </c>
      <c r="AT21" s="147">
        <v>120</v>
      </c>
      <c r="AU21" s="34">
        <f>AR21-(AT21*AS21)</f>
        <v>0</v>
      </c>
      <c r="AV21" s="148" t="s">
        <v>43</v>
      </c>
      <c r="AW21" s="149">
        <f>AS21</f>
        <v>3</v>
      </c>
      <c r="AX21" s="35">
        <f>AR21/AS21</f>
        <v>120</v>
      </c>
    </row>
    <row r="22" spans="1:50" s="33" customFormat="1" ht="12" customHeight="1" x14ac:dyDescent="0.2">
      <c r="A22" s="71" t="s">
        <v>424</v>
      </c>
      <c r="B22" s="34" t="s">
        <v>208</v>
      </c>
      <c r="C22" s="34">
        <v>1</v>
      </c>
      <c r="D22" s="175">
        <v>359</v>
      </c>
      <c r="E22" s="175"/>
      <c r="F22" s="175"/>
      <c r="G22" s="175"/>
      <c r="H22" s="175"/>
      <c r="I22" s="175"/>
      <c r="J22" s="175"/>
      <c r="K22" s="175"/>
      <c r="L22" s="175"/>
      <c r="M22" s="175"/>
      <c r="N22" s="175"/>
      <c r="O22" s="175"/>
      <c r="P22" s="175"/>
      <c r="Q22" s="196"/>
      <c r="R22" s="196"/>
      <c r="S22" s="196"/>
      <c r="T22" s="196"/>
      <c r="U22" s="196"/>
      <c r="V22" s="196"/>
      <c r="W22" s="196"/>
      <c r="X22" s="196"/>
      <c r="Y22" s="196"/>
      <c r="Z22" s="196"/>
      <c r="AA22" s="196"/>
      <c r="AB22" s="196"/>
      <c r="AC22" s="196"/>
      <c r="AD22" s="198"/>
      <c r="AE22" s="198"/>
      <c r="AF22" s="198"/>
      <c r="AG22" s="198"/>
      <c r="AH22" s="198"/>
      <c r="AI22" s="198"/>
      <c r="AJ22" s="198"/>
      <c r="AK22" s="198"/>
      <c r="AL22" s="198"/>
      <c r="AM22" s="198"/>
      <c r="AN22" s="198"/>
      <c r="AO22" s="198"/>
      <c r="AP22" s="198"/>
      <c r="AQ22" s="34"/>
      <c r="AR22" s="34">
        <f>SUM(D22:AQ22)</f>
        <v>359</v>
      </c>
      <c r="AS22" s="147">
        <f>C22*3</f>
        <v>3</v>
      </c>
      <c r="AT22" s="147">
        <v>119</v>
      </c>
      <c r="AU22" s="34">
        <f>AR22-(AT22*AS22)</f>
        <v>2</v>
      </c>
      <c r="AV22" s="148" t="s">
        <v>43</v>
      </c>
      <c r="AW22" s="149">
        <f>AS22</f>
        <v>3</v>
      </c>
      <c r="AX22" s="35">
        <f>AR22/AS22</f>
        <v>119.66666666666667</v>
      </c>
    </row>
    <row r="23" spans="1:50" s="33" customFormat="1" ht="12" customHeight="1" x14ac:dyDescent="0.2">
      <c r="A23" s="70" t="s">
        <v>436</v>
      </c>
      <c r="B23" s="34" t="s">
        <v>209</v>
      </c>
      <c r="C23" s="34">
        <v>1</v>
      </c>
      <c r="D23" s="175">
        <v>358</v>
      </c>
      <c r="E23" s="175"/>
      <c r="F23" s="175"/>
      <c r="G23" s="175"/>
      <c r="H23" s="175"/>
      <c r="I23" s="175"/>
      <c r="J23" s="175"/>
      <c r="K23" s="175"/>
      <c r="L23" s="175"/>
      <c r="M23" s="175"/>
      <c r="N23" s="175"/>
      <c r="O23" s="175"/>
      <c r="P23" s="175"/>
      <c r="Q23" s="196"/>
      <c r="R23" s="196"/>
      <c r="S23" s="196"/>
      <c r="T23" s="196"/>
      <c r="U23" s="196"/>
      <c r="V23" s="196"/>
      <c r="W23" s="196"/>
      <c r="X23" s="196"/>
      <c r="Y23" s="196"/>
      <c r="Z23" s="196"/>
      <c r="AA23" s="196"/>
      <c r="AB23" s="196"/>
      <c r="AC23" s="196"/>
      <c r="AD23" s="198"/>
      <c r="AE23" s="198"/>
      <c r="AF23" s="198"/>
      <c r="AG23" s="198"/>
      <c r="AH23" s="198"/>
      <c r="AI23" s="198"/>
      <c r="AJ23" s="198"/>
      <c r="AK23" s="198"/>
      <c r="AL23" s="198"/>
      <c r="AM23" s="198"/>
      <c r="AN23" s="198"/>
      <c r="AO23" s="198"/>
      <c r="AP23" s="198"/>
      <c r="AQ23" s="34"/>
      <c r="AR23" s="34">
        <f>SUM(D23:AQ23)</f>
        <v>358</v>
      </c>
      <c r="AS23" s="147">
        <f>C23*3</f>
        <v>3</v>
      </c>
      <c r="AT23" s="147">
        <v>119</v>
      </c>
      <c r="AU23" s="34">
        <f>AR23-(AT23*AS23)</f>
        <v>1</v>
      </c>
      <c r="AV23" s="148" t="s">
        <v>43</v>
      </c>
      <c r="AW23" s="149">
        <f>AS23</f>
        <v>3</v>
      </c>
      <c r="AX23" s="35">
        <f>AR23/AS23</f>
        <v>119.33333333333333</v>
      </c>
    </row>
    <row r="24" spans="1:50" s="33" customFormat="1" ht="12" customHeight="1" x14ac:dyDescent="0.2">
      <c r="A24" s="70" t="s">
        <v>444</v>
      </c>
      <c r="B24" s="34" t="s">
        <v>202</v>
      </c>
      <c r="C24" s="34">
        <v>1</v>
      </c>
      <c r="D24" s="175">
        <v>357</v>
      </c>
      <c r="E24" s="175"/>
      <c r="F24" s="175"/>
      <c r="G24" s="175"/>
      <c r="H24" s="175"/>
      <c r="I24" s="175"/>
      <c r="J24" s="175"/>
      <c r="K24" s="175"/>
      <c r="L24" s="175"/>
      <c r="M24" s="175"/>
      <c r="N24" s="175"/>
      <c r="O24" s="175"/>
      <c r="P24" s="175"/>
      <c r="Q24" s="196"/>
      <c r="R24" s="196"/>
      <c r="S24" s="196"/>
      <c r="T24" s="196"/>
      <c r="U24" s="196"/>
      <c r="V24" s="196"/>
      <c r="W24" s="196"/>
      <c r="X24" s="196"/>
      <c r="Y24" s="196"/>
      <c r="Z24" s="196"/>
      <c r="AA24" s="196"/>
      <c r="AB24" s="196"/>
      <c r="AC24" s="196"/>
      <c r="AD24" s="198"/>
      <c r="AE24" s="198"/>
      <c r="AF24" s="198"/>
      <c r="AG24" s="198"/>
      <c r="AH24" s="198"/>
      <c r="AI24" s="198"/>
      <c r="AJ24" s="198"/>
      <c r="AK24" s="198"/>
      <c r="AL24" s="198"/>
      <c r="AM24" s="198"/>
      <c r="AN24" s="198"/>
      <c r="AO24" s="198"/>
      <c r="AP24" s="198"/>
      <c r="AQ24" s="34"/>
      <c r="AR24" s="34">
        <f>SUM(D24:AQ24)</f>
        <v>357</v>
      </c>
      <c r="AS24" s="147">
        <f>C24*3</f>
        <v>3</v>
      </c>
      <c r="AT24" s="147">
        <v>119</v>
      </c>
      <c r="AU24" s="34">
        <f>AR24-(AT24*AS24)</f>
        <v>0</v>
      </c>
      <c r="AV24" s="148" t="s">
        <v>43</v>
      </c>
      <c r="AW24" s="149">
        <f>AS24</f>
        <v>3</v>
      </c>
      <c r="AX24" s="35">
        <f>AR24/AS24</f>
        <v>119</v>
      </c>
    </row>
    <row r="25" spans="1:50" s="33" customFormat="1" ht="12" customHeight="1" x14ac:dyDescent="0.2">
      <c r="A25" s="70" t="s">
        <v>446</v>
      </c>
      <c r="B25" s="34" t="s">
        <v>202</v>
      </c>
      <c r="C25" s="34">
        <v>1</v>
      </c>
      <c r="D25" s="175">
        <v>353</v>
      </c>
      <c r="E25" s="175"/>
      <c r="F25" s="175"/>
      <c r="G25" s="175"/>
      <c r="H25" s="175"/>
      <c r="I25" s="175"/>
      <c r="J25" s="175"/>
      <c r="K25" s="175"/>
      <c r="L25" s="175"/>
      <c r="M25" s="175"/>
      <c r="N25" s="175"/>
      <c r="O25" s="175"/>
      <c r="P25" s="175"/>
      <c r="Q25" s="196"/>
      <c r="R25" s="196"/>
      <c r="S25" s="196"/>
      <c r="T25" s="196"/>
      <c r="U25" s="196"/>
      <c r="V25" s="196"/>
      <c r="W25" s="196"/>
      <c r="X25" s="196"/>
      <c r="Y25" s="196"/>
      <c r="Z25" s="196"/>
      <c r="AA25" s="196"/>
      <c r="AB25" s="196"/>
      <c r="AC25" s="196"/>
      <c r="AD25" s="198"/>
      <c r="AE25" s="198"/>
      <c r="AF25" s="198"/>
      <c r="AG25" s="198"/>
      <c r="AH25" s="198"/>
      <c r="AI25" s="198"/>
      <c r="AJ25" s="198"/>
      <c r="AK25" s="198"/>
      <c r="AL25" s="198"/>
      <c r="AM25" s="198"/>
      <c r="AN25" s="198"/>
      <c r="AO25" s="198"/>
      <c r="AP25" s="198"/>
      <c r="AQ25" s="34"/>
      <c r="AR25" s="34">
        <f>SUM(D25:AQ25)</f>
        <v>353</v>
      </c>
      <c r="AS25" s="147">
        <f>C25*3</f>
        <v>3</v>
      </c>
      <c r="AT25" s="147">
        <v>117</v>
      </c>
      <c r="AU25" s="34">
        <f>AR25-(AT25*AS25)</f>
        <v>2</v>
      </c>
      <c r="AV25" s="148" t="s">
        <v>43</v>
      </c>
      <c r="AW25" s="149">
        <f>AS25</f>
        <v>3</v>
      </c>
      <c r="AX25" s="35">
        <f>AR25/AS25</f>
        <v>117.66666666666667</v>
      </c>
    </row>
    <row r="26" spans="1:50" s="33" customFormat="1" ht="12" customHeight="1" x14ac:dyDescent="0.2">
      <c r="A26" s="70" t="s">
        <v>382</v>
      </c>
      <c r="B26" s="34" t="s">
        <v>205</v>
      </c>
      <c r="C26" s="34">
        <v>1</v>
      </c>
      <c r="D26" s="175">
        <v>350</v>
      </c>
      <c r="E26" s="175"/>
      <c r="F26" s="175"/>
      <c r="G26" s="175"/>
      <c r="H26" s="175"/>
      <c r="I26" s="175"/>
      <c r="J26" s="175"/>
      <c r="K26" s="175"/>
      <c r="L26" s="175"/>
      <c r="M26" s="175"/>
      <c r="N26" s="175"/>
      <c r="O26" s="175"/>
      <c r="P26" s="175"/>
      <c r="Q26" s="196"/>
      <c r="R26" s="196"/>
      <c r="S26" s="196"/>
      <c r="T26" s="196"/>
      <c r="U26" s="196"/>
      <c r="V26" s="196"/>
      <c r="W26" s="196"/>
      <c r="X26" s="196"/>
      <c r="Y26" s="196"/>
      <c r="Z26" s="196"/>
      <c r="AA26" s="196"/>
      <c r="AB26" s="196"/>
      <c r="AC26" s="196"/>
      <c r="AD26" s="198"/>
      <c r="AE26" s="198"/>
      <c r="AF26" s="198"/>
      <c r="AG26" s="198"/>
      <c r="AH26" s="198"/>
      <c r="AI26" s="198"/>
      <c r="AJ26" s="198"/>
      <c r="AK26" s="198"/>
      <c r="AL26" s="198"/>
      <c r="AM26" s="198"/>
      <c r="AN26" s="198"/>
      <c r="AO26" s="198"/>
      <c r="AP26" s="198"/>
      <c r="AQ26" s="34"/>
      <c r="AR26" s="34">
        <f>SUM(D26:AQ26)</f>
        <v>350</v>
      </c>
      <c r="AS26" s="147">
        <f>C26*3</f>
        <v>3</v>
      </c>
      <c r="AT26" s="147">
        <v>116</v>
      </c>
      <c r="AU26" s="34">
        <f>AR26-(AT26*AS26)</f>
        <v>2</v>
      </c>
      <c r="AV26" s="148" t="s">
        <v>43</v>
      </c>
      <c r="AW26" s="149">
        <f>AS26</f>
        <v>3</v>
      </c>
      <c r="AX26" s="35">
        <f>AR26/AS26</f>
        <v>116.66666666666667</v>
      </c>
    </row>
    <row r="27" spans="1:50" s="33" customFormat="1" ht="12" customHeight="1" x14ac:dyDescent="0.2">
      <c r="A27" s="70" t="s">
        <v>448</v>
      </c>
      <c r="B27" s="34" t="s">
        <v>202</v>
      </c>
      <c r="C27" s="34">
        <v>1</v>
      </c>
      <c r="D27" s="175">
        <v>349</v>
      </c>
      <c r="E27" s="175"/>
      <c r="F27" s="175"/>
      <c r="G27" s="175"/>
      <c r="H27" s="175"/>
      <c r="I27" s="175"/>
      <c r="J27" s="175"/>
      <c r="K27" s="175"/>
      <c r="L27" s="175"/>
      <c r="M27" s="175"/>
      <c r="N27" s="175"/>
      <c r="O27" s="175"/>
      <c r="P27" s="175"/>
      <c r="Q27" s="196"/>
      <c r="R27" s="196"/>
      <c r="S27" s="196"/>
      <c r="T27" s="196"/>
      <c r="U27" s="196"/>
      <c r="V27" s="196"/>
      <c r="W27" s="196"/>
      <c r="X27" s="196"/>
      <c r="Y27" s="196"/>
      <c r="Z27" s="196"/>
      <c r="AA27" s="196"/>
      <c r="AB27" s="196"/>
      <c r="AC27" s="196"/>
      <c r="AD27" s="198"/>
      <c r="AE27" s="198"/>
      <c r="AF27" s="198"/>
      <c r="AG27" s="198"/>
      <c r="AH27" s="198"/>
      <c r="AI27" s="198"/>
      <c r="AJ27" s="198"/>
      <c r="AK27" s="198"/>
      <c r="AL27" s="198"/>
      <c r="AM27" s="198"/>
      <c r="AN27" s="198"/>
      <c r="AO27" s="198"/>
      <c r="AP27" s="198"/>
      <c r="AQ27" s="34"/>
      <c r="AR27" s="34">
        <f>SUM(D27:AQ27)</f>
        <v>349</v>
      </c>
      <c r="AS27" s="147">
        <f>C27*3</f>
        <v>3</v>
      </c>
      <c r="AT27" s="147">
        <v>116</v>
      </c>
      <c r="AU27" s="34">
        <f>AR27-(AT27*AS27)</f>
        <v>1</v>
      </c>
      <c r="AV27" s="148" t="s">
        <v>43</v>
      </c>
      <c r="AW27" s="149">
        <f>AS27</f>
        <v>3</v>
      </c>
      <c r="AX27" s="35">
        <f>AR27/AS27</f>
        <v>116.33333333333333</v>
      </c>
    </row>
    <row r="28" spans="1:50" s="33" customFormat="1" ht="12" customHeight="1" x14ac:dyDescent="0.2">
      <c r="A28" s="70" t="s">
        <v>392</v>
      </c>
      <c r="B28" s="34" t="s">
        <v>212</v>
      </c>
      <c r="C28" s="34">
        <v>1</v>
      </c>
      <c r="D28" s="175">
        <v>346</v>
      </c>
      <c r="E28" s="175"/>
      <c r="F28" s="175"/>
      <c r="G28" s="175"/>
      <c r="H28" s="175"/>
      <c r="I28" s="175"/>
      <c r="J28" s="175"/>
      <c r="K28" s="175"/>
      <c r="L28" s="175"/>
      <c r="M28" s="175"/>
      <c r="N28" s="175"/>
      <c r="O28" s="175"/>
      <c r="P28" s="175"/>
      <c r="Q28" s="196"/>
      <c r="R28" s="196"/>
      <c r="S28" s="196"/>
      <c r="T28" s="196"/>
      <c r="U28" s="196"/>
      <c r="V28" s="196"/>
      <c r="W28" s="196"/>
      <c r="X28" s="196"/>
      <c r="Y28" s="196"/>
      <c r="Z28" s="196"/>
      <c r="AA28" s="196"/>
      <c r="AB28" s="196"/>
      <c r="AC28" s="196"/>
      <c r="AD28" s="198"/>
      <c r="AE28" s="198"/>
      <c r="AF28" s="198"/>
      <c r="AG28" s="198"/>
      <c r="AH28" s="198"/>
      <c r="AI28" s="198"/>
      <c r="AJ28" s="198"/>
      <c r="AK28" s="198"/>
      <c r="AL28" s="198"/>
      <c r="AM28" s="198"/>
      <c r="AN28" s="198"/>
      <c r="AO28" s="198"/>
      <c r="AP28" s="198"/>
      <c r="AQ28" s="34"/>
      <c r="AR28" s="34">
        <f>SUM(D28:AQ28)</f>
        <v>346</v>
      </c>
      <c r="AS28" s="147">
        <f>C28*3</f>
        <v>3</v>
      </c>
      <c r="AT28" s="147">
        <v>115</v>
      </c>
      <c r="AU28" s="34">
        <f>AR28-(AT28*AS28)</f>
        <v>1</v>
      </c>
      <c r="AV28" s="148" t="s">
        <v>43</v>
      </c>
      <c r="AW28" s="149">
        <f>AS28</f>
        <v>3</v>
      </c>
      <c r="AX28" s="35">
        <f>AR28/AS28</f>
        <v>115.33333333333333</v>
      </c>
    </row>
    <row r="29" spans="1:50" s="33" customFormat="1" ht="12" customHeight="1" x14ac:dyDescent="0.2">
      <c r="A29" s="70" t="s">
        <v>419</v>
      </c>
      <c r="B29" s="34" t="s">
        <v>210</v>
      </c>
      <c r="C29" s="34">
        <v>1</v>
      </c>
      <c r="D29" s="175">
        <v>341</v>
      </c>
      <c r="E29" s="175"/>
      <c r="F29" s="175"/>
      <c r="G29" s="175"/>
      <c r="H29" s="175"/>
      <c r="I29" s="175"/>
      <c r="J29" s="175"/>
      <c r="K29" s="175"/>
      <c r="L29" s="175"/>
      <c r="M29" s="175"/>
      <c r="N29" s="175"/>
      <c r="O29" s="175"/>
      <c r="P29" s="175"/>
      <c r="Q29" s="196"/>
      <c r="R29" s="196"/>
      <c r="S29" s="196"/>
      <c r="T29" s="196"/>
      <c r="U29" s="196"/>
      <c r="V29" s="196"/>
      <c r="W29" s="196"/>
      <c r="X29" s="196"/>
      <c r="Y29" s="196"/>
      <c r="Z29" s="196"/>
      <c r="AA29" s="196"/>
      <c r="AB29" s="196"/>
      <c r="AC29" s="196"/>
      <c r="AD29" s="198"/>
      <c r="AE29" s="198"/>
      <c r="AF29" s="198"/>
      <c r="AG29" s="198"/>
      <c r="AH29" s="198"/>
      <c r="AI29" s="198"/>
      <c r="AJ29" s="198"/>
      <c r="AK29" s="198"/>
      <c r="AL29" s="198"/>
      <c r="AM29" s="198"/>
      <c r="AN29" s="198"/>
      <c r="AO29" s="198"/>
      <c r="AP29" s="198"/>
      <c r="AQ29" s="34"/>
      <c r="AR29" s="34">
        <f>SUM(D29:AQ29)</f>
        <v>341</v>
      </c>
      <c r="AS29" s="147">
        <f>C29*3</f>
        <v>3</v>
      </c>
      <c r="AT29" s="147">
        <v>113</v>
      </c>
      <c r="AU29" s="34">
        <f>AR29-(AT29*AS29)</f>
        <v>2</v>
      </c>
      <c r="AV29" s="148" t="s">
        <v>43</v>
      </c>
      <c r="AW29" s="149">
        <f>AS29</f>
        <v>3</v>
      </c>
      <c r="AX29" s="35">
        <f>AR29/AS29</f>
        <v>113.66666666666667</v>
      </c>
    </row>
    <row r="30" spans="1:50" s="33" customFormat="1" ht="12" customHeight="1" x14ac:dyDescent="0.2">
      <c r="A30" s="70" t="s">
        <v>423</v>
      </c>
      <c r="B30" s="34" t="s">
        <v>210</v>
      </c>
      <c r="C30" s="34">
        <v>1</v>
      </c>
      <c r="D30" s="175">
        <v>341</v>
      </c>
      <c r="E30" s="175"/>
      <c r="F30" s="175"/>
      <c r="G30" s="175"/>
      <c r="H30" s="175"/>
      <c r="I30" s="175"/>
      <c r="J30" s="175"/>
      <c r="K30" s="175"/>
      <c r="L30" s="175"/>
      <c r="M30" s="175"/>
      <c r="N30" s="175"/>
      <c r="O30" s="175"/>
      <c r="P30" s="175"/>
      <c r="Q30" s="196"/>
      <c r="R30" s="196"/>
      <c r="S30" s="196"/>
      <c r="T30" s="196"/>
      <c r="U30" s="196"/>
      <c r="V30" s="196"/>
      <c r="W30" s="196"/>
      <c r="X30" s="196"/>
      <c r="Y30" s="196"/>
      <c r="Z30" s="196"/>
      <c r="AA30" s="196"/>
      <c r="AB30" s="196"/>
      <c r="AC30" s="196"/>
      <c r="AD30" s="198"/>
      <c r="AE30" s="198"/>
      <c r="AF30" s="198"/>
      <c r="AG30" s="198"/>
      <c r="AH30" s="198"/>
      <c r="AI30" s="198"/>
      <c r="AJ30" s="198"/>
      <c r="AK30" s="198"/>
      <c r="AL30" s="198"/>
      <c r="AM30" s="198"/>
      <c r="AN30" s="198"/>
      <c r="AO30" s="198"/>
      <c r="AP30" s="198"/>
      <c r="AQ30" s="34"/>
      <c r="AR30" s="34">
        <f>SUM(D30:AQ30)</f>
        <v>341</v>
      </c>
      <c r="AS30" s="147">
        <f>C30*3</f>
        <v>3</v>
      </c>
      <c r="AT30" s="147">
        <v>113</v>
      </c>
      <c r="AU30" s="34">
        <f>AR30-(AT30*AS30)</f>
        <v>2</v>
      </c>
      <c r="AV30" s="148" t="s">
        <v>43</v>
      </c>
      <c r="AW30" s="149">
        <f>AS30</f>
        <v>3</v>
      </c>
      <c r="AX30" s="35">
        <f>AR30/AS30</f>
        <v>113.66666666666667</v>
      </c>
    </row>
    <row r="31" spans="1:50" s="33" customFormat="1" ht="12" customHeight="1" x14ac:dyDescent="0.2">
      <c r="A31" s="70" t="s">
        <v>437</v>
      </c>
      <c r="B31" s="34" t="s">
        <v>209</v>
      </c>
      <c r="C31" s="34">
        <v>1</v>
      </c>
      <c r="D31" s="175">
        <v>336</v>
      </c>
      <c r="E31" s="175"/>
      <c r="F31" s="175"/>
      <c r="G31" s="175"/>
      <c r="H31" s="175"/>
      <c r="I31" s="175"/>
      <c r="J31" s="175"/>
      <c r="K31" s="175"/>
      <c r="L31" s="175"/>
      <c r="M31" s="175"/>
      <c r="N31" s="175"/>
      <c r="O31" s="175"/>
      <c r="P31" s="175"/>
      <c r="Q31" s="196"/>
      <c r="R31" s="196"/>
      <c r="S31" s="196"/>
      <c r="T31" s="196"/>
      <c r="U31" s="196"/>
      <c r="V31" s="196"/>
      <c r="W31" s="196"/>
      <c r="X31" s="196"/>
      <c r="Y31" s="196"/>
      <c r="Z31" s="196"/>
      <c r="AA31" s="196"/>
      <c r="AB31" s="196"/>
      <c r="AC31" s="196"/>
      <c r="AD31" s="198"/>
      <c r="AE31" s="198"/>
      <c r="AF31" s="198"/>
      <c r="AG31" s="198"/>
      <c r="AH31" s="198"/>
      <c r="AI31" s="198"/>
      <c r="AJ31" s="198"/>
      <c r="AK31" s="198"/>
      <c r="AL31" s="198"/>
      <c r="AM31" s="198"/>
      <c r="AN31" s="198"/>
      <c r="AO31" s="198"/>
      <c r="AP31" s="198"/>
      <c r="AQ31" s="34"/>
      <c r="AR31" s="34">
        <f>SUM(D31:AQ31)</f>
        <v>336</v>
      </c>
      <c r="AS31" s="147">
        <f>C31*3</f>
        <v>3</v>
      </c>
      <c r="AT31" s="147">
        <v>112</v>
      </c>
      <c r="AU31" s="34">
        <f>AR31-(AT31*AS31)</f>
        <v>0</v>
      </c>
      <c r="AV31" s="148" t="s">
        <v>43</v>
      </c>
      <c r="AW31" s="149">
        <f>AS31</f>
        <v>3</v>
      </c>
      <c r="AX31" s="35">
        <f>AR31/AS31</f>
        <v>112</v>
      </c>
    </row>
    <row r="32" spans="1:50" s="33" customFormat="1" ht="12" customHeight="1" x14ac:dyDescent="0.2">
      <c r="A32" s="70" t="s">
        <v>393</v>
      </c>
      <c r="B32" s="34" t="s">
        <v>212</v>
      </c>
      <c r="C32" s="34">
        <v>1</v>
      </c>
      <c r="D32" s="175">
        <v>327</v>
      </c>
      <c r="E32" s="175"/>
      <c r="F32" s="175"/>
      <c r="G32" s="175"/>
      <c r="H32" s="175"/>
      <c r="I32" s="175"/>
      <c r="J32" s="175"/>
      <c r="K32" s="175"/>
      <c r="L32" s="175"/>
      <c r="M32" s="175"/>
      <c r="N32" s="175"/>
      <c r="O32" s="175"/>
      <c r="P32" s="175"/>
      <c r="Q32" s="196"/>
      <c r="R32" s="196"/>
      <c r="S32" s="196"/>
      <c r="T32" s="196"/>
      <c r="U32" s="196"/>
      <c r="V32" s="196"/>
      <c r="W32" s="196"/>
      <c r="X32" s="196"/>
      <c r="Y32" s="196"/>
      <c r="Z32" s="196"/>
      <c r="AA32" s="196"/>
      <c r="AB32" s="196"/>
      <c r="AC32" s="196"/>
      <c r="AD32" s="198"/>
      <c r="AE32" s="198"/>
      <c r="AF32" s="198"/>
      <c r="AG32" s="198"/>
      <c r="AH32" s="198"/>
      <c r="AI32" s="198"/>
      <c r="AJ32" s="198"/>
      <c r="AK32" s="198"/>
      <c r="AL32" s="198"/>
      <c r="AM32" s="198"/>
      <c r="AN32" s="198"/>
      <c r="AO32" s="198"/>
      <c r="AP32" s="198"/>
      <c r="AQ32" s="34"/>
      <c r="AR32" s="34">
        <f>SUM(D32:AQ32)</f>
        <v>327</v>
      </c>
      <c r="AS32" s="147">
        <f>C32*3</f>
        <v>3</v>
      </c>
      <c r="AT32" s="147">
        <v>109</v>
      </c>
      <c r="AU32" s="34">
        <f>AR32-(AT32*AS32)</f>
        <v>0</v>
      </c>
      <c r="AV32" s="148" t="s">
        <v>43</v>
      </c>
      <c r="AW32" s="149">
        <f>AS32</f>
        <v>3</v>
      </c>
      <c r="AX32" s="35">
        <f>AR32/AS32</f>
        <v>109</v>
      </c>
    </row>
    <row r="33" spans="1:50" s="33" customFormat="1" ht="12" customHeight="1" x14ac:dyDescent="0.2">
      <c r="A33" s="70" t="s">
        <v>420</v>
      </c>
      <c r="B33" s="34" t="s">
        <v>210</v>
      </c>
      <c r="C33" s="34">
        <v>1</v>
      </c>
      <c r="D33" s="175">
        <v>299</v>
      </c>
      <c r="E33" s="175"/>
      <c r="F33" s="175"/>
      <c r="G33" s="175"/>
      <c r="H33" s="175"/>
      <c r="I33" s="175"/>
      <c r="J33" s="175"/>
      <c r="K33" s="175"/>
      <c r="L33" s="175"/>
      <c r="M33" s="175"/>
      <c r="N33" s="175"/>
      <c r="O33" s="175"/>
      <c r="P33" s="175"/>
      <c r="Q33" s="196"/>
      <c r="R33" s="196"/>
      <c r="S33" s="196"/>
      <c r="T33" s="196"/>
      <c r="U33" s="196"/>
      <c r="V33" s="196"/>
      <c r="W33" s="196"/>
      <c r="X33" s="196"/>
      <c r="Y33" s="196"/>
      <c r="Z33" s="196"/>
      <c r="AA33" s="196"/>
      <c r="AB33" s="196"/>
      <c r="AC33" s="196"/>
      <c r="AD33" s="198"/>
      <c r="AE33" s="198"/>
      <c r="AF33" s="198"/>
      <c r="AG33" s="198"/>
      <c r="AH33" s="198"/>
      <c r="AI33" s="198"/>
      <c r="AJ33" s="198"/>
      <c r="AK33" s="198"/>
      <c r="AL33" s="198"/>
      <c r="AM33" s="198"/>
      <c r="AN33" s="198"/>
      <c r="AO33" s="198"/>
      <c r="AP33" s="198"/>
      <c r="AQ33" s="34"/>
      <c r="AR33" s="34">
        <f>SUM(D33:AQ33)</f>
        <v>299</v>
      </c>
      <c r="AS33" s="147">
        <f>C33*3</f>
        <v>3</v>
      </c>
      <c r="AT33" s="147">
        <v>99</v>
      </c>
      <c r="AU33" s="34">
        <f>AR33-(AT33*AS33)</f>
        <v>2</v>
      </c>
      <c r="AV33" s="148" t="s">
        <v>43</v>
      </c>
      <c r="AW33" s="149">
        <f>AS33</f>
        <v>3</v>
      </c>
      <c r="AX33" s="35">
        <f>AR33/AS33</f>
        <v>99.666666666666671</v>
      </c>
    </row>
    <row r="34" spans="1:50" s="33" customFormat="1" ht="12" customHeight="1" x14ac:dyDescent="0.2">
      <c r="A34" s="70"/>
      <c r="B34" s="34"/>
      <c r="C34" s="34"/>
      <c r="D34" s="175"/>
      <c r="E34" s="175"/>
      <c r="F34" s="175"/>
      <c r="G34" s="175"/>
      <c r="H34" s="175"/>
      <c r="I34" s="175"/>
      <c r="J34" s="175"/>
      <c r="K34" s="175"/>
      <c r="L34" s="175"/>
      <c r="M34" s="175"/>
      <c r="N34" s="175"/>
      <c r="O34" s="175"/>
      <c r="P34" s="175"/>
      <c r="Q34" s="196"/>
      <c r="R34" s="196"/>
      <c r="S34" s="196"/>
      <c r="T34" s="196"/>
      <c r="U34" s="196"/>
      <c r="V34" s="196"/>
      <c r="W34" s="196"/>
      <c r="X34" s="196"/>
      <c r="Y34" s="196"/>
      <c r="Z34" s="196"/>
      <c r="AA34" s="196"/>
      <c r="AB34" s="196"/>
      <c r="AC34" s="196"/>
      <c r="AD34" s="198"/>
      <c r="AE34" s="198"/>
      <c r="AF34" s="198"/>
      <c r="AG34" s="198"/>
      <c r="AH34" s="198"/>
      <c r="AI34" s="198"/>
      <c r="AJ34" s="198"/>
      <c r="AK34" s="198"/>
      <c r="AL34" s="198"/>
      <c r="AM34" s="198"/>
      <c r="AN34" s="198"/>
      <c r="AO34" s="198"/>
      <c r="AP34" s="198"/>
      <c r="AQ34" s="34"/>
      <c r="AR34" s="34"/>
      <c r="AS34" s="147"/>
      <c r="AT34" s="147"/>
      <c r="AU34" s="34"/>
      <c r="AV34" s="148"/>
      <c r="AW34" s="149"/>
      <c r="AX34" s="35"/>
    </row>
    <row r="35" spans="1:50" s="33" customFormat="1" ht="12" customHeight="1" x14ac:dyDescent="0.2">
      <c r="A35" s="70"/>
      <c r="B35" s="34"/>
      <c r="C35" s="34"/>
      <c r="D35" s="175"/>
      <c r="E35" s="175"/>
      <c r="F35" s="175"/>
      <c r="G35" s="175"/>
      <c r="H35" s="175"/>
      <c r="I35" s="175"/>
      <c r="J35" s="175"/>
      <c r="K35" s="175"/>
      <c r="L35" s="175"/>
      <c r="M35" s="175"/>
      <c r="N35" s="175"/>
      <c r="O35" s="175"/>
      <c r="P35" s="175"/>
      <c r="Q35" s="196"/>
      <c r="R35" s="196"/>
      <c r="S35" s="196"/>
      <c r="T35" s="196"/>
      <c r="U35" s="196"/>
      <c r="V35" s="196"/>
      <c r="W35" s="196"/>
      <c r="X35" s="196"/>
      <c r="Y35" s="196"/>
      <c r="Z35" s="196"/>
      <c r="AA35" s="196"/>
      <c r="AB35" s="196"/>
      <c r="AC35" s="196"/>
      <c r="AD35" s="198"/>
      <c r="AE35" s="198"/>
      <c r="AF35" s="198"/>
      <c r="AG35" s="198"/>
      <c r="AH35" s="198"/>
      <c r="AI35" s="198"/>
      <c r="AJ35" s="198"/>
      <c r="AK35" s="198"/>
      <c r="AL35" s="198"/>
      <c r="AM35" s="198"/>
      <c r="AN35" s="198"/>
      <c r="AO35" s="198"/>
      <c r="AP35" s="198"/>
      <c r="AQ35" s="34"/>
      <c r="AR35" s="34"/>
      <c r="AS35" s="147"/>
      <c r="AT35" s="147"/>
      <c r="AU35" s="34"/>
      <c r="AV35" s="148"/>
      <c r="AW35" s="149"/>
      <c r="AX35" s="35"/>
    </row>
    <row r="36" spans="1:50" s="33" customFormat="1" ht="12" customHeight="1" x14ac:dyDescent="0.2">
      <c r="A36" s="70"/>
      <c r="B36" s="34"/>
      <c r="C36" s="34"/>
      <c r="D36" s="175"/>
      <c r="E36" s="175"/>
      <c r="F36" s="175"/>
      <c r="G36" s="175"/>
      <c r="H36" s="175"/>
      <c r="I36" s="175"/>
      <c r="J36" s="175"/>
      <c r="K36" s="175"/>
      <c r="L36" s="175"/>
      <c r="M36" s="175"/>
      <c r="N36" s="175"/>
      <c r="O36" s="175"/>
      <c r="P36" s="175"/>
      <c r="Q36" s="196"/>
      <c r="R36" s="196"/>
      <c r="S36" s="196"/>
      <c r="T36" s="196"/>
      <c r="U36" s="196"/>
      <c r="V36" s="196"/>
      <c r="W36" s="196"/>
      <c r="X36" s="196"/>
      <c r="Y36" s="196"/>
      <c r="Z36" s="196"/>
      <c r="AA36" s="196"/>
      <c r="AB36" s="196"/>
      <c r="AC36" s="196"/>
      <c r="AD36" s="198"/>
      <c r="AE36" s="198"/>
      <c r="AF36" s="198"/>
      <c r="AG36" s="198"/>
      <c r="AH36" s="198"/>
      <c r="AI36" s="198"/>
      <c r="AJ36" s="198"/>
      <c r="AK36" s="198"/>
      <c r="AL36" s="198"/>
      <c r="AM36" s="198"/>
      <c r="AN36" s="198"/>
      <c r="AO36" s="198"/>
      <c r="AP36" s="198"/>
      <c r="AQ36" s="34"/>
      <c r="AR36" s="34"/>
      <c r="AS36" s="147"/>
      <c r="AT36" s="147"/>
      <c r="AU36" s="34"/>
      <c r="AV36" s="148"/>
      <c r="AW36" s="149"/>
      <c r="AX36" s="35"/>
    </row>
    <row r="37" spans="1:50" s="33" customFormat="1" ht="12" customHeight="1" x14ac:dyDescent="0.2">
      <c r="A37" s="70"/>
      <c r="B37" s="34"/>
      <c r="C37" s="34"/>
      <c r="D37" s="175"/>
      <c r="E37" s="175"/>
      <c r="F37" s="175"/>
      <c r="G37" s="175"/>
      <c r="H37" s="175"/>
      <c r="I37" s="175"/>
      <c r="J37" s="175"/>
      <c r="K37" s="175"/>
      <c r="L37" s="175"/>
      <c r="M37" s="175"/>
      <c r="N37" s="175"/>
      <c r="O37" s="175"/>
      <c r="P37" s="175"/>
      <c r="Q37" s="196"/>
      <c r="R37" s="196"/>
      <c r="S37" s="196"/>
      <c r="T37" s="196"/>
      <c r="U37" s="196"/>
      <c r="V37" s="196"/>
      <c r="W37" s="196"/>
      <c r="X37" s="196"/>
      <c r="Y37" s="196"/>
      <c r="Z37" s="196"/>
      <c r="AA37" s="196"/>
      <c r="AB37" s="196"/>
      <c r="AC37" s="196"/>
      <c r="AD37" s="198"/>
      <c r="AE37" s="198"/>
      <c r="AF37" s="198"/>
      <c r="AG37" s="198"/>
      <c r="AH37" s="198"/>
      <c r="AI37" s="198"/>
      <c r="AJ37" s="198"/>
      <c r="AK37" s="198"/>
      <c r="AL37" s="198"/>
      <c r="AM37" s="198"/>
      <c r="AN37" s="198"/>
      <c r="AO37" s="198"/>
      <c r="AP37" s="198"/>
      <c r="AQ37" s="34"/>
      <c r="AR37" s="34"/>
      <c r="AS37" s="147"/>
      <c r="AT37" s="147"/>
      <c r="AU37" s="34"/>
      <c r="AV37" s="148"/>
      <c r="AW37" s="149"/>
      <c r="AX37" s="35"/>
    </row>
    <row r="38" spans="1:50" s="33" customFormat="1" ht="12" customHeight="1" x14ac:dyDescent="0.2">
      <c r="A38" s="70"/>
      <c r="B38" s="34"/>
      <c r="C38" s="34"/>
      <c r="D38" s="175"/>
      <c r="E38" s="175"/>
      <c r="F38" s="175"/>
      <c r="G38" s="175"/>
      <c r="H38" s="175"/>
      <c r="I38" s="175"/>
      <c r="J38" s="175"/>
      <c r="K38" s="175"/>
      <c r="L38" s="175"/>
      <c r="M38" s="175"/>
      <c r="N38" s="175"/>
      <c r="O38" s="175"/>
      <c r="P38" s="175"/>
      <c r="Q38" s="196"/>
      <c r="R38" s="196"/>
      <c r="S38" s="196"/>
      <c r="T38" s="196"/>
      <c r="U38" s="196"/>
      <c r="V38" s="196"/>
      <c r="W38" s="196"/>
      <c r="X38" s="196"/>
      <c r="Y38" s="196"/>
      <c r="Z38" s="196"/>
      <c r="AA38" s="196"/>
      <c r="AB38" s="196"/>
      <c r="AC38" s="196"/>
      <c r="AD38" s="198"/>
      <c r="AE38" s="198"/>
      <c r="AF38" s="198"/>
      <c r="AG38" s="198"/>
      <c r="AH38" s="198"/>
      <c r="AI38" s="198"/>
      <c r="AJ38" s="198"/>
      <c r="AK38" s="198"/>
      <c r="AL38" s="198"/>
      <c r="AM38" s="198"/>
      <c r="AN38" s="198"/>
      <c r="AO38" s="198"/>
      <c r="AP38" s="198"/>
      <c r="AQ38" s="34"/>
      <c r="AR38" s="34"/>
      <c r="AS38" s="147"/>
      <c r="AT38" s="147"/>
      <c r="AU38" s="34"/>
      <c r="AV38" s="148"/>
      <c r="AW38" s="149"/>
      <c r="AX38" s="35"/>
    </row>
    <row r="39" spans="1:50" s="33" customFormat="1" ht="12" customHeight="1" x14ac:dyDescent="0.2">
      <c r="A39" s="70"/>
      <c r="B39" s="34"/>
      <c r="C39" s="34"/>
      <c r="D39" s="175"/>
      <c r="E39" s="175"/>
      <c r="F39" s="175"/>
      <c r="G39" s="175"/>
      <c r="H39" s="175"/>
      <c r="I39" s="175"/>
      <c r="J39" s="175"/>
      <c r="K39" s="175"/>
      <c r="L39" s="175"/>
      <c r="M39" s="175"/>
      <c r="N39" s="175"/>
      <c r="O39" s="175"/>
      <c r="P39" s="175"/>
      <c r="Q39" s="196"/>
      <c r="R39" s="196"/>
      <c r="S39" s="196"/>
      <c r="T39" s="196"/>
      <c r="U39" s="196"/>
      <c r="V39" s="196"/>
      <c r="W39" s="196"/>
      <c r="X39" s="196"/>
      <c r="Y39" s="196"/>
      <c r="Z39" s="196"/>
      <c r="AA39" s="196"/>
      <c r="AB39" s="196"/>
      <c r="AC39" s="196"/>
      <c r="AD39" s="198"/>
      <c r="AE39" s="198"/>
      <c r="AF39" s="198"/>
      <c r="AG39" s="198"/>
      <c r="AH39" s="198"/>
      <c r="AI39" s="198"/>
      <c r="AJ39" s="198"/>
      <c r="AK39" s="198"/>
      <c r="AL39" s="198"/>
      <c r="AM39" s="198"/>
      <c r="AN39" s="198"/>
      <c r="AO39" s="198"/>
      <c r="AP39" s="198"/>
      <c r="AQ39" s="34"/>
      <c r="AR39" s="34"/>
      <c r="AS39" s="147"/>
      <c r="AT39" s="147"/>
      <c r="AU39" s="34"/>
      <c r="AV39" s="148"/>
      <c r="AW39" s="149"/>
      <c r="AX39" s="35"/>
    </row>
    <row r="40" spans="1:50" s="33" customFormat="1" ht="12" customHeight="1" x14ac:dyDescent="0.2">
      <c r="A40" s="70"/>
      <c r="B40" s="34"/>
      <c r="C40" s="34"/>
      <c r="D40" s="175"/>
      <c r="E40" s="175"/>
      <c r="F40" s="175"/>
      <c r="G40" s="175"/>
      <c r="H40" s="175"/>
      <c r="I40" s="175"/>
      <c r="J40" s="175"/>
      <c r="K40" s="175"/>
      <c r="L40" s="175"/>
      <c r="M40" s="175"/>
      <c r="N40" s="175"/>
      <c r="O40" s="175"/>
      <c r="P40" s="175"/>
      <c r="Q40" s="196"/>
      <c r="R40" s="196"/>
      <c r="S40" s="196"/>
      <c r="T40" s="196"/>
      <c r="U40" s="196"/>
      <c r="V40" s="196"/>
      <c r="W40" s="196"/>
      <c r="X40" s="196"/>
      <c r="Y40" s="196"/>
      <c r="Z40" s="196"/>
      <c r="AA40" s="196"/>
      <c r="AB40" s="196"/>
      <c r="AC40" s="196"/>
      <c r="AD40" s="198"/>
      <c r="AE40" s="198"/>
      <c r="AF40" s="198"/>
      <c r="AG40" s="198"/>
      <c r="AH40" s="198"/>
      <c r="AI40" s="198"/>
      <c r="AJ40" s="198"/>
      <c r="AK40" s="198"/>
      <c r="AL40" s="198"/>
      <c r="AM40" s="198"/>
      <c r="AN40" s="198"/>
      <c r="AO40" s="198"/>
      <c r="AP40" s="198"/>
      <c r="AQ40" s="34"/>
      <c r="AR40" s="34"/>
      <c r="AS40" s="147"/>
      <c r="AT40" s="147"/>
      <c r="AU40" s="34"/>
      <c r="AV40" s="148"/>
      <c r="AW40" s="149"/>
      <c r="AX40" s="35"/>
    </row>
    <row r="41" spans="1:50" s="33" customFormat="1" ht="12" customHeight="1" x14ac:dyDescent="0.2">
      <c r="A41" s="71"/>
      <c r="B41" s="34"/>
      <c r="C41" s="34"/>
      <c r="D41" s="175"/>
      <c r="E41" s="175"/>
      <c r="F41" s="175"/>
      <c r="G41" s="175"/>
      <c r="H41" s="175"/>
      <c r="I41" s="175"/>
      <c r="J41" s="175"/>
      <c r="K41" s="175"/>
      <c r="L41" s="175"/>
      <c r="M41" s="175"/>
      <c r="N41" s="175"/>
      <c r="O41" s="175"/>
      <c r="P41" s="175"/>
      <c r="Q41" s="196"/>
      <c r="R41" s="196"/>
      <c r="S41" s="196"/>
      <c r="T41" s="196"/>
      <c r="U41" s="196"/>
      <c r="V41" s="196"/>
      <c r="W41" s="196"/>
      <c r="X41" s="196"/>
      <c r="Y41" s="196"/>
      <c r="Z41" s="196"/>
      <c r="AA41" s="196"/>
      <c r="AB41" s="196"/>
      <c r="AC41" s="196"/>
      <c r="AD41" s="198"/>
      <c r="AE41" s="198"/>
      <c r="AF41" s="198"/>
      <c r="AG41" s="198"/>
      <c r="AH41" s="198"/>
      <c r="AI41" s="198"/>
      <c r="AJ41" s="198"/>
      <c r="AK41" s="198"/>
      <c r="AL41" s="198"/>
      <c r="AM41" s="198"/>
      <c r="AN41" s="198"/>
      <c r="AO41" s="198"/>
      <c r="AP41" s="198"/>
      <c r="AQ41" s="34"/>
      <c r="AR41" s="34"/>
      <c r="AS41" s="147"/>
      <c r="AT41" s="147"/>
      <c r="AU41" s="34"/>
      <c r="AV41" s="148"/>
      <c r="AW41" s="149"/>
      <c r="AX41" s="35"/>
    </row>
    <row r="42" spans="1:50" s="33" customFormat="1" ht="12" customHeight="1" x14ac:dyDescent="0.2">
      <c r="A42" s="70"/>
      <c r="B42" s="34"/>
      <c r="C42" s="34"/>
      <c r="D42" s="175"/>
      <c r="E42" s="175"/>
      <c r="F42" s="175"/>
      <c r="G42" s="175"/>
      <c r="H42" s="175"/>
      <c r="I42" s="175"/>
      <c r="J42" s="175"/>
      <c r="K42" s="175"/>
      <c r="L42" s="175"/>
      <c r="M42" s="175"/>
      <c r="N42" s="175"/>
      <c r="O42" s="175"/>
      <c r="P42" s="175"/>
      <c r="Q42" s="196"/>
      <c r="R42" s="196"/>
      <c r="S42" s="196"/>
      <c r="T42" s="196"/>
      <c r="U42" s="196"/>
      <c r="V42" s="196"/>
      <c r="W42" s="196"/>
      <c r="X42" s="196"/>
      <c r="Y42" s="196"/>
      <c r="Z42" s="196"/>
      <c r="AA42" s="196"/>
      <c r="AB42" s="196"/>
      <c r="AC42" s="196"/>
      <c r="AD42" s="198"/>
      <c r="AE42" s="198"/>
      <c r="AF42" s="198"/>
      <c r="AG42" s="198"/>
      <c r="AH42" s="198"/>
      <c r="AI42" s="198"/>
      <c r="AJ42" s="198"/>
      <c r="AK42" s="198"/>
      <c r="AL42" s="198"/>
      <c r="AM42" s="198"/>
      <c r="AN42" s="198"/>
      <c r="AO42" s="198"/>
      <c r="AP42" s="198"/>
      <c r="AQ42" s="34"/>
      <c r="AR42" s="34"/>
      <c r="AS42" s="147"/>
      <c r="AT42" s="147"/>
      <c r="AU42" s="34"/>
      <c r="AV42" s="148"/>
      <c r="AW42" s="149"/>
      <c r="AX42" s="35"/>
    </row>
    <row r="43" spans="1:50" s="33" customFormat="1" ht="12" customHeight="1" x14ac:dyDescent="0.2">
      <c r="A43" s="70"/>
      <c r="B43" s="34"/>
      <c r="C43" s="34"/>
      <c r="D43" s="175"/>
      <c r="E43" s="175"/>
      <c r="F43" s="175"/>
      <c r="G43" s="175"/>
      <c r="H43" s="175"/>
      <c r="I43" s="175"/>
      <c r="J43" s="175"/>
      <c r="K43" s="175"/>
      <c r="L43" s="175"/>
      <c r="M43" s="175"/>
      <c r="N43" s="175"/>
      <c r="O43" s="175"/>
      <c r="P43" s="175"/>
      <c r="Q43" s="196"/>
      <c r="R43" s="196"/>
      <c r="S43" s="196"/>
      <c r="T43" s="196"/>
      <c r="U43" s="196"/>
      <c r="V43" s="196"/>
      <c r="W43" s="196"/>
      <c r="X43" s="196"/>
      <c r="Y43" s="196"/>
      <c r="Z43" s="196"/>
      <c r="AA43" s="196"/>
      <c r="AB43" s="196"/>
      <c r="AC43" s="196"/>
      <c r="AD43" s="198"/>
      <c r="AE43" s="198"/>
      <c r="AF43" s="198"/>
      <c r="AG43" s="198"/>
      <c r="AH43" s="198"/>
      <c r="AI43" s="198"/>
      <c r="AJ43" s="198"/>
      <c r="AK43" s="198"/>
      <c r="AL43" s="198"/>
      <c r="AM43" s="198"/>
      <c r="AN43" s="198"/>
      <c r="AO43" s="198"/>
      <c r="AP43" s="198"/>
      <c r="AQ43" s="34"/>
      <c r="AR43" s="34"/>
      <c r="AS43" s="147"/>
      <c r="AT43" s="147"/>
      <c r="AU43" s="34"/>
      <c r="AV43" s="148"/>
      <c r="AW43" s="149"/>
      <c r="AX43" s="35"/>
    </row>
    <row r="44" spans="1:50" s="33" customFormat="1" ht="12" customHeight="1" x14ac:dyDescent="0.2">
      <c r="A44" s="71"/>
      <c r="B44" s="34"/>
      <c r="C44" s="34"/>
      <c r="D44" s="175"/>
      <c r="E44" s="175"/>
      <c r="F44" s="175"/>
      <c r="G44" s="175"/>
      <c r="H44" s="175"/>
      <c r="I44" s="175"/>
      <c r="J44" s="175"/>
      <c r="K44" s="175"/>
      <c r="L44" s="175"/>
      <c r="M44" s="175"/>
      <c r="N44" s="175"/>
      <c r="O44" s="175"/>
      <c r="P44" s="175"/>
      <c r="Q44" s="196"/>
      <c r="R44" s="196"/>
      <c r="S44" s="196"/>
      <c r="T44" s="196"/>
      <c r="U44" s="196"/>
      <c r="V44" s="196"/>
      <c r="W44" s="196"/>
      <c r="X44" s="196"/>
      <c r="Y44" s="196"/>
      <c r="Z44" s="196"/>
      <c r="AA44" s="196"/>
      <c r="AB44" s="196"/>
      <c r="AC44" s="196"/>
      <c r="AD44" s="198"/>
      <c r="AE44" s="198"/>
      <c r="AF44" s="198"/>
      <c r="AG44" s="198"/>
      <c r="AH44" s="198"/>
      <c r="AI44" s="198"/>
      <c r="AJ44" s="198"/>
      <c r="AK44" s="198"/>
      <c r="AL44" s="198"/>
      <c r="AM44" s="198"/>
      <c r="AN44" s="198"/>
      <c r="AO44" s="198"/>
      <c r="AP44" s="198"/>
      <c r="AQ44" s="34"/>
      <c r="AR44" s="34"/>
      <c r="AS44" s="147"/>
      <c r="AT44" s="147"/>
      <c r="AU44" s="34"/>
      <c r="AV44" s="148"/>
      <c r="AW44" s="149"/>
      <c r="AX44" s="35"/>
    </row>
    <row r="45" spans="1:50" s="33" customFormat="1" ht="12" customHeight="1" x14ac:dyDescent="0.2">
      <c r="A45" s="70"/>
      <c r="B45" s="34"/>
      <c r="C45" s="34"/>
      <c r="D45" s="175"/>
      <c r="E45" s="175"/>
      <c r="F45" s="175"/>
      <c r="G45" s="175"/>
      <c r="H45" s="175"/>
      <c r="I45" s="175"/>
      <c r="J45" s="175"/>
      <c r="K45" s="175"/>
      <c r="L45" s="175"/>
      <c r="M45" s="175"/>
      <c r="N45" s="175"/>
      <c r="O45" s="175"/>
      <c r="P45" s="175"/>
      <c r="Q45" s="196"/>
      <c r="R45" s="196"/>
      <c r="S45" s="196"/>
      <c r="T45" s="196"/>
      <c r="U45" s="196"/>
      <c r="V45" s="196"/>
      <c r="W45" s="196"/>
      <c r="X45" s="196"/>
      <c r="Y45" s="196"/>
      <c r="Z45" s="196"/>
      <c r="AA45" s="196"/>
      <c r="AB45" s="196"/>
      <c r="AC45" s="196"/>
      <c r="AD45" s="198"/>
      <c r="AE45" s="198"/>
      <c r="AF45" s="198"/>
      <c r="AG45" s="198"/>
      <c r="AH45" s="198"/>
      <c r="AI45" s="198"/>
      <c r="AJ45" s="198"/>
      <c r="AK45" s="198"/>
      <c r="AL45" s="198"/>
      <c r="AM45" s="198"/>
      <c r="AN45" s="198"/>
      <c r="AO45" s="198"/>
      <c r="AP45" s="198"/>
      <c r="AQ45" s="34"/>
      <c r="AR45" s="34"/>
      <c r="AS45" s="147"/>
      <c r="AT45" s="147"/>
      <c r="AU45" s="34"/>
      <c r="AV45" s="148"/>
      <c r="AW45" s="149"/>
      <c r="AX45" s="35"/>
    </row>
    <row r="46" spans="1:50" s="33" customFormat="1" ht="12" customHeight="1" x14ac:dyDescent="0.2">
      <c r="A46" s="71"/>
      <c r="B46" s="34"/>
      <c r="C46" s="34"/>
      <c r="D46" s="175"/>
      <c r="E46" s="175"/>
      <c r="F46" s="175"/>
      <c r="G46" s="175"/>
      <c r="H46" s="175"/>
      <c r="I46" s="175"/>
      <c r="J46" s="175"/>
      <c r="K46" s="175"/>
      <c r="L46" s="175"/>
      <c r="M46" s="175"/>
      <c r="N46" s="175"/>
      <c r="O46" s="175"/>
      <c r="P46" s="175"/>
      <c r="Q46" s="196"/>
      <c r="R46" s="196"/>
      <c r="S46" s="196"/>
      <c r="T46" s="196"/>
      <c r="U46" s="196"/>
      <c r="V46" s="196"/>
      <c r="W46" s="196"/>
      <c r="X46" s="196"/>
      <c r="Y46" s="196"/>
      <c r="Z46" s="196"/>
      <c r="AA46" s="196"/>
      <c r="AB46" s="196"/>
      <c r="AC46" s="196"/>
      <c r="AD46" s="198"/>
      <c r="AE46" s="198"/>
      <c r="AF46" s="198"/>
      <c r="AG46" s="198"/>
      <c r="AH46" s="198"/>
      <c r="AI46" s="198"/>
      <c r="AJ46" s="198"/>
      <c r="AK46" s="198"/>
      <c r="AL46" s="198"/>
      <c r="AM46" s="198"/>
      <c r="AN46" s="198"/>
      <c r="AO46" s="198"/>
      <c r="AP46" s="198"/>
      <c r="AQ46" s="34"/>
      <c r="AR46" s="34"/>
      <c r="AS46" s="147"/>
      <c r="AT46" s="147"/>
      <c r="AU46" s="34"/>
      <c r="AV46" s="148"/>
      <c r="AW46" s="149"/>
      <c r="AX46" s="35"/>
    </row>
    <row r="47" spans="1:50" s="33" customFormat="1" ht="12" customHeight="1" x14ac:dyDescent="0.2">
      <c r="A47" s="70"/>
      <c r="B47" s="34"/>
      <c r="C47" s="34"/>
      <c r="D47" s="175"/>
      <c r="E47" s="175"/>
      <c r="F47" s="175"/>
      <c r="G47" s="175"/>
      <c r="H47" s="175"/>
      <c r="I47" s="175"/>
      <c r="J47" s="175"/>
      <c r="K47" s="175"/>
      <c r="L47" s="175"/>
      <c r="M47" s="175"/>
      <c r="N47" s="175"/>
      <c r="O47" s="175"/>
      <c r="P47" s="175"/>
      <c r="Q47" s="196"/>
      <c r="R47" s="196"/>
      <c r="S47" s="196"/>
      <c r="T47" s="196"/>
      <c r="U47" s="196"/>
      <c r="V47" s="196"/>
      <c r="W47" s="196"/>
      <c r="X47" s="196"/>
      <c r="Y47" s="196"/>
      <c r="Z47" s="196"/>
      <c r="AA47" s="196"/>
      <c r="AB47" s="196"/>
      <c r="AC47" s="196"/>
      <c r="AD47" s="198"/>
      <c r="AE47" s="198"/>
      <c r="AF47" s="198"/>
      <c r="AG47" s="198"/>
      <c r="AH47" s="198"/>
      <c r="AI47" s="198"/>
      <c r="AJ47" s="198"/>
      <c r="AK47" s="198"/>
      <c r="AL47" s="198"/>
      <c r="AM47" s="198"/>
      <c r="AN47" s="198"/>
      <c r="AO47" s="198"/>
      <c r="AP47" s="198"/>
      <c r="AQ47" s="34"/>
      <c r="AR47" s="34"/>
      <c r="AS47" s="147"/>
      <c r="AT47" s="147"/>
      <c r="AU47" s="34"/>
      <c r="AV47" s="148"/>
      <c r="AW47" s="149"/>
      <c r="AX47" s="35"/>
    </row>
    <row r="48" spans="1:50" s="33" customFormat="1" ht="12" customHeight="1" x14ac:dyDescent="0.2">
      <c r="A48" s="70"/>
      <c r="B48" s="34"/>
      <c r="C48" s="34"/>
      <c r="D48" s="175"/>
      <c r="E48" s="175"/>
      <c r="F48" s="175"/>
      <c r="G48" s="175"/>
      <c r="H48" s="175"/>
      <c r="I48" s="175"/>
      <c r="J48" s="175"/>
      <c r="K48" s="175"/>
      <c r="L48" s="175"/>
      <c r="M48" s="175"/>
      <c r="N48" s="175"/>
      <c r="O48" s="175"/>
      <c r="P48" s="175"/>
      <c r="Q48" s="196"/>
      <c r="R48" s="196"/>
      <c r="S48" s="196"/>
      <c r="T48" s="196"/>
      <c r="U48" s="196"/>
      <c r="V48" s="196"/>
      <c r="W48" s="196"/>
      <c r="X48" s="196"/>
      <c r="Y48" s="196"/>
      <c r="Z48" s="196"/>
      <c r="AA48" s="196"/>
      <c r="AB48" s="196"/>
      <c r="AC48" s="196"/>
      <c r="AD48" s="198"/>
      <c r="AE48" s="198"/>
      <c r="AF48" s="198"/>
      <c r="AG48" s="198"/>
      <c r="AH48" s="198"/>
      <c r="AI48" s="198"/>
      <c r="AJ48" s="198"/>
      <c r="AK48" s="198"/>
      <c r="AL48" s="198"/>
      <c r="AM48" s="198"/>
      <c r="AN48" s="198"/>
      <c r="AO48" s="198"/>
      <c r="AP48" s="198"/>
      <c r="AQ48" s="34"/>
      <c r="AR48" s="34"/>
      <c r="AS48" s="147"/>
      <c r="AT48" s="147"/>
      <c r="AU48" s="34"/>
      <c r="AV48" s="148"/>
      <c r="AW48" s="149"/>
      <c r="AX48" s="35"/>
    </row>
    <row r="49" spans="1:50" s="33" customFormat="1" ht="12" customHeight="1" x14ac:dyDescent="0.2">
      <c r="A49" s="70"/>
      <c r="B49" s="34"/>
      <c r="C49" s="34"/>
      <c r="D49" s="175"/>
      <c r="E49" s="175"/>
      <c r="F49" s="175"/>
      <c r="G49" s="175"/>
      <c r="H49" s="175"/>
      <c r="I49" s="175"/>
      <c r="J49" s="175"/>
      <c r="K49" s="175"/>
      <c r="L49" s="175"/>
      <c r="M49" s="175"/>
      <c r="N49" s="175"/>
      <c r="O49" s="175"/>
      <c r="P49" s="175"/>
      <c r="Q49" s="196"/>
      <c r="R49" s="196"/>
      <c r="S49" s="196"/>
      <c r="T49" s="196"/>
      <c r="U49" s="196"/>
      <c r="V49" s="196"/>
      <c r="W49" s="196"/>
      <c r="X49" s="196"/>
      <c r="Y49" s="196"/>
      <c r="Z49" s="196"/>
      <c r="AA49" s="196"/>
      <c r="AB49" s="196"/>
      <c r="AC49" s="196"/>
      <c r="AD49" s="198"/>
      <c r="AE49" s="198"/>
      <c r="AF49" s="198"/>
      <c r="AG49" s="198"/>
      <c r="AH49" s="198"/>
      <c r="AI49" s="198"/>
      <c r="AJ49" s="198"/>
      <c r="AK49" s="198"/>
      <c r="AL49" s="198"/>
      <c r="AM49" s="198"/>
      <c r="AN49" s="198"/>
      <c r="AO49" s="198"/>
      <c r="AP49" s="198"/>
      <c r="AQ49" s="34"/>
      <c r="AR49" s="34"/>
      <c r="AS49" s="147"/>
      <c r="AT49" s="147"/>
      <c r="AU49" s="34"/>
      <c r="AV49" s="148"/>
      <c r="AW49" s="149"/>
      <c r="AX49" s="35"/>
    </row>
    <row r="50" spans="1:50" s="33" customFormat="1" ht="12" customHeight="1" x14ac:dyDescent="0.2">
      <c r="A50" s="70"/>
      <c r="B50" s="34"/>
      <c r="C50" s="34"/>
      <c r="D50" s="175"/>
      <c r="E50" s="175"/>
      <c r="F50" s="175"/>
      <c r="G50" s="175"/>
      <c r="H50" s="175"/>
      <c r="I50" s="175"/>
      <c r="J50" s="175"/>
      <c r="K50" s="175"/>
      <c r="L50" s="175"/>
      <c r="M50" s="175"/>
      <c r="N50" s="175"/>
      <c r="O50" s="175"/>
      <c r="P50" s="175"/>
      <c r="Q50" s="196"/>
      <c r="R50" s="196"/>
      <c r="S50" s="196"/>
      <c r="T50" s="196"/>
      <c r="U50" s="196"/>
      <c r="V50" s="196"/>
      <c r="W50" s="196"/>
      <c r="X50" s="196"/>
      <c r="Y50" s="196"/>
      <c r="Z50" s="196"/>
      <c r="AA50" s="196"/>
      <c r="AB50" s="196"/>
      <c r="AC50" s="196"/>
      <c r="AD50" s="198"/>
      <c r="AE50" s="198"/>
      <c r="AF50" s="198"/>
      <c r="AG50" s="198"/>
      <c r="AH50" s="198"/>
      <c r="AI50" s="198"/>
      <c r="AJ50" s="198"/>
      <c r="AK50" s="198"/>
      <c r="AL50" s="198"/>
      <c r="AM50" s="198"/>
      <c r="AN50" s="198"/>
      <c r="AO50" s="198"/>
      <c r="AP50" s="198"/>
      <c r="AQ50" s="34"/>
      <c r="AR50" s="34"/>
      <c r="AS50" s="147"/>
      <c r="AT50" s="147"/>
      <c r="AU50" s="34"/>
      <c r="AV50" s="148"/>
      <c r="AW50" s="149"/>
      <c r="AX50" s="35"/>
    </row>
    <row r="51" spans="1:50" s="33" customFormat="1" ht="12" customHeight="1" x14ac:dyDescent="0.2">
      <c r="A51" s="71"/>
      <c r="B51" s="34"/>
      <c r="C51" s="34"/>
      <c r="D51" s="175"/>
      <c r="E51" s="175"/>
      <c r="F51" s="175"/>
      <c r="G51" s="175"/>
      <c r="H51" s="175"/>
      <c r="I51" s="175"/>
      <c r="J51" s="175"/>
      <c r="K51" s="175"/>
      <c r="L51" s="175"/>
      <c r="M51" s="175"/>
      <c r="N51" s="175"/>
      <c r="O51" s="175"/>
      <c r="P51" s="175"/>
      <c r="Q51" s="196"/>
      <c r="R51" s="196"/>
      <c r="S51" s="196"/>
      <c r="T51" s="196"/>
      <c r="U51" s="196"/>
      <c r="V51" s="196"/>
      <c r="W51" s="196"/>
      <c r="X51" s="196"/>
      <c r="Y51" s="196"/>
      <c r="Z51" s="196"/>
      <c r="AA51" s="196"/>
      <c r="AB51" s="196"/>
      <c r="AC51" s="196"/>
      <c r="AD51" s="198"/>
      <c r="AE51" s="198"/>
      <c r="AF51" s="198"/>
      <c r="AG51" s="198"/>
      <c r="AH51" s="198"/>
      <c r="AI51" s="198"/>
      <c r="AJ51" s="198"/>
      <c r="AK51" s="198"/>
      <c r="AL51" s="198"/>
      <c r="AM51" s="198"/>
      <c r="AN51" s="198"/>
      <c r="AO51" s="198"/>
      <c r="AP51" s="198"/>
      <c r="AQ51" s="34"/>
      <c r="AR51" s="34"/>
      <c r="AS51" s="147"/>
      <c r="AT51" s="147"/>
      <c r="AU51" s="34"/>
      <c r="AV51" s="148"/>
      <c r="AW51" s="149"/>
      <c r="AX51" s="35"/>
    </row>
    <row r="52" spans="1:50" s="33" customFormat="1" ht="12" customHeight="1" x14ac:dyDescent="0.2">
      <c r="A52" s="70"/>
      <c r="B52" s="34"/>
      <c r="C52" s="34"/>
      <c r="D52" s="175"/>
      <c r="E52" s="175"/>
      <c r="F52" s="175"/>
      <c r="G52" s="175"/>
      <c r="H52" s="175"/>
      <c r="I52" s="175"/>
      <c r="J52" s="175"/>
      <c r="K52" s="175"/>
      <c r="L52" s="175"/>
      <c r="M52" s="175"/>
      <c r="N52" s="175"/>
      <c r="O52" s="175"/>
      <c r="P52" s="175"/>
      <c r="Q52" s="196"/>
      <c r="R52" s="196"/>
      <c r="S52" s="196"/>
      <c r="T52" s="196"/>
      <c r="U52" s="196"/>
      <c r="V52" s="196"/>
      <c r="W52" s="196"/>
      <c r="X52" s="196"/>
      <c r="Y52" s="196"/>
      <c r="Z52" s="196"/>
      <c r="AA52" s="196"/>
      <c r="AB52" s="196"/>
      <c r="AC52" s="196"/>
      <c r="AD52" s="198"/>
      <c r="AE52" s="198"/>
      <c r="AF52" s="198"/>
      <c r="AG52" s="198"/>
      <c r="AH52" s="198"/>
      <c r="AI52" s="198"/>
      <c r="AJ52" s="198"/>
      <c r="AK52" s="198"/>
      <c r="AL52" s="198"/>
      <c r="AM52" s="198"/>
      <c r="AN52" s="198"/>
      <c r="AO52" s="198"/>
      <c r="AP52" s="198"/>
      <c r="AQ52" s="34"/>
      <c r="AR52" s="34"/>
      <c r="AS52" s="147"/>
      <c r="AT52" s="147"/>
      <c r="AU52" s="34"/>
      <c r="AV52" s="148"/>
      <c r="AW52" s="149"/>
      <c r="AX52" s="35"/>
    </row>
    <row r="53" spans="1:50" s="33" customFormat="1" ht="12" customHeight="1" x14ac:dyDescent="0.2">
      <c r="A53" s="70"/>
      <c r="B53" s="34"/>
      <c r="C53" s="34"/>
      <c r="D53" s="175"/>
      <c r="E53" s="175"/>
      <c r="F53" s="175"/>
      <c r="G53" s="175"/>
      <c r="H53" s="175"/>
      <c r="I53" s="175"/>
      <c r="J53" s="175"/>
      <c r="K53" s="175"/>
      <c r="L53" s="175"/>
      <c r="M53" s="175"/>
      <c r="N53" s="175"/>
      <c r="O53" s="175"/>
      <c r="P53" s="175"/>
      <c r="Q53" s="196"/>
      <c r="R53" s="196"/>
      <c r="S53" s="196"/>
      <c r="T53" s="196"/>
      <c r="U53" s="196"/>
      <c r="V53" s="196"/>
      <c r="W53" s="196"/>
      <c r="X53" s="196"/>
      <c r="Y53" s="196"/>
      <c r="Z53" s="196"/>
      <c r="AA53" s="196"/>
      <c r="AB53" s="196"/>
      <c r="AC53" s="196"/>
      <c r="AD53" s="198"/>
      <c r="AE53" s="198"/>
      <c r="AF53" s="198"/>
      <c r="AG53" s="198"/>
      <c r="AH53" s="198"/>
      <c r="AI53" s="198"/>
      <c r="AJ53" s="198"/>
      <c r="AK53" s="198"/>
      <c r="AL53" s="198"/>
      <c r="AM53" s="198"/>
      <c r="AN53" s="198"/>
      <c r="AO53" s="198"/>
      <c r="AP53" s="198"/>
      <c r="AQ53" s="34"/>
      <c r="AR53" s="34"/>
      <c r="AS53" s="147"/>
      <c r="AT53" s="147"/>
      <c r="AU53" s="34"/>
      <c r="AV53" s="148"/>
      <c r="AW53" s="149"/>
      <c r="AX53" s="35"/>
    </row>
    <row r="54" spans="1:50" s="33" customFormat="1" ht="12" customHeight="1" x14ac:dyDescent="0.2">
      <c r="A54" s="70"/>
      <c r="B54" s="34"/>
      <c r="C54" s="34"/>
      <c r="D54" s="175"/>
      <c r="E54" s="175"/>
      <c r="F54" s="175"/>
      <c r="G54" s="175"/>
      <c r="H54" s="175"/>
      <c r="I54" s="175"/>
      <c r="J54" s="175"/>
      <c r="K54" s="175"/>
      <c r="L54" s="175"/>
      <c r="M54" s="175"/>
      <c r="N54" s="175"/>
      <c r="O54" s="175"/>
      <c r="P54" s="175"/>
      <c r="Q54" s="196"/>
      <c r="R54" s="196"/>
      <c r="S54" s="196"/>
      <c r="T54" s="196"/>
      <c r="U54" s="196"/>
      <c r="V54" s="196"/>
      <c r="W54" s="196"/>
      <c r="X54" s="196"/>
      <c r="Y54" s="196"/>
      <c r="Z54" s="196"/>
      <c r="AA54" s="196"/>
      <c r="AB54" s="196"/>
      <c r="AC54" s="196"/>
      <c r="AD54" s="198"/>
      <c r="AE54" s="198"/>
      <c r="AF54" s="198"/>
      <c r="AG54" s="198"/>
      <c r="AH54" s="198"/>
      <c r="AI54" s="198"/>
      <c r="AJ54" s="198"/>
      <c r="AK54" s="198"/>
      <c r="AL54" s="198"/>
      <c r="AM54" s="198"/>
      <c r="AN54" s="198"/>
      <c r="AO54" s="198"/>
      <c r="AP54" s="198"/>
      <c r="AQ54" s="34"/>
      <c r="AR54" s="34"/>
      <c r="AS54" s="147"/>
      <c r="AT54" s="147"/>
      <c r="AU54" s="34"/>
      <c r="AV54" s="148"/>
      <c r="AW54" s="149"/>
      <c r="AX54" s="35"/>
    </row>
    <row r="55" spans="1:50" s="33" customFormat="1" ht="12" customHeight="1" x14ac:dyDescent="0.2">
      <c r="A55" s="70"/>
      <c r="B55" s="34"/>
      <c r="C55" s="34"/>
      <c r="D55" s="175"/>
      <c r="E55" s="175"/>
      <c r="F55" s="175"/>
      <c r="G55" s="175"/>
      <c r="H55" s="175"/>
      <c r="I55" s="175"/>
      <c r="J55" s="175"/>
      <c r="K55" s="175"/>
      <c r="L55" s="175"/>
      <c r="M55" s="175"/>
      <c r="N55" s="175"/>
      <c r="O55" s="175"/>
      <c r="P55" s="175"/>
      <c r="Q55" s="196"/>
      <c r="R55" s="196"/>
      <c r="S55" s="196"/>
      <c r="T55" s="196"/>
      <c r="U55" s="196"/>
      <c r="V55" s="196"/>
      <c r="W55" s="196"/>
      <c r="X55" s="196"/>
      <c r="Y55" s="196"/>
      <c r="Z55" s="196"/>
      <c r="AA55" s="196"/>
      <c r="AB55" s="196"/>
      <c r="AC55" s="196"/>
      <c r="AD55" s="198"/>
      <c r="AE55" s="198"/>
      <c r="AF55" s="198"/>
      <c r="AG55" s="198"/>
      <c r="AH55" s="198"/>
      <c r="AI55" s="198"/>
      <c r="AJ55" s="198"/>
      <c r="AK55" s="198"/>
      <c r="AL55" s="198"/>
      <c r="AM55" s="198"/>
      <c r="AN55" s="198"/>
      <c r="AO55" s="198"/>
      <c r="AP55" s="198"/>
      <c r="AQ55" s="34"/>
      <c r="AR55" s="34"/>
      <c r="AS55" s="147"/>
      <c r="AT55" s="147"/>
      <c r="AU55" s="34"/>
      <c r="AV55" s="148"/>
      <c r="AW55" s="149"/>
      <c r="AX55" s="35"/>
    </row>
    <row r="56" spans="1:50" s="33" customFormat="1" ht="12" customHeight="1" x14ac:dyDescent="0.2">
      <c r="A56" s="70"/>
      <c r="B56" s="34"/>
      <c r="C56" s="34"/>
      <c r="D56" s="175"/>
      <c r="E56" s="175"/>
      <c r="F56" s="175"/>
      <c r="G56" s="175"/>
      <c r="H56" s="175"/>
      <c r="I56" s="175"/>
      <c r="J56" s="175"/>
      <c r="K56" s="175"/>
      <c r="L56" s="175"/>
      <c r="M56" s="175"/>
      <c r="N56" s="175"/>
      <c r="O56" s="175"/>
      <c r="P56" s="175"/>
      <c r="Q56" s="196"/>
      <c r="R56" s="196"/>
      <c r="S56" s="196"/>
      <c r="T56" s="196"/>
      <c r="U56" s="196"/>
      <c r="V56" s="196"/>
      <c r="W56" s="196"/>
      <c r="X56" s="196"/>
      <c r="Y56" s="196"/>
      <c r="Z56" s="196"/>
      <c r="AA56" s="196"/>
      <c r="AB56" s="196"/>
      <c r="AC56" s="196"/>
      <c r="AD56" s="198"/>
      <c r="AE56" s="198"/>
      <c r="AF56" s="198"/>
      <c r="AG56" s="198"/>
      <c r="AH56" s="198"/>
      <c r="AI56" s="198"/>
      <c r="AJ56" s="198"/>
      <c r="AK56" s="198"/>
      <c r="AL56" s="198"/>
      <c r="AM56" s="198"/>
      <c r="AN56" s="198"/>
      <c r="AO56" s="198"/>
      <c r="AP56" s="198"/>
      <c r="AQ56" s="34"/>
      <c r="AR56" s="34"/>
      <c r="AS56" s="147"/>
      <c r="AT56" s="147"/>
      <c r="AU56" s="34"/>
      <c r="AV56" s="148"/>
      <c r="AW56" s="149"/>
      <c r="AX56" s="35"/>
    </row>
    <row r="57" spans="1:50" s="33" customFormat="1" ht="12" customHeight="1" x14ac:dyDescent="0.2">
      <c r="A57" s="70"/>
      <c r="B57" s="34"/>
      <c r="C57" s="34"/>
      <c r="D57" s="175"/>
      <c r="E57" s="175"/>
      <c r="F57" s="175"/>
      <c r="G57" s="175"/>
      <c r="H57" s="175"/>
      <c r="I57" s="175"/>
      <c r="J57" s="175"/>
      <c r="K57" s="175"/>
      <c r="L57" s="175"/>
      <c r="M57" s="175"/>
      <c r="N57" s="175"/>
      <c r="O57" s="175"/>
      <c r="P57" s="175"/>
      <c r="Q57" s="196"/>
      <c r="R57" s="196"/>
      <c r="S57" s="196"/>
      <c r="T57" s="196"/>
      <c r="U57" s="196"/>
      <c r="V57" s="196"/>
      <c r="W57" s="196"/>
      <c r="X57" s="196"/>
      <c r="Y57" s="196"/>
      <c r="Z57" s="196"/>
      <c r="AA57" s="196"/>
      <c r="AB57" s="196"/>
      <c r="AC57" s="196"/>
      <c r="AD57" s="198"/>
      <c r="AE57" s="198"/>
      <c r="AF57" s="198"/>
      <c r="AG57" s="198"/>
      <c r="AH57" s="198"/>
      <c r="AI57" s="198"/>
      <c r="AJ57" s="198"/>
      <c r="AK57" s="198"/>
      <c r="AL57" s="198"/>
      <c r="AM57" s="198"/>
      <c r="AN57" s="198"/>
      <c r="AO57" s="198"/>
      <c r="AP57" s="198"/>
      <c r="AQ57" s="34"/>
      <c r="AR57" s="34"/>
      <c r="AS57" s="147"/>
      <c r="AT57" s="147"/>
      <c r="AU57" s="34"/>
      <c r="AV57" s="148"/>
      <c r="AW57" s="149"/>
      <c r="AX57" s="35"/>
    </row>
    <row r="58" spans="1:50" s="33" customFormat="1" ht="12" customHeight="1" x14ac:dyDescent="0.2">
      <c r="A58" s="70"/>
      <c r="B58" s="34"/>
      <c r="C58" s="34"/>
      <c r="D58" s="175"/>
      <c r="E58" s="175"/>
      <c r="F58" s="175"/>
      <c r="G58" s="175"/>
      <c r="H58" s="175"/>
      <c r="I58" s="175"/>
      <c r="J58" s="175"/>
      <c r="K58" s="175"/>
      <c r="L58" s="175"/>
      <c r="M58" s="175"/>
      <c r="N58" s="175"/>
      <c r="O58" s="175"/>
      <c r="P58" s="175"/>
      <c r="Q58" s="196"/>
      <c r="R58" s="196"/>
      <c r="S58" s="196"/>
      <c r="T58" s="196"/>
      <c r="U58" s="196"/>
      <c r="V58" s="196"/>
      <c r="W58" s="196"/>
      <c r="X58" s="196"/>
      <c r="Y58" s="196"/>
      <c r="Z58" s="196"/>
      <c r="AA58" s="196"/>
      <c r="AB58" s="196"/>
      <c r="AC58" s="196"/>
      <c r="AD58" s="198"/>
      <c r="AE58" s="198"/>
      <c r="AF58" s="198"/>
      <c r="AG58" s="198"/>
      <c r="AH58" s="198"/>
      <c r="AI58" s="198"/>
      <c r="AJ58" s="198"/>
      <c r="AK58" s="198"/>
      <c r="AL58" s="198"/>
      <c r="AM58" s="198"/>
      <c r="AN58" s="198"/>
      <c r="AO58" s="198"/>
      <c r="AP58" s="198"/>
      <c r="AQ58" s="34"/>
      <c r="AR58" s="34"/>
      <c r="AS58" s="147"/>
      <c r="AT58" s="147"/>
      <c r="AU58" s="34"/>
      <c r="AV58" s="148"/>
      <c r="AW58" s="149"/>
      <c r="AX58" s="35"/>
    </row>
    <row r="59" spans="1:50" s="33" customFormat="1" ht="12" customHeight="1" x14ac:dyDescent="0.2">
      <c r="A59" s="71"/>
      <c r="B59" s="34"/>
      <c r="C59" s="34"/>
      <c r="D59" s="175"/>
      <c r="E59" s="175"/>
      <c r="F59" s="175"/>
      <c r="G59" s="175"/>
      <c r="H59" s="175"/>
      <c r="I59" s="175"/>
      <c r="J59" s="175"/>
      <c r="K59" s="175"/>
      <c r="L59" s="175"/>
      <c r="M59" s="175"/>
      <c r="N59" s="175"/>
      <c r="O59" s="175"/>
      <c r="P59" s="175"/>
      <c r="Q59" s="196"/>
      <c r="R59" s="196"/>
      <c r="S59" s="196"/>
      <c r="T59" s="196"/>
      <c r="U59" s="196"/>
      <c r="V59" s="196"/>
      <c r="W59" s="196"/>
      <c r="X59" s="196"/>
      <c r="Y59" s="196"/>
      <c r="Z59" s="196"/>
      <c r="AA59" s="196"/>
      <c r="AB59" s="196"/>
      <c r="AC59" s="196"/>
      <c r="AD59" s="198"/>
      <c r="AE59" s="198"/>
      <c r="AF59" s="198"/>
      <c r="AG59" s="198"/>
      <c r="AH59" s="198"/>
      <c r="AI59" s="198"/>
      <c r="AJ59" s="198"/>
      <c r="AK59" s="198"/>
      <c r="AL59" s="198"/>
      <c r="AM59" s="198"/>
      <c r="AN59" s="198"/>
      <c r="AO59" s="198"/>
      <c r="AP59" s="198"/>
      <c r="AQ59" s="34"/>
      <c r="AR59" s="34"/>
      <c r="AS59" s="147"/>
      <c r="AT59" s="147"/>
      <c r="AU59" s="34"/>
      <c r="AV59" s="148"/>
      <c r="AW59" s="149"/>
      <c r="AX59" s="35"/>
    </row>
    <row r="60" spans="1:50" s="33" customFormat="1" ht="12" customHeight="1" x14ac:dyDescent="0.2">
      <c r="A60" s="70"/>
      <c r="B60" s="34"/>
      <c r="C60" s="34"/>
      <c r="D60" s="175"/>
      <c r="E60" s="175"/>
      <c r="F60" s="175"/>
      <c r="G60" s="175"/>
      <c r="H60" s="175"/>
      <c r="I60" s="175"/>
      <c r="J60" s="175"/>
      <c r="K60" s="175"/>
      <c r="L60" s="175"/>
      <c r="M60" s="175"/>
      <c r="N60" s="175"/>
      <c r="O60" s="175"/>
      <c r="P60" s="175"/>
      <c r="Q60" s="196"/>
      <c r="R60" s="196"/>
      <c r="S60" s="196"/>
      <c r="T60" s="196"/>
      <c r="U60" s="196"/>
      <c r="V60" s="196"/>
      <c r="W60" s="196"/>
      <c r="X60" s="196"/>
      <c r="Y60" s="196"/>
      <c r="Z60" s="196"/>
      <c r="AA60" s="196"/>
      <c r="AB60" s="196"/>
      <c r="AC60" s="196"/>
      <c r="AD60" s="198"/>
      <c r="AE60" s="198"/>
      <c r="AF60" s="198"/>
      <c r="AG60" s="198"/>
      <c r="AH60" s="198"/>
      <c r="AI60" s="198"/>
      <c r="AJ60" s="198"/>
      <c r="AK60" s="198"/>
      <c r="AL60" s="198"/>
      <c r="AM60" s="198"/>
      <c r="AN60" s="198"/>
      <c r="AO60" s="198"/>
      <c r="AP60" s="198"/>
      <c r="AQ60" s="34"/>
      <c r="AR60" s="34"/>
      <c r="AS60" s="147"/>
      <c r="AT60" s="147"/>
      <c r="AU60" s="34"/>
      <c r="AV60" s="148"/>
      <c r="AW60" s="149"/>
      <c r="AX60" s="35"/>
    </row>
    <row r="61" spans="1:50" s="33" customFormat="1" ht="12" customHeight="1" x14ac:dyDescent="0.2">
      <c r="A61" s="70"/>
      <c r="B61" s="34"/>
      <c r="C61" s="34"/>
      <c r="D61" s="175"/>
      <c r="E61" s="175"/>
      <c r="F61" s="175"/>
      <c r="G61" s="175"/>
      <c r="H61" s="175"/>
      <c r="I61" s="175"/>
      <c r="J61" s="175"/>
      <c r="K61" s="175"/>
      <c r="L61" s="175"/>
      <c r="M61" s="175"/>
      <c r="N61" s="175"/>
      <c r="O61" s="175"/>
      <c r="P61" s="175"/>
      <c r="Q61" s="196"/>
      <c r="R61" s="196"/>
      <c r="S61" s="196"/>
      <c r="T61" s="196"/>
      <c r="U61" s="196"/>
      <c r="V61" s="196"/>
      <c r="W61" s="196"/>
      <c r="X61" s="196"/>
      <c r="Y61" s="196"/>
      <c r="Z61" s="196"/>
      <c r="AA61" s="196"/>
      <c r="AB61" s="196"/>
      <c r="AC61" s="196"/>
      <c r="AD61" s="198"/>
      <c r="AE61" s="198"/>
      <c r="AF61" s="198"/>
      <c r="AG61" s="198"/>
      <c r="AH61" s="198"/>
      <c r="AI61" s="198"/>
      <c r="AJ61" s="198"/>
      <c r="AK61" s="198"/>
      <c r="AL61" s="198"/>
      <c r="AM61" s="198"/>
      <c r="AN61" s="198"/>
      <c r="AO61" s="198"/>
      <c r="AP61" s="198"/>
      <c r="AQ61" s="34"/>
      <c r="AR61" s="34"/>
      <c r="AS61" s="147"/>
      <c r="AT61" s="147"/>
      <c r="AU61" s="34"/>
      <c r="AV61" s="148"/>
      <c r="AW61" s="149"/>
      <c r="AX61" s="35"/>
    </row>
    <row r="62" spans="1:50" s="33" customFormat="1" ht="12" customHeight="1" x14ac:dyDescent="0.2">
      <c r="A62" s="71"/>
      <c r="B62" s="34"/>
      <c r="C62" s="34"/>
      <c r="D62" s="175"/>
      <c r="E62" s="175"/>
      <c r="F62" s="175"/>
      <c r="G62" s="175"/>
      <c r="H62" s="175"/>
      <c r="I62" s="175"/>
      <c r="J62" s="175"/>
      <c r="K62" s="175"/>
      <c r="L62" s="175"/>
      <c r="M62" s="175"/>
      <c r="N62" s="175"/>
      <c r="O62" s="175"/>
      <c r="P62" s="175"/>
      <c r="Q62" s="196"/>
      <c r="R62" s="196"/>
      <c r="S62" s="196"/>
      <c r="T62" s="196"/>
      <c r="U62" s="196"/>
      <c r="V62" s="196"/>
      <c r="W62" s="196"/>
      <c r="X62" s="196"/>
      <c r="Y62" s="196"/>
      <c r="Z62" s="196"/>
      <c r="AA62" s="196"/>
      <c r="AB62" s="196"/>
      <c r="AC62" s="196"/>
      <c r="AD62" s="198"/>
      <c r="AE62" s="198"/>
      <c r="AF62" s="198"/>
      <c r="AG62" s="198"/>
      <c r="AH62" s="198"/>
      <c r="AI62" s="198"/>
      <c r="AJ62" s="198"/>
      <c r="AK62" s="198"/>
      <c r="AL62" s="198"/>
      <c r="AM62" s="198"/>
      <c r="AN62" s="198"/>
      <c r="AO62" s="198"/>
      <c r="AP62" s="198"/>
      <c r="AQ62" s="34"/>
      <c r="AR62" s="34"/>
      <c r="AS62" s="147"/>
      <c r="AT62" s="147"/>
      <c r="AU62" s="34"/>
      <c r="AV62" s="148"/>
      <c r="AW62" s="149"/>
      <c r="AX62" s="35"/>
    </row>
    <row r="63" spans="1:50" s="33" customFormat="1" ht="12" customHeight="1" x14ac:dyDescent="0.2">
      <c r="A63" s="70"/>
      <c r="B63" s="34"/>
      <c r="C63" s="34"/>
      <c r="D63" s="175"/>
      <c r="E63" s="175"/>
      <c r="F63" s="175"/>
      <c r="G63" s="175"/>
      <c r="H63" s="175"/>
      <c r="I63" s="175"/>
      <c r="J63" s="175"/>
      <c r="K63" s="175"/>
      <c r="L63" s="175"/>
      <c r="M63" s="175"/>
      <c r="N63" s="175"/>
      <c r="O63" s="175"/>
      <c r="P63" s="175"/>
      <c r="Q63" s="196"/>
      <c r="R63" s="196"/>
      <c r="S63" s="196"/>
      <c r="T63" s="196"/>
      <c r="U63" s="196"/>
      <c r="V63" s="196"/>
      <c r="W63" s="196"/>
      <c r="X63" s="196"/>
      <c r="Y63" s="196"/>
      <c r="Z63" s="196"/>
      <c r="AA63" s="196"/>
      <c r="AB63" s="196"/>
      <c r="AC63" s="196"/>
      <c r="AD63" s="198"/>
      <c r="AE63" s="198"/>
      <c r="AF63" s="198"/>
      <c r="AG63" s="198"/>
      <c r="AH63" s="198"/>
      <c r="AI63" s="198"/>
      <c r="AJ63" s="198"/>
      <c r="AK63" s="198"/>
      <c r="AL63" s="198"/>
      <c r="AM63" s="198"/>
      <c r="AN63" s="198"/>
      <c r="AO63" s="198"/>
      <c r="AP63" s="198"/>
      <c r="AQ63" s="34"/>
      <c r="AR63" s="34"/>
      <c r="AS63" s="147"/>
      <c r="AT63" s="147"/>
      <c r="AU63" s="34"/>
      <c r="AV63" s="148"/>
      <c r="AW63" s="149"/>
      <c r="AX63" s="35"/>
    </row>
    <row r="64" spans="1:50" s="33" customFormat="1" ht="12" customHeight="1" x14ac:dyDescent="0.2">
      <c r="A64" s="70"/>
      <c r="B64" s="34"/>
      <c r="C64" s="34"/>
      <c r="D64" s="175"/>
      <c r="E64" s="175"/>
      <c r="F64" s="175"/>
      <c r="G64" s="175"/>
      <c r="H64" s="175"/>
      <c r="I64" s="175"/>
      <c r="J64" s="175"/>
      <c r="K64" s="175"/>
      <c r="L64" s="175"/>
      <c r="M64" s="175"/>
      <c r="N64" s="175"/>
      <c r="O64" s="175"/>
      <c r="P64" s="175"/>
      <c r="Q64" s="196"/>
      <c r="R64" s="196"/>
      <c r="S64" s="196"/>
      <c r="T64" s="196"/>
      <c r="U64" s="196"/>
      <c r="V64" s="196"/>
      <c r="W64" s="196"/>
      <c r="X64" s="196"/>
      <c r="Y64" s="196"/>
      <c r="Z64" s="196"/>
      <c r="AA64" s="196"/>
      <c r="AB64" s="196"/>
      <c r="AC64" s="196"/>
      <c r="AD64" s="198"/>
      <c r="AE64" s="198"/>
      <c r="AF64" s="198"/>
      <c r="AG64" s="198"/>
      <c r="AH64" s="198"/>
      <c r="AI64" s="198"/>
      <c r="AJ64" s="198"/>
      <c r="AK64" s="198"/>
      <c r="AL64" s="198"/>
      <c r="AM64" s="198"/>
      <c r="AN64" s="198"/>
      <c r="AO64" s="198"/>
      <c r="AP64" s="198"/>
      <c r="AQ64" s="34"/>
      <c r="AR64" s="34"/>
      <c r="AS64" s="147"/>
      <c r="AT64" s="147"/>
      <c r="AU64" s="34"/>
      <c r="AV64" s="148"/>
      <c r="AW64" s="149"/>
      <c r="AX64" s="35"/>
    </row>
    <row r="65" spans="1:52" s="33" customFormat="1" ht="12" customHeight="1" x14ac:dyDescent="0.2">
      <c r="A65" s="70"/>
      <c r="B65" s="34"/>
      <c r="C65" s="34"/>
      <c r="D65" s="175"/>
      <c r="E65" s="175"/>
      <c r="F65" s="175"/>
      <c r="G65" s="175"/>
      <c r="H65" s="175"/>
      <c r="I65" s="175"/>
      <c r="J65" s="175"/>
      <c r="K65" s="175"/>
      <c r="L65" s="175"/>
      <c r="M65" s="175"/>
      <c r="N65" s="175"/>
      <c r="O65" s="175"/>
      <c r="P65" s="175"/>
      <c r="Q65" s="196"/>
      <c r="R65" s="196"/>
      <c r="S65" s="196"/>
      <c r="T65" s="196"/>
      <c r="U65" s="196"/>
      <c r="V65" s="196"/>
      <c r="W65" s="196"/>
      <c r="X65" s="196"/>
      <c r="Y65" s="196"/>
      <c r="Z65" s="196"/>
      <c r="AA65" s="196"/>
      <c r="AB65" s="196"/>
      <c r="AC65" s="196"/>
      <c r="AD65" s="198"/>
      <c r="AE65" s="198"/>
      <c r="AF65" s="198"/>
      <c r="AG65" s="198"/>
      <c r="AH65" s="198"/>
      <c r="AI65" s="198"/>
      <c r="AJ65" s="198"/>
      <c r="AK65" s="198"/>
      <c r="AL65" s="198"/>
      <c r="AM65" s="198"/>
      <c r="AN65" s="198"/>
      <c r="AO65" s="198"/>
      <c r="AP65" s="198"/>
      <c r="AQ65" s="34"/>
      <c r="AR65" s="34"/>
      <c r="AS65" s="147"/>
      <c r="AT65" s="147"/>
      <c r="AU65" s="34"/>
      <c r="AV65" s="148"/>
      <c r="AW65" s="149"/>
      <c r="AX65" s="35"/>
    </row>
    <row r="66" spans="1:52" s="33" customFormat="1" ht="12" customHeight="1" x14ac:dyDescent="0.2">
      <c r="A66" s="71"/>
      <c r="B66" s="34"/>
      <c r="C66" s="34"/>
      <c r="D66" s="175"/>
      <c r="E66" s="175"/>
      <c r="F66" s="175"/>
      <c r="G66" s="175"/>
      <c r="H66" s="175"/>
      <c r="I66" s="175"/>
      <c r="J66" s="175"/>
      <c r="K66" s="175"/>
      <c r="L66" s="175"/>
      <c r="M66" s="175"/>
      <c r="N66" s="175"/>
      <c r="O66" s="175"/>
      <c r="P66" s="175"/>
      <c r="Q66" s="196"/>
      <c r="R66" s="196"/>
      <c r="S66" s="196"/>
      <c r="T66" s="196"/>
      <c r="U66" s="196"/>
      <c r="V66" s="196"/>
      <c r="W66" s="196"/>
      <c r="X66" s="196"/>
      <c r="Y66" s="196"/>
      <c r="Z66" s="196"/>
      <c r="AA66" s="196"/>
      <c r="AB66" s="196"/>
      <c r="AC66" s="196"/>
      <c r="AD66" s="198"/>
      <c r="AE66" s="198"/>
      <c r="AF66" s="198"/>
      <c r="AG66" s="198"/>
      <c r="AH66" s="198"/>
      <c r="AI66" s="198"/>
      <c r="AJ66" s="198"/>
      <c r="AK66" s="198"/>
      <c r="AL66" s="198"/>
      <c r="AM66" s="198"/>
      <c r="AN66" s="198"/>
      <c r="AO66" s="198"/>
      <c r="AP66" s="198"/>
      <c r="AQ66" s="34"/>
      <c r="AR66" s="34"/>
      <c r="AS66" s="147"/>
      <c r="AT66" s="147"/>
      <c r="AU66" s="34"/>
      <c r="AV66" s="148"/>
      <c r="AW66" s="149"/>
      <c r="AX66" s="35"/>
    </row>
    <row r="67" spans="1:52" s="33" customFormat="1" ht="12" customHeight="1" x14ac:dyDescent="0.2">
      <c r="A67" s="71"/>
      <c r="B67" s="34"/>
      <c r="C67" s="34"/>
      <c r="D67" s="175"/>
      <c r="E67" s="175"/>
      <c r="F67" s="175"/>
      <c r="G67" s="175"/>
      <c r="H67" s="175"/>
      <c r="I67" s="175"/>
      <c r="J67" s="175"/>
      <c r="K67" s="175"/>
      <c r="L67" s="175"/>
      <c r="M67" s="175"/>
      <c r="N67" s="175"/>
      <c r="O67" s="175"/>
      <c r="P67" s="175"/>
      <c r="Q67" s="196"/>
      <c r="R67" s="196"/>
      <c r="S67" s="196"/>
      <c r="T67" s="196"/>
      <c r="U67" s="196"/>
      <c r="V67" s="196"/>
      <c r="W67" s="196"/>
      <c r="X67" s="196"/>
      <c r="Y67" s="196"/>
      <c r="Z67" s="196"/>
      <c r="AA67" s="196"/>
      <c r="AB67" s="196"/>
      <c r="AC67" s="196"/>
      <c r="AD67" s="198"/>
      <c r="AE67" s="198"/>
      <c r="AF67" s="198"/>
      <c r="AG67" s="198"/>
      <c r="AH67" s="198"/>
      <c r="AI67" s="198"/>
      <c r="AJ67" s="198"/>
      <c r="AK67" s="198"/>
      <c r="AL67" s="198"/>
      <c r="AM67" s="198"/>
      <c r="AN67" s="198"/>
      <c r="AO67" s="198"/>
      <c r="AP67" s="198"/>
      <c r="AQ67" s="34"/>
      <c r="AR67" s="34"/>
      <c r="AS67" s="147"/>
      <c r="AT67" s="147"/>
      <c r="AU67" s="34"/>
      <c r="AV67" s="148"/>
      <c r="AW67" s="149"/>
      <c r="AX67" s="35"/>
    </row>
    <row r="68" spans="1:52" x14ac:dyDescent="0.2">
      <c r="AZ68" s="33"/>
    </row>
  </sheetData>
  <sortState ref="A1:AX71">
    <sortCondition descending="1" ref="AX6"/>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Q12" sqref="Q12"/>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82" customFormat="1" ht="18" customHeight="1" x14ac:dyDescent="0.4">
      <c r="A1" s="277" t="s">
        <v>205</v>
      </c>
      <c r="B1" s="278"/>
      <c r="C1" s="278"/>
      <c r="D1" s="278"/>
      <c r="E1" s="279"/>
      <c r="F1" s="280"/>
      <c r="G1" s="277" t="s">
        <v>234</v>
      </c>
      <c r="H1" s="281"/>
      <c r="I1" s="281"/>
      <c r="J1" s="281"/>
      <c r="K1" s="279"/>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85">
        <f>SUM(C2:C6)</f>
        <v>624</v>
      </c>
      <c r="D7" s="285">
        <f>SUM(D2:D6)</f>
        <v>617</v>
      </c>
      <c r="E7" s="284">
        <f t="shared" si="0"/>
        <v>1847</v>
      </c>
      <c r="F7" s="166"/>
      <c r="G7" s="163" t="s">
        <v>385</v>
      </c>
      <c r="H7" s="284">
        <f>SUM(H2:H6)</f>
        <v>661</v>
      </c>
      <c r="I7" s="165">
        <f>SUM(I2:I6)</f>
        <v>620</v>
      </c>
      <c r="J7" s="165">
        <f>SUM(J2:J6)</f>
        <v>541</v>
      </c>
      <c r="K7" s="165">
        <f t="shared" si="1"/>
        <v>1822</v>
      </c>
    </row>
    <row r="8" spans="1:11" s="282" customFormat="1" ht="18" customHeight="1" x14ac:dyDescent="0.4">
      <c r="A8" s="277" t="s">
        <v>204</v>
      </c>
      <c r="B8" s="278"/>
      <c r="C8" s="278"/>
      <c r="D8" s="278"/>
      <c r="E8" s="279"/>
      <c r="F8" s="280"/>
      <c r="G8" s="277" t="s">
        <v>201</v>
      </c>
      <c r="H8" s="281"/>
      <c r="I8" s="281"/>
      <c r="J8" s="281"/>
      <c r="K8" s="279"/>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85">
        <f>SUM(B9:B13)</f>
        <v>634</v>
      </c>
      <c r="C14" s="285">
        <f>SUM(C9:C13)</f>
        <v>603</v>
      </c>
      <c r="D14" s="285">
        <f>SUM(D9:D13)</f>
        <v>642</v>
      </c>
      <c r="E14" s="284">
        <f t="shared" si="2"/>
        <v>1879</v>
      </c>
      <c r="F14" s="166"/>
      <c r="G14" s="163" t="s">
        <v>407</v>
      </c>
      <c r="H14" s="165">
        <f>SUM(H9:H13)</f>
        <v>550</v>
      </c>
      <c r="I14" s="165">
        <f>SUM(I9:I13)</f>
        <v>542</v>
      </c>
      <c r="J14" s="165">
        <f>SUM(J9:J13)</f>
        <v>609</v>
      </c>
      <c r="K14" s="165">
        <f t="shared" si="3"/>
        <v>1701</v>
      </c>
    </row>
    <row r="15" spans="1:11" s="282" customFormat="1" ht="18" customHeight="1" x14ac:dyDescent="0.4">
      <c r="A15" s="277" t="s">
        <v>202</v>
      </c>
      <c r="B15" s="278"/>
      <c r="C15" s="278"/>
      <c r="D15" s="278"/>
      <c r="E15" s="279"/>
      <c r="F15" s="280"/>
      <c r="G15" s="277" t="s">
        <v>211</v>
      </c>
      <c r="H15" s="281"/>
      <c r="I15" s="281"/>
      <c r="J15" s="281"/>
      <c r="K15" s="279"/>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85">
        <f>SUM(B16:B20)</f>
        <v>656</v>
      </c>
      <c r="C21" s="285">
        <f>SUM(C16:C20)</f>
        <v>584</v>
      </c>
      <c r="D21" s="285">
        <f>SUM(D16:D20)</f>
        <v>596</v>
      </c>
      <c r="E21" s="284">
        <f t="shared" si="4"/>
        <v>1836</v>
      </c>
      <c r="F21" s="166"/>
      <c r="G21" s="163" t="s">
        <v>407</v>
      </c>
      <c r="H21" s="165">
        <f>SUM(H16:H20)</f>
        <v>597</v>
      </c>
      <c r="I21" s="165">
        <f>SUM(I16:I20)</f>
        <v>544</v>
      </c>
      <c r="J21" s="165">
        <f>SUM(J16:J20)</f>
        <v>587</v>
      </c>
      <c r="K21" s="165">
        <f t="shared" si="5"/>
        <v>1728</v>
      </c>
    </row>
    <row r="22" spans="1:11" s="282" customFormat="1" ht="18" customHeight="1" x14ac:dyDescent="0.4">
      <c r="A22" s="283" t="s">
        <v>209</v>
      </c>
      <c r="B22" s="281"/>
      <c r="C22" s="281"/>
      <c r="D22" s="281"/>
      <c r="E22" s="279"/>
      <c r="F22" s="280"/>
      <c r="G22" s="283" t="s">
        <v>207</v>
      </c>
      <c r="H22" s="281"/>
      <c r="I22" s="281"/>
      <c r="J22" s="281"/>
      <c r="K22" s="279"/>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84">
        <f>SUM(D23:D27)</f>
        <v>634</v>
      </c>
      <c r="E28" s="165">
        <f t="shared" si="6"/>
        <v>1787</v>
      </c>
      <c r="F28" s="166"/>
      <c r="G28" s="163" t="s">
        <v>384</v>
      </c>
      <c r="H28" s="284">
        <f>SUM(H23:H27)</f>
        <v>570</v>
      </c>
      <c r="I28" s="284">
        <f>SUM(I23:I27)</f>
        <v>595</v>
      </c>
      <c r="J28" s="165">
        <f>SUM(J23:J27)</f>
        <v>623</v>
      </c>
      <c r="K28" s="284">
        <f t="shared" si="7"/>
        <v>1788</v>
      </c>
    </row>
    <row r="29" spans="1:11" s="282" customFormat="1" ht="18" customHeight="1" x14ac:dyDescent="0.4">
      <c r="A29" s="283" t="s">
        <v>210</v>
      </c>
      <c r="B29" s="281"/>
      <c r="C29" s="281"/>
      <c r="D29" s="281"/>
      <c r="E29" s="279"/>
      <c r="F29" s="280"/>
      <c r="G29" s="283" t="s">
        <v>203</v>
      </c>
      <c r="H29" s="281"/>
      <c r="I29" s="281"/>
      <c r="J29" s="281"/>
      <c r="K29" s="279"/>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84">
        <f>SUM(B30:B34)</f>
        <v>601</v>
      </c>
      <c r="C35" s="284">
        <f>SUM(C30:C34)</f>
        <v>570</v>
      </c>
      <c r="D35" s="165">
        <f>SUM(D30:D34)</f>
        <v>507</v>
      </c>
      <c r="E35" s="165">
        <f t="shared" si="8"/>
        <v>1678</v>
      </c>
      <c r="F35" s="166"/>
      <c r="G35" s="163" t="s">
        <v>418</v>
      </c>
      <c r="H35" s="165">
        <f>SUM(H30:H34)</f>
        <v>530</v>
      </c>
      <c r="I35" s="165">
        <f>SUM(I30:I34)</f>
        <v>559</v>
      </c>
      <c r="J35" s="284">
        <f>SUM(J30:J34)</f>
        <v>617</v>
      </c>
      <c r="K35" s="284">
        <f t="shared" si="9"/>
        <v>1706</v>
      </c>
    </row>
    <row r="36" spans="1:11" s="282" customFormat="1" ht="18" customHeight="1" x14ac:dyDescent="0.4">
      <c r="A36" s="283" t="s">
        <v>212</v>
      </c>
      <c r="B36" s="281"/>
      <c r="C36" s="281"/>
      <c r="D36" s="281"/>
      <c r="E36" s="279"/>
      <c r="F36" s="280"/>
      <c r="G36" s="283" t="s">
        <v>235</v>
      </c>
      <c r="H36" s="281"/>
      <c r="I36" s="281"/>
      <c r="J36" s="281"/>
      <c r="K36" s="279"/>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84">
        <f>SUM(B37:B41)</f>
        <v>674</v>
      </c>
      <c r="C42" s="284">
        <f>SUM(C37:C41)</f>
        <v>662</v>
      </c>
      <c r="D42" s="165">
        <f>SUM(D37:D41)</f>
        <v>596</v>
      </c>
      <c r="E42" s="284">
        <f t="shared" si="10"/>
        <v>1932</v>
      </c>
      <c r="F42" s="166"/>
      <c r="G42" s="163" t="s">
        <v>385</v>
      </c>
      <c r="H42" s="165">
        <f>SUM(H37:H41)</f>
        <v>586</v>
      </c>
      <c r="I42" s="165">
        <f>SUM(I37:I41)</f>
        <v>571</v>
      </c>
      <c r="J42" s="284">
        <f>SUM(J37:J41)</f>
        <v>597</v>
      </c>
      <c r="K42" s="165">
        <f t="shared" si="11"/>
        <v>1754</v>
      </c>
    </row>
    <row r="43" spans="1:11" s="282" customFormat="1" ht="18" customHeight="1" x14ac:dyDescent="0.4">
      <c r="A43" s="283" t="s">
        <v>206</v>
      </c>
      <c r="B43" s="281"/>
      <c r="C43" s="281"/>
      <c r="D43" s="281"/>
      <c r="E43" s="279"/>
      <c r="F43" s="280"/>
      <c r="G43" s="283" t="s">
        <v>208</v>
      </c>
      <c r="H43" s="281"/>
      <c r="I43" s="281"/>
      <c r="J43" s="281"/>
      <c r="K43" s="279"/>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84">
        <f>SUM(B44:B48)</f>
        <v>573</v>
      </c>
      <c r="C49" s="284">
        <f>SUM(C44:C48)</f>
        <v>642</v>
      </c>
      <c r="D49" s="284">
        <f>SUM(D44:D48)</f>
        <v>642</v>
      </c>
      <c r="E49" s="284">
        <f t="shared" si="12"/>
        <v>1857</v>
      </c>
      <c r="F49" s="166"/>
      <c r="G49" s="163" t="s">
        <v>407</v>
      </c>
      <c r="H49" s="165">
        <f>SUM(H44:H48)</f>
        <v>525</v>
      </c>
      <c r="I49" s="165">
        <f>SUM(I44:I48)</f>
        <v>595</v>
      </c>
      <c r="J49" s="165">
        <f>SUM(J44:J48)</f>
        <v>629</v>
      </c>
      <c r="K49" s="165">
        <f>SUM(K44:K48)</f>
        <v>1749</v>
      </c>
    </row>
    <row r="50" spans="1:11" ht="19.5" x14ac:dyDescent="0.35">
      <c r="A50" s="220" t="s">
        <v>7</v>
      </c>
      <c r="B50" s="221"/>
      <c r="C50" s="221"/>
      <c r="D50" s="221"/>
      <c r="E50" s="222"/>
      <c r="F50" s="158"/>
      <c r="G50" s="220" t="s">
        <v>8</v>
      </c>
      <c r="H50" s="221"/>
      <c r="I50" s="221"/>
      <c r="J50" s="221"/>
      <c r="K50" s="222"/>
    </row>
    <row r="51" spans="1:11" ht="19.5" x14ac:dyDescent="0.35">
      <c r="A51" s="223">
        <v>41159</v>
      </c>
      <c r="B51" s="224"/>
      <c r="C51" s="224"/>
      <c r="D51" s="224"/>
      <c r="E51" s="225"/>
      <c r="F51" s="158"/>
      <c r="G51" s="223">
        <f>A51+7</f>
        <v>41166</v>
      </c>
      <c r="H51" s="224"/>
      <c r="I51" s="224"/>
      <c r="J51" s="224"/>
      <c r="K51" s="225"/>
    </row>
    <row r="52" spans="1:11" ht="19.5" x14ac:dyDescent="0.3">
      <c r="A52" s="226" t="s">
        <v>267</v>
      </c>
      <c r="B52" s="227"/>
      <c r="C52" s="227"/>
      <c r="D52" s="227"/>
      <c r="E52" s="228"/>
      <c r="G52" s="226" t="s">
        <v>274</v>
      </c>
      <c r="H52" s="227"/>
      <c r="I52" s="227"/>
      <c r="J52" s="227"/>
      <c r="K52" s="228"/>
    </row>
    <row r="53" spans="1:11" ht="19.5" x14ac:dyDescent="0.3">
      <c r="A53" s="226" t="s">
        <v>268</v>
      </c>
      <c r="B53" s="227"/>
      <c r="C53" s="227"/>
      <c r="D53" s="227"/>
      <c r="E53" s="228"/>
      <c r="G53" s="226" t="s">
        <v>275</v>
      </c>
      <c r="H53" s="227"/>
      <c r="I53" s="227"/>
      <c r="J53" s="227"/>
      <c r="K53" s="228"/>
    </row>
    <row r="54" spans="1:11" ht="19.5" x14ac:dyDescent="0.3">
      <c r="A54" s="226" t="s">
        <v>269</v>
      </c>
      <c r="B54" s="227"/>
      <c r="C54" s="227"/>
      <c r="D54" s="227"/>
      <c r="E54" s="228"/>
      <c r="G54" s="226" t="s">
        <v>276</v>
      </c>
      <c r="H54" s="227"/>
      <c r="I54" s="227"/>
      <c r="J54" s="227"/>
      <c r="K54" s="228"/>
    </row>
    <row r="55" spans="1:11" ht="19.5" x14ac:dyDescent="0.3">
      <c r="A55" s="226" t="s">
        <v>270</v>
      </c>
      <c r="B55" s="227"/>
      <c r="C55" s="227"/>
      <c r="D55" s="227"/>
      <c r="E55" s="228"/>
      <c r="G55" s="226" t="s">
        <v>277</v>
      </c>
      <c r="H55" s="227"/>
      <c r="I55" s="227"/>
      <c r="J55" s="227"/>
      <c r="K55" s="228"/>
    </row>
    <row r="56" spans="1:11" ht="19.5" x14ac:dyDescent="0.3">
      <c r="A56" s="226" t="s">
        <v>271</v>
      </c>
      <c r="B56" s="227"/>
      <c r="C56" s="227"/>
      <c r="D56" s="227"/>
      <c r="E56" s="228"/>
      <c r="G56" s="226" t="s">
        <v>278</v>
      </c>
      <c r="H56" s="227"/>
      <c r="I56" s="227"/>
      <c r="J56" s="227"/>
      <c r="K56" s="228"/>
    </row>
    <row r="57" spans="1:11" ht="19.5" x14ac:dyDescent="0.3">
      <c r="A57" s="226" t="s">
        <v>272</v>
      </c>
      <c r="B57" s="227"/>
      <c r="C57" s="227"/>
      <c r="D57" s="227"/>
      <c r="E57" s="228"/>
      <c r="G57" s="226" t="s">
        <v>279</v>
      </c>
      <c r="H57" s="227"/>
      <c r="I57" s="227"/>
      <c r="J57" s="227"/>
      <c r="K57" s="228"/>
    </row>
    <row r="58" spans="1:11" ht="19.5" x14ac:dyDescent="0.3">
      <c r="A58" s="229" t="s">
        <v>273</v>
      </c>
      <c r="B58" s="230"/>
      <c r="C58" s="230"/>
      <c r="D58" s="230"/>
      <c r="E58" s="231"/>
      <c r="G58" s="229" t="s">
        <v>280</v>
      </c>
      <c r="H58" s="230"/>
      <c r="I58" s="230"/>
      <c r="J58" s="230"/>
      <c r="K58" s="231"/>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27"/>
  <sheetViews>
    <sheetView showGridLines="0" workbookViewId="0">
      <pane ySplit="1" topLeftCell="A2" activePane="bottomLeft" state="frozen"/>
      <selection pane="bottomLeft" activeCell="BD14" sqref="BD14"/>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3"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86" t="s">
        <v>383</v>
      </c>
      <c r="B3" s="287">
        <v>1</v>
      </c>
      <c r="C3" s="287">
        <v>391</v>
      </c>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f>SUM(C3:AR3)</f>
        <v>391</v>
      </c>
      <c r="AT3" s="287">
        <f>B3*3</f>
        <v>3</v>
      </c>
      <c r="AU3" s="287">
        <v>130</v>
      </c>
      <c r="AV3" s="287">
        <f>AS3-(AU3*AT3)</f>
        <v>1</v>
      </c>
      <c r="AW3" s="287" t="s">
        <v>43</v>
      </c>
      <c r="AX3" s="287">
        <f>AT3</f>
        <v>3</v>
      </c>
      <c r="AY3" s="288">
        <f>AS3/AT3</f>
        <v>130.33333333333334</v>
      </c>
      <c r="AZ3" s="183" t="s">
        <v>458</v>
      </c>
    </row>
    <row r="4" spans="1:52" ht="15" customHeight="1" x14ac:dyDescent="0.2">
      <c r="A4" s="286" t="s">
        <v>380</v>
      </c>
      <c r="B4" s="287">
        <v>1</v>
      </c>
      <c r="C4" s="287">
        <v>379</v>
      </c>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f>SUM(C4:AR4)</f>
        <v>379</v>
      </c>
      <c r="AT4" s="287">
        <f>B4*3</f>
        <v>3</v>
      </c>
      <c r="AU4" s="287">
        <v>126</v>
      </c>
      <c r="AV4" s="287">
        <f>AS4-(AU4*AT4)</f>
        <v>1</v>
      </c>
      <c r="AW4" s="287" t="s">
        <v>43</v>
      </c>
      <c r="AX4" s="287">
        <f>AT4</f>
        <v>3</v>
      </c>
      <c r="AY4" s="288">
        <f>AS4/AT4</f>
        <v>126.33333333333333</v>
      </c>
      <c r="AZ4" s="183" t="s">
        <v>458</v>
      </c>
    </row>
    <row r="5" spans="1:52" ht="15" customHeight="1" x14ac:dyDescent="0.2">
      <c r="A5" s="286" t="s">
        <v>379</v>
      </c>
      <c r="B5" s="287">
        <v>1</v>
      </c>
      <c r="C5" s="287">
        <v>364</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f>SUM(C5:AR5)</f>
        <v>364</v>
      </c>
      <c r="AT5" s="287">
        <f>B5*3</f>
        <v>3</v>
      </c>
      <c r="AU5" s="287">
        <v>121</v>
      </c>
      <c r="AV5" s="287">
        <f>AS5-(AU5*AT5)</f>
        <v>1</v>
      </c>
      <c r="AW5" s="287" t="s">
        <v>43</v>
      </c>
      <c r="AX5" s="287">
        <f>AT5</f>
        <v>3</v>
      </c>
      <c r="AY5" s="288">
        <f>AS5/AT5</f>
        <v>121.33333333333333</v>
      </c>
      <c r="AZ5" s="183" t="s">
        <v>458</v>
      </c>
    </row>
    <row r="6" spans="1:52" ht="15" customHeight="1" x14ac:dyDescent="0.2">
      <c r="A6" s="286" t="s">
        <v>381</v>
      </c>
      <c r="B6" s="287">
        <v>1</v>
      </c>
      <c r="C6" s="287">
        <v>363</v>
      </c>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f>SUM(C6:AR6)</f>
        <v>363</v>
      </c>
      <c r="AT6" s="287">
        <f>B6*3</f>
        <v>3</v>
      </c>
      <c r="AU6" s="287">
        <v>121</v>
      </c>
      <c r="AV6" s="287">
        <f>AS6-(AU6*AT6)</f>
        <v>0</v>
      </c>
      <c r="AW6" s="287" t="s">
        <v>43</v>
      </c>
      <c r="AX6" s="287">
        <f>AT6</f>
        <v>3</v>
      </c>
      <c r="AY6" s="288">
        <f>AS6/AT6</f>
        <v>121</v>
      </c>
      <c r="AZ6" s="183" t="s">
        <v>458</v>
      </c>
    </row>
    <row r="7" spans="1:52" ht="15" customHeight="1" x14ac:dyDescent="0.2">
      <c r="A7" s="286" t="s">
        <v>382</v>
      </c>
      <c r="B7" s="287">
        <v>1</v>
      </c>
      <c r="C7" s="287">
        <v>350</v>
      </c>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f>SUM(C7:AR7)</f>
        <v>350</v>
      </c>
      <c r="AT7" s="287">
        <f>B7*3</f>
        <v>3</v>
      </c>
      <c r="AU7" s="287">
        <v>116</v>
      </c>
      <c r="AV7" s="287">
        <f>AS7-(AU7*AT7)</f>
        <v>2</v>
      </c>
      <c r="AW7" s="287" t="s">
        <v>43</v>
      </c>
      <c r="AX7" s="287">
        <f>AT7</f>
        <v>3</v>
      </c>
      <c r="AY7" s="288">
        <f>AS7/AT7</f>
        <v>116.66666666666667</v>
      </c>
      <c r="AZ7" s="183" t="s">
        <v>458</v>
      </c>
    </row>
    <row r="8" spans="1:52" ht="15" customHeight="1" x14ac:dyDescent="0.2">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3"/>
    </row>
    <row r="9" spans="1:52" ht="15" customHeight="1" x14ac:dyDescent="0.2">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3"/>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201">
        <f>SUM(AZ3:AZ9)</f>
        <v>0</v>
      </c>
    </row>
    <row r="11" spans="1:52" ht="15" customHeight="1" x14ac:dyDescent="0.2">
      <c r="A11" s="169" t="s">
        <v>234</v>
      </c>
    </row>
    <row r="12" spans="1:52" ht="15" customHeight="1" x14ac:dyDescent="0.2">
      <c r="A12" s="319" t="s">
        <v>390</v>
      </c>
      <c r="B12" s="320">
        <v>1</v>
      </c>
      <c r="C12" s="320">
        <v>386</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f>SUM(C12:AR12)</f>
        <v>386</v>
      </c>
      <c r="AT12" s="320">
        <f>B12*3</f>
        <v>3</v>
      </c>
      <c r="AU12" s="320">
        <v>128</v>
      </c>
      <c r="AV12" s="320">
        <f>AS12-(AU12*AT12)</f>
        <v>2</v>
      </c>
      <c r="AW12" s="320" t="s">
        <v>43</v>
      </c>
      <c r="AX12" s="320">
        <f>AT12</f>
        <v>3</v>
      </c>
      <c r="AY12" s="321">
        <f>AS12/AT12</f>
        <v>128.66666666666666</v>
      </c>
      <c r="AZ12" s="183" t="s">
        <v>458</v>
      </c>
    </row>
    <row r="13" spans="1:52" ht="15" customHeight="1" x14ac:dyDescent="0.2">
      <c r="A13" s="319" t="s">
        <v>388</v>
      </c>
      <c r="B13" s="320">
        <v>1</v>
      </c>
      <c r="C13" s="320">
        <v>355</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f>SUM(C13:AR13)</f>
        <v>355</v>
      </c>
      <c r="AT13" s="320">
        <f>B13*3</f>
        <v>3</v>
      </c>
      <c r="AU13" s="320">
        <v>118</v>
      </c>
      <c r="AV13" s="320">
        <f>AS13-(AU13*AT13)</f>
        <v>1</v>
      </c>
      <c r="AW13" s="320" t="s">
        <v>43</v>
      </c>
      <c r="AX13" s="320">
        <f>AT13</f>
        <v>3</v>
      </c>
      <c r="AY13" s="321">
        <f>AS13/AT13</f>
        <v>118.33333333333333</v>
      </c>
      <c r="AZ13" s="183" t="s">
        <v>458</v>
      </c>
    </row>
    <row r="14" spans="1:52" ht="15" customHeight="1" x14ac:dyDescent="0.2">
      <c r="A14" s="319" t="s">
        <v>387</v>
      </c>
      <c r="B14" s="320">
        <v>1</v>
      </c>
      <c r="C14" s="320">
        <v>351</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f>SUM(C14:AR14)</f>
        <v>351</v>
      </c>
      <c r="AT14" s="320">
        <f>B14*3</f>
        <v>3</v>
      </c>
      <c r="AU14" s="320">
        <v>117</v>
      </c>
      <c r="AV14" s="320">
        <f>AS14-(AU14*AT14)</f>
        <v>0</v>
      </c>
      <c r="AW14" s="320" t="s">
        <v>43</v>
      </c>
      <c r="AX14" s="320">
        <f>AT14</f>
        <v>3</v>
      </c>
      <c r="AY14" s="321">
        <f>AS14/AT14</f>
        <v>117</v>
      </c>
      <c r="AZ14" s="183" t="s">
        <v>458</v>
      </c>
    </row>
    <row r="15" spans="1:52" ht="15" customHeight="1" x14ac:dyDescent="0.2">
      <c r="A15" s="319" t="s">
        <v>389</v>
      </c>
      <c r="B15" s="320">
        <v>1</v>
      </c>
      <c r="C15" s="320">
        <v>319</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f>SUM(C15:AR15)</f>
        <v>319</v>
      </c>
      <c r="AT15" s="320">
        <f>B15*3</f>
        <v>3</v>
      </c>
      <c r="AU15" s="320">
        <v>106</v>
      </c>
      <c r="AV15" s="320">
        <f>AS15-(AU15*AT15)</f>
        <v>1</v>
      </c>
      <c r="AW15" s="320" t="s">
        <v>43</v>
      </c>
      <c r="AX15" s="320">
        <f>AT15</f>
        <v>3</v>
      </c>
      <c r="AY15" s="321">
        <f>AS15/AT15</f>
        <v>106.33333333333333</v>
      </c>
      <c r="AZ15" s="183" t="s">
        <v>458</v>
      </c>
    </row>
    <row r="16" spans="1:52" ht="15" customHeight="1" x14ac:dyDescent="0.2">
      <c r="A16" s="319" t="s">
        <v>454</v>
      </c>
      <c r="B16" s="320" t="s">
        <v>458</v>
      </c>
      <c r="C16" s="320" t="s">
        <v>458</v>
      </c>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t="s">
        <v>458</v>
      </c>
      <c r="AT16" s="320" t="s">
        <v>458</v>
      </c>
      <c r="AU16" s="320" t="s">
        <v>458</v>
      </c>
      <c r="AV16" s="320" t="s">
        <v>458</v>
      </c>
      <c r="AW16" s="320" t="s">
        <v>458</v>
      </c>
      <c r="AX16" s="320" t="s">
        <v>458</v>
      </c>
      <c r="AY16" s="321" t="s">
        <v>458</v>
      </c>
      <c r="AZ16" s="183" t="s">
        <v>458</v>
      </c>
    </row>
    <row r="17" spans="1:52" s="347" customFormat="1" ht="15" customHeight="1" x14ac:dyDescent="0.2">
      <c r="A17" s="344" t="s">
        <v>386</v>
      </c>
      <c r="B17" s="345">
        <v>1</v>
      </c>
      <c r="C17" s="345">
        <v>411</v>
      </c>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f>SUM(C17:AR17)</f>
        <v>411</v>
      </c>
      <c r="AT17" s="345">
        <f>B17*3</f>
        <v>3</v>
      </c>
      <c r="AU17" s="345">
        <v>137</v>
      </c>
      <c r="AV17" s="345">
        <f>AS17-(AU17*AT17)</f>
        <v>0</v>
      </c>
      <c r="AW17" s="345"/>
      <c r="AX17" s="345">
        <f>AT17</f>
        <v>3</v>
      </c>
      <c r="AY17" s="346">
        <f>AS17/AT17</f>
        <v>137</v>
      </c>
      <c r="AZ17" s="183">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3"/>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201">
        <f>SUM(AZ12:AZ18)</f>
        <v>1</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92" t="s">
        <v>402</v>
      </c>
      <c r="B21" s="293">
        <v>1</v>
      </c>
      <c r="C21" s="293">
        <v>399</v>
      </c>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f>SUM(C21:AR21)</f>
        <v>399</v>
      </c>
      <c r="AT21" s="293">
        <f>B21*3</f>
        <v>3</v>
      </c>
      <c r="AU21" s="293">
        <v>133</v>
      </c>
      <c r="AV21" s="293">
        <f>AS21-(AU21*AT21)</f>
        <v>0</v>
      </c>
      <c r="AW21" s="293" t="s">
        <v>43</v>
      </c>
      <c r="AX21" s="293">
        <f>AT21</f>
        <v>3</v>
      </c>
      <c r="AY21" s="294">
        <f>AS21/AT21</f>
        <v>133</v>
      </c>
      <c r="AZ21" s="183" t="s">
        <v>458</v>
      </c>
    </row>
    <row r="22" spans="1:52" ht="15" customHeight="1" x14ac:dyDescent="0.2">
      <c r="A22" s="292" t="s">
        <v>401</v>
      </c>
      <c r="B22" s="293">
        <v>1</v>
      </c>
      <c r="C22" s="293">
        <v>380</v>
      </c>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f>SUM(C22:AR22)</f>
        <v>380</v>
      </c>
      <c r="AT22" s="293">
        <f>B22*3</f>
        <v>3</v>
      </c>
      <c r="AU22" s="293">
        <v>126</v>
      </c>
      <c r="AV22" s="293">
        <f>AS22-(AU22*AT22)</f>
        <v>2</v>
      </c>
      <c r="AW22" s="293" t="s">
        <v>43</v>
      </c>
      <c r="AX22" s="293">
        <f>AT22</f>
        <v>3</v>
      </c>
      <c r="AY22" s="294">
        <f>AS22/AT22</f>
        <v>126.66666666666667</v>
      </c>
      <c r="AZ22" s="183" t="s">
        <v>458</v>
      </c>
    </row>
    <row r="23" spans="1:52" ht="15" customHeight="1" x14ac:dyDescent="0.2">
      <c r="A23" s="292" t="s">
        <v>405</v>
      </c>
      <c r="B23" s="293">
        <v>1</v>
      </c>
      <c r="C23" s="293">
        <v>372</v>
      </c>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f>SUM(C23:AR23)</f>
        <v>372</v>
      </c>
      <c r="AT23" s="293">
        <f>B23*3</f>
        <v>3</v>
      </c>
      <c r="AU23" s="293">
        <v>124</v>
      </c>
      <c r="AV23" s="293">
        <f>AS23-(AU23*AT23)</f>
        <v>0</v>
      </c>
      <c r="AW23" s="293" t="s">
        <v>43</v>
      </c>
      <c r="AX23" s="293">
        <f>AT23</f>
        <v>3</v>
      </c>
      <c r="AY23" s="294">
        <f>AS23/AT23</f>
        <v>124</v>
      </c>
      <c r="AZ23" s="183" t="s">
        <v>458</v>
      </c>
    </row>
    <row r="24" spans="1:52" ht="15" customHeight="1" x14ac:dyDescent="0.2">
      <c r="A24" s="292" t="s">
        <v>404</v>
      </c>
      <c r="B24" s="293">
        <v>1</v>
      </c>
      <c r="C24" s="293">
        <v>360</v>
      </c>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f>SUM(C24:AR24)</f>
        <v>360</v>
      </c>
      <c r="AT24" s="293">
        <f>B24*3</f>
        <v>3</v>
      </c>
      <c r="AU24" s="293">
        <v>120</v>
      </c>
      <c r="AV24" s="293">
        <f>AS24-(AU24*AT24)</f>
        <v>0</v>
      </c>
      <c r="AW24" s="293" t="s">
        <v>43</v>
      </c>
      <c r="AX24" s="293">
        <f>AT24</f>
        <v>3</v>
      </c>
      <c r="AY24" s="294">
        <f>AS24/AT24</f>
        <v>120</v>
      </c>
      <c r="AZ24" s="183" t="s">
        <v>458</v>
      </c>
    </row>
    <row r="25" spans="1:52" ht="15" customHeight="1" x14ac:dyDescent="0.2">
      <c r="A25" s="292" t="s">
        <v>455</v>
      </c>
      <c r="B25" s="293" t="s">
        <v>458</v>
      </c>
      <c r="C25" s="293" t="s">
        <v>458</v>
      </c>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t="s">
        <v>458</v>
      </c>
      <c r="AT25" s="293" t="s">
        <v>458</v>
      </c>
      <c r="AU25" s="293" t="s">
        <v>458</v>
      </c>
      <c r="AV25" s="293" t="s">
        <v>458</v>
      </c>
      <c r="AW25" s="293" t="s">
        <v>458</v>
      </c>
      <c r="AX25" s="293" t="s">
        <v>458</v>
      </c>
      <c r="AY25" s="294" t="s">
        <v>458</v>
      </c>
      <c r="AZ25" s="183" t="s">
        <v>458</v>
      </c>
    </row>
    <row r="26" spans="1:52" s="37" customFormat="1" ht="15" customHeight="1" x14ac:dyDescent="0.2">
      <c r="A26" s="289" t="s">
        <v>403</v>
      </c>
      <c r="B26" s="290">
        <v>1</v>
      </c>
      <c r="C26" s="290">
        <v>368</v>
      </c>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f>SUM(C26:AR26)</f>
        <v>368</v>
      </c>
      <c r="AT26" s="290">
        <f>B26*3</f>
        <v>3</v>
      </c>
      <c r="AU26" s="290">
        <v>122</v>
      </c>
      <c r="AV26" s="290">
        <f>AS26-(AU26*AT26)</f>
        <v>2</v>
      </c>
      <c r="AW26" s="290"/>
      <c r="AX26" s="290">
        <f>AT26</f>
        <v>3</v>
      </c>
      <c r="AY26" s="291">
        <f>AS26/AT26</f>
        <v>122.66666666666667</v>
      </c>
      <c r="AZ26" s="183" t="s">
        <v>458</v>
      </c>
    </row>
    <row r="27" spans="1:52" s="37" customFormat="1" ht="15" customHeight="1" x14ac:dyDescent="0.2">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3"/>
      <c r="AZ27" s="183"/>
    </row>
    <row r="28" spans="1:52" ht="15" customHeight="1" x14ac:dyDescent="0.2">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201">
        <f>SUM(AZ21:AZ27)</f>
        <v>0</v>
      </c>
    </row>
    <row r="29" spans="1:52" ht="15" customHeight="1" x14ac:dyDescent="0.2">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x14ac:dyDescent="0.2">
      <c r="A30" s="322" t="s">
        <v>410</v>
      </c>
      <c r="B30" s="323">
        <v>1</v>
      </c>
      <c r="C30" s="323">
        <v>372</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f>SUM(C30:AR30)</f>
        <v>372</v>
      </c>
      <c r="AT30" s="323">
        <f>B30*3</f>
        <v>3</v>
      </c>
      <c r="AU30" s="323">
        <v>124</v>
      </c>
      <c r="AV30" s="323">
        <f>AS30-(AU30*AT30)</f>
        <v>0</v>
      </c>
      <c r="AW30" s="323" t="s">
        <v>43</v>
      </c>
      <c r="AX30" s="323">
        <f>AT30</f>
        <v>3</v>
      </c>
      <c r="AY30" s="324">
        <f>AS30/AT30</f>
        <v>124</v>
      </c>
      <c r="AZ30" s="183" t="s">
        <v>458</v>
      </c>
    </row>
    <row r="31" spans="1:52" ht="15" customHeight="1" x14ac:dyDescent="0.2">
      <c r="A31" s="322" t="s">
        <v>412</v>
      </c>
      <c r="B31" s="323">
        <v>1</v>
      </c>
      <c r="C31" s="323">
        <v>349</v>
      </c>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f>SUM(C31:AR31)</f>
        <v>349</v>
      </c>
      <c r="AT31" s="323">
        <f>B31*3</f>
        <v>3</v>
      </c>
      <c r="AU31" s="323">
        <v>116</v>
      </c>
      <c r="AV31" s="323">
        <f>AS31-(AU31*AT31)</f>
        <v>1</v>
      </c>
      <c r="AW31" s="323" t="s">
        <v>43</v>
      </c>
      <c r="AX31" s="323">
        <f>AT31</f>
        <v>3</v>
      </c>
      <c r="AY31" s="324">
        <f>AS31/AT31</f>
        <v>116.33333333333333</v>
      </c>
      <c r="AZ31" s="183" t="s">
        <v>458</v>
      </c>
    </row>
    <row r="32" spans="1:52" ht="15" customHeight="1" x14ac:dyDescent="0.2">
      <c r="A32" s="322" t="s">
        <v>411</v>
      </c>
      <c r="B32" s="323">
        <v>1</v>
      </c>
      <c r="C32" s="323">
        <v>345</v>
      </c>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f>SUM(C32:AR32)</f>
        <v>345</v>
      </c>
      <c r="AT32" s="323">
        <f>B32*3</f>
        <v>3</v>
      </c>
      <c r="AU32" s="323">
        <v>115</v>
      </c>
      <c r="AV32" s="323">
        <f>AS32-(AU32*AT32)</f>
        <v>0</v>
      </c>
      <c r="AW32" s="323" t="s">
        <v>43</v>
      </c>
      <c r="AX32" s="323">
        <f>AT32</f>
        <v>3</v>
      </c>
      <c r="AY32" s="324">
        <f>AS32/AT32</f>
        <v>115</v>
      </c>
      <c r="AZ32" s="183" t="s">
        <v>458</v>
      </c>
    </row>
    <row r="33" spans="1:52" ht="15" customHeight="1" x14ac:dyDescent="0.2">
      <c r="A33" s="322" t="s">
        <v>409</v>
      </c>
      <c r="B33" s="323">
        <v>1</v>
      </c>
      <c r="C33" s="323">
        <v>328</v>
      </c>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f>SUM(C33:AR33)</f>
        <v>328</v>
      </c>
      <c r="AT33" s="323">
        <f>B33*3</f>
        <v>3</v>
      </c>
      <c r="AU33" s="323">
        <v>109</v>
      </c>
      <c r="AV33" s="323">
        <f>AS33-(AU33*AT33)</f>
        <v>1</v>
      </c>
      <c r="AW33" s="323" t="s">
        <v>43</v>
      </c>
      <c r="AX33" s="323">
        <f>AT33</f>
        <v>3</v>
      </c>
      <c r="AY33" s="324">
        <f>AS33/AT33</f>
        <v>109.33333333333333</v>
      </c>
      <c r="AZ33" s="183" t="s">
        <v>458</v>
      </c>
    </row>
    <row r="34" spans="1:52" ht="15" customHeight="1" x14ac:dyDescent="0.2">
      <c r="A34" s="322" t="s">
        <v>408</v>
      </c>
      <c r="B34" s="323">
        <v>1</v>
      </c>
      <c r="C34" s="323">
        <v>307</v>
      </c>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f>SUM(C34:AR34)</f>
        <v>307</v>
      </c>
      <c r="AT34" s="323">
        <f>B34*3</f>
        <v>3</v>
      </c>
      <c r="AU34" s="323">
        <v>102</v>
      </c>
      <c r="AV34" s="323">
        <f>AS34-(AU34*AT34)</f>
        <v>1</v>
      </c>
      <c r="AW34" s="323" t="s">
        <v>43</v>
      </c>
      <c r="AX34" s="323">
        <f>AT34</f>
        <v>3</v>
      </c>
      <c r="AY34" s="324">
        <f>AS34/AT34</f>
        <v>102.33333333333333</v>
      </c>
      <c r="AZ34" s="183" t="s">
        <v>458</v>
      </c>
    </row>
    <row r="35" spans="1:52" ht="15" customHeight="1" x14ac:dyDescent="0.2">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3"/>
    </row>
    <row r="36" spans="1:52" ht="15" customHeight="1" x14ac:dyDescent="0.2">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3"/>
    </row>
    <row r="37" spans="1:52" ht="15" customHeight="1" x14ac:dyDescent="0.2">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201">
        <f>SUM(AZ30:AZ36)</f>
        <v>0</v>
      </c>
    </row>
    <row r="38" spans="1:52" ht="15" customHeight="1" x14ac:dyDescent="0.2">
      <c r="A38" s="169" t="s">
        <v>202</v>
      </c>
    </row>
    <row r="39" spans="1:52" ht="15" customHeight="1" x14ac:dyDescent="0.2">
      <c r="A39" s="295" t="s">
        <v>447</v>
      </c>
      <c r="B39" s="296">
        <v>1</v>
      </c>
      <c r="C39" s="296">
        <v>411</v>
      </c>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f>SUM(C39:AR39)</f>
        <v>411</v>
      </c>
      <c r="AT39" s="296">
        <f>B39*3</f>
        <v>3</v>
      </c>
      <c r="AU39" s="296">
        <v>137</v>
      </c>
      <c r="AV39" s="296">
        <f>AS39-(AU39*AT39)</f>
        <v>0</v>
      </c>
      <c r="AW39" s="296" t="s">
        <v>43</v>
      </c>
      <c r="AX39" s="296">
        <f>AT39</f>
        <v>3</v>
      </c>
      <c r="AY39" s="297">
        <f>AS39/AT39</f>
        <v>137</v>
      </c>
      <c r="AZ39" s="183">
        <v>1</v>
      </c>
    </row>
    <row r="40" spans="1:52" ht="15" customHeight="1" x14ac:dyDescent="0.2">
      <c r="A40" s="295" t="s">
        <v>445</v>
      </c>
      <c r="B40" s="296">
        <v>1</v>
      </c>
      <c r="C40" s="296">
        <v>366</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f>SUM(C40:AR40)</f>
        <v>366</v>
      </c>
      <c r="AT40" s="296">
        <f>B40*3</f>
        <v>3</v>
      </c>
      <c r="AU40" s="296">
        <v>122</v>
      </c>
      <c r="AV40" s="296">
        <f>AS40-(AU40*AT40)</f>
        <v>0</v>
      </c>
      <c r="AW40" s="296" t="s">
        <v>43</v>
      </c>
      <c r="AX40" s="296">
        <f>AT40</f>
        <v>3</v>
      </c>
      <c r="AY40" s="297">
        <f>AS40/AT40</f>
        <v>122</v>
      </c>
      <c r="AZ40" s="183" t="s">
        <v>458</v>
      </c>
    </row>
    <row r="41" spans="1:52" ht="15" customHeight="1" x14ac:dyDescent="0.2">
      <c r="A41" s="295" t="s">
        <v>444</v>
      </c>
      <c r="B41" s="296">
        <v>1</v>
      </c>
      <c r="C41" s="296">
        <v>357</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f>SUM(C41:AR41)</f>
        <v>357</v>
      </c>
      <c r="AT41" s="296">
        <f>B41*3</f>
        <v>3</v>
      </c>
      <c r="AU41" s="296">
        <v>119</v>
      </c>
      <c r="AV41" s="296">
        <f>AS41-(AU41*AT41)</f>
        <v>0</v>
      </c>
      <c r="AW41" s="296" t="s">
        <v>43</v>
      </c>
      <c r="AX41" s="296">
        <f>AT41</f>
        <v>3</v>
      </c>
      <c r="AY41" s="297">
        <f>AS41/AT41</f>
        <v>119</v>
      </c>
      <c r="AZ41" s="183" t="s">
        <v>458</v>
      </c>
    </row>
    <row r="42" spans="1:52" ht="15" customHeight="1" x14ac:dyDescent="0.2">
      <c r="A42" s="295" t="s">
        <v>446</v>
      </c>
      <c r="B42" s="296">
        <v>1</v>
      </c>
      <c r="C42" s="296">
        <v>353</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f>SUM(C42:AR42)</f>
        <v>353</v>
      </c>
      <c r="AT42" s="296">
        <f>B42*3</f>
        <v>3</v>
      </c>
      <c r="AU42" s="296">
        <v>117</v>
      </c>
      <c r="AV42" s="296">
        <f>AS42-(AU42*AT42)</f>
        <v>2</v>
      </c>
      <c r="AW42" s="296" t="s">
        <v>43</v>
      </c>
      <c r="AX42" s="296">
        <f>AT42</f>
        <v>3</v>
      </c>
      <c r="AY42" s="297">
        <f>AS42/AT42</f>
        <v>117.66666666666667</v>
      </c>
      <c r="AZ42" s="183" t="s">
        <v>458</v>
      </c>
    </row>
    <row r="43" spans="1:52" ht="15" customHeight="1" x14ac:dyDescent="0.2">
      <c r="A43" s="295" t="s">
        <v>448</v>
      </c>
      <c r="B43" s="296">
        <v>1</v>
      </c>
      <c r="C43" s="296">
        <v>349</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f>SUM(C43:AR43)</f>
        <v>349</v>
      </c>
      <c r="AT43" s="296">
        <f>B43*3</f>
        <v>3</v>
      </c>
      <c r="AU43" s="296">
        <v>116</v>
      </c>
      <c r="AV43" s="296">
        <f>AS43-(AU43*AT43)</f>
        <v>1</v>
      </c>
      <c r="AW43" s="296" t="s">
        <v>43</v>
      </c>
      <c r="AX43" s="296">
        <f>AT43</f>
        <v>3</v>
      </c>
      <c r="AY43" s="297">
        <f>AS43/AT43</f>
        <v>116.33333333333333</v>
      </c>
      <c r="AZ43" s="183" t="s">
        <v>458</v>
      </c>
    </row>
    <row r="44" spans="1:52" s="37" customFormat="1" ht="15" customHeight="1" x14ac:dyDescent="0.2">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3"/>
      <c r="AZ44" s="183"/>
    </row>
    <row r="45" spans="1:52" s="37" customFormat="1" ht="15" customHeight="1" x14ac:dyDescent="0.2">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3"/>
      <c r="AZ45" s="183"/>
    </row>
    <row r="46" spans="1:52" ht="15" customHeight="1" x14ac:dyDescent="0.2">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201">
        <f>SUM(AZ39:AZ45)</f>
        <v>1</v>
      </c>
    </row>
    <row r="47" spans="1:52" ht="15" customHeight="1" x14ac:dyDescent="0.2">
      <c r="A47" s="169" t="s">
        <v>211</v>
      </c>
    </row>
    <row r="48" spans="1:52" ht="15" customHeight="1" x14ac:dyDescent="0.2">
      <c r="A48" s="298" t="s">
        <v>449</v>
      </c>
      <c r="B48" s="299">
        <v>1</v>
      </c>
      <c r="C48" s="299">
        <v>349</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f>SUM(C48:AR48)</f>
        <v>349</v>
      </c>
      <c r="AT48" s="299">
        <f>B48*3</f>
        <v>3</v>
      </c>
      <c r="AU48" s="299">
        <v>116</v>
      </c>
      <c r="AV48" s="299">
        <f>AS48-(AU48*AT48)</f>
        <v>1</v>
      </c>
      <c r="AW48" s="299" t="s">
        <v>43</v>
      </c>
      <c r="AX48" s="299">
        <f>AT48</f>
        <v>3</v>
      </c>
      <c r="AY48" s="300">
        <f>AS48/AT48</f>
        <v>116.33333333333333</v>
      </c>
      <c r="AZ48" s="183" t="s">
        <v>458</v>
      </c>
    </row>
    <row r="49" spans="1:52" ht="15" customHeight="1" x14ac:dyDescent="0.2">
      <c r="A49" s="298" t="s">
        <v>450</v>
      </c>
      <c r="B49" s="299">
        <v>1</v>
      </c>
      <c r="C49" s="299">
        <v>314</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f>SUM(C49:AR49)</f>
        <v>314</v>
      </c>
      <c r="AT49" s="299">
        <f>B49*3</f>
        <v>3</v>
      </c>
      <c r="AU49" s="299">
        <v>104</v>
      </c>
      <c r="AV49" s="299">
        <f>AS49-(AU49*AT49)</f>
        <v>2</v>
      </c>
      <c r="AW49" s="299" t="s">
        <v>43</v>
      </c>
      <c r="AX49" s="299">
        <f>AT49</f>
        <v>3</v>
      </c>
      <c r="AY49" s="300">
        <f>AS49/AT49</f>
        <v>104.66666666666667</v>
      </c>
      <c r="AZ49" s="183" t="s">
        <v>458</v>
      </c>
    </row>
    <row r="50" spans="1:52" ht="15" customHeight="1" x14ac:dyDescent="0.2">
      <c r="A50" s="298" t="s">
        <v>451</v>
      </c>
      <c r="B50" s="299">
        <v>1</v>
      </c>
      <c r="C50" s="299">
        <v>378</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f>SUM(C50:AR50)</f>
        <v>378</v>
      </c>
      <c r="AT50" s="299">
        <f>B50*3</f>
        <v>3</v>
      </c>
      <c r="AU50" s="299">
        <v>126</v>
      </c>
      <c r="AV50" s="299">
        <f>AS50-(AU50*AT50)</f>
        <v>0</v>
      </c>
      <c r="AW50" s="299" t="s">
        <v>43</v>
      </c>
      <c r="AX50" s="299">
        <f>AT50</f>
        <v>3</v>
      </c>
      <c r="AY50" s="300">
        <f>AS50/AT50</f>
        <v>126</v>
      </c>
      <c r="AZ50" s="183" t="s">
        <v>458</v>
      </c>
    </row>
    <row r="51" spans="1:52" ht="15" customHeight="1" x14ac:dyDescent="0.2">
      <c r="A51" s="298" t="s">
        <v>452</v>
      </c>
      <c r="B51" s="299">
        <v>1</v>
      </c>
      <c r="C51" s="299">
        <v>333</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f>SUM(C51:AR51)</f>
        <v>333</v>
      </c>
      <c r="AT51" s="299">
        <f>B51*3</f>
        <v>3</v>
      </c>
      <c r="AU51" s="299">
        <v>111</v>
      </c>
      <c r="AV51" s="299">
        <f>AS51-(AU51*AT51)</f>
        <v>0</v>
      </c>
      <c r="AW51" s="299" t="s">
        <v>43</v>
      </c>
      <c r="AX51" s="299">
        <f>AT51</f>
        <v>3</v>
      </c>
      <c r="AY51" s="300">
        <f>AS51/AT51</f>
        <v>111</v>
      </c>
      <c r="AZ51" s="183" t="s">
        <v>458</v>
      </c>
    </row>
    <row r="52" spans="1:52" ht="15" customHeight="1" x14ac:dyDescent="0.2">
      <c r="A52" s="298" t="s">
        <v>453</v>
      </c>
      <c r="B52" s="299">
        <v>1</v>
      </c>
      <c r="C52" s="299">
        <v>354</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f>SUM(C52:AR52)</f>
        <v>354</v>
      </c>
      <c r="AT52" s="299">
        <f>B52*3</f>
        <v>3</v>
      </c>
      <c r="AU52" s="299">
        <v>118</v>
      </c>
      <c r="AV52" s="299">
        <f>AS52-(AU52*AT52)</f>
        <v>0</v>
      </c>
      <c r="AW52" s="299" t="s">
        <v>43</v>
      </c>
      <c r="AX52" s="299">
        <f>AT52</f>
        <v>3</v>
      </c>
      <c r="AY52" s="300">
        <f>AS52/AT52</f>
        <v>118</v>
      </c>
      <c r="AZ52" s="183" t="s">
        <v>458</v>
      </c>
    </row>
    <row r="53" spans="1:52" ht="15" customHeight="1" x14ac:dyDescent="0.2">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3"/>
    </row>
    <row r="54" spans="1:52" ht="15" customHeight="1" x14ac:dyDescent="0.2">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3"/>
    </row>
    <row r="55" spans="1:52" ht="15" customHeight="1" x14ac:dyDescent="0.2">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201">
        <f>SUM(AZ48:AZ54)</f>
        <v>0</v>
      </c>
    </row>
    <row r="56" spans="1:52" ht="15" customHeight="1" x14ac:dyDescent="0.2">
      <c r="A56" s="169" t="s">
        <v>209</v>
      </c>
    </row>
    <row r="57" spans="1:52" ht="15" customHeight="1" x14ac:dyDescent="0.2">
      <c r="A57" s="301" t="s">
        <v>438</v>
      </c>
      <c r="B57" s="302">
        <v>1</v>
      </c>
      <c r="C57" s="302">
        <v>392</v>
      </c>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f>SUM(C57:AR57)</f>
        <v>392</v>
      </c>
      <c r="AT57" s="302">
        <f>B57*3</f>
        <v>3</v>
      </c>
      <c r="AU57" s="302">
        <v>130</v>
      </c>
      <c r="AV57" s="302">
        <f>AS57-(AU57*AT57)</f>
        <v>2</v>
      </c>
      <c r="AW57" s="302" t="s">
        <v>43</v>
      </c>
      <c r="AX57" s="302">
        <f>AT57</f>
        <v>3</v>
      </c>
      <c r="AY57" s="303">
        <f>AS57/AT57</f>
        <v>130.66666666666666</v>
      </c>
      <c r="AZ57" s="183" t="s">
        <v>458</v>
      </c>
    </row>
    <row r="58" spans="1:52" ht="15" customHeight="1" x14ac:dyDescent="0.2">
      <c r="A58" s="301" t="s">
        <v>434</v>
      </c>
      <c r="B58" s="302">
        <v>1</v>
      </c>
      <c r="C58" s="302">
        <v>363</v>
      </c>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f>SUM(C58:AR58)</f>
        <v>363</v>
      </c>
      <c r="AT58" s="302">
        <f>B58*3</f>
        <v>3</v>
      </c>
      <c r="AU58" s="302">
        <v>121</v>
      </c>
      <c r="AV58" s="302">
        <f>AS58-(AU58*AT58)</f>
        <v>0</v>
      </c>
      <c r="AW58" s="302" t="s">
        <v>43</v>
      </c>
      <c r="AX58" s="302">
        <f>AT58</f>
        <v>3</v>
      </c>
      <c r="AY58" s="303">
        <f>AS58/AT58</f>
        <v>121</v>
      </c>
      <c r="AZ58" s="183" t="s">
        <v>458</v>
      </c>
    </row>
    <row r="59" spans="1:52" ht="15" customHeight="1" x14ac:dyDescent="0.2">
      <c r="A59" s="301" t="s">
        <v>436</v>
      </c>
      <c r="B59" s="302">
        <v>1</v>
      </c>
      <c r="C59" s="302">
        <v>358</v>
      </c>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f>SUM(C59:AR59)</f>
        <v>358</v>
      </c>
      <c r="AT59" s="302">
        <f>B59*3</f>
        <v>3</v>
      </c>
      <c r="AU59" s="302">
        <v>119</v>
      </c>
      <c r="AV59" s="302">
        <f>AS59-(AU59*AT59)</f>
        <v>1</v>
      </c>
      <c r="AW59" s="302" t="s">
        <v>43</v>
      </c>
      <c r="AX59" s="302">
        <f>AT59</f>
        <v>3</v>
      </c>
      <c r="AY59" s="303">
        <f>AS59/AT59</f>
        <v>119.33333333333333</v>
      </c>
      <c r="AZ59" s="183" t="s">
        <v>458</v>
      </c>
    </row>
    <row r="60" spans="1:52" ht="15" customHeight="1" x14ac:dyDescent="0.2">
      <c r="A60" s="301" t="s">
        <v>437</v>
      </c>
      <c r="B60" s="302">
        <v>1</v>
      </c>
      <c r="C60" s="302">
        <v>336</v>
      </c>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f>SUM(C60:AR60)</f>
        <v>336</v>
      </c>
      <c r="AT60" s="302">
        <f>B60*3</f>
        <v>3</v>
      </c>
      <c r="AU60" s="302">
        <v>112</v>
      </c>
      <c r="AV60" s="302">
        <f>AS60-(AU60*AT60)</f>
        <v>0</v>
      </c>
      <c r="AW60" s="302" t="s">
        <v>43</v>
      </c>
      <c r="AX60" s="302">
        <f>AT60</f>
        <v>3</v>
      </c>
      <c r="AY60" s="303">
        <f>AS60/AT60</f>
        <v>112</v>
      </c>
      <c r="AZ60" s="183" t="s">
        <v>458</v>
      </c>
    </row>
    <row r="61" spans="1:52" ht="15" customHeight="1" x14ac:dyDescent="0.2">
      <c r="A61" s="301" t="s">
        <v>459</v>
      </c>
      <c r="B61" s="302" t="s">
        <v>458</v>
      </c>
      <c r="C61" s="302" t="s">
        <v>458</v>
      </c>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t="s">
        <v>458</v>
      </c>
      <c r="AT61" s="302" t="s">
        <v>458</v>
      </c>
      <c r="AU61" s="302" t="s">
        <v>458</v>
      </c>
      <c r="AV61" s="302" t="s">
        <v>458</v>
      </c>
      <c r="AW61" s="302" t="s">
        <v>458</v>
      </c>
      <c r="AX61" s="302" t="s">
        <v>458</v>
      </c>
      <c r="AY61" s="303" t="s">
        <v>458</v>
      </c>
      <c r="AZ61" s="183" t="s">
        <v>458</v>
      </c>
    </row>
    <row r="62" spans="1:52" s="343" customFormat="1" ht="15" customHeight="1" x14ac:dyDescent="0.2">
      <c r="A62" s="339" t="s">
        <v>435</v>
      </c>
      <c r="B62" s="340">
        <v>1</v>
      </c>
      <c r="C62" s="340">
        <v>338</v>
      </c>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f>SUM(C62:AR62)</f>
        <v>338</v>
      </c>
      <c r="AT62" s="340">
        <f>B62*3</f>
        <v>3</v>
      </c>
      <c r="AU62" s="341">
        <v>112</v>
      </c>
      <c r="AV62" s="340">
        <f>AS62-(AU62*AT62)</f>
        <v>2</v>
      </c>
      <c r="AW62" s="340"/>
      <c r="AX62" s="340">
        <f>AT62</f>
        <v>3</v>
      </c>
      <c r="AY62" s="342">
        <f>AS62/AT62</f>
        <v>112.66666666666667</v>
      </c>
      <c r="AZ62" s="183" t="s">
        <v>458</v>
      </c>
    </row>
    <row r="63" spans="1:52" ht="15" customHeight="1" x14ac:dyDescent="0.2">
      <c r="A63" s="17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6"/>
    </row>
    <row r="64" spans="1:52" ht="15" customHeight="1" x14ac:dyDescent="0.2">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201">
        <f>SUM(AZ57:AZ63)</f>
        <v>0</v>
      </c>
    </row>
    <row r="65" spans="1:52" ht="15" customHeight="1" x14ac:dyDescent="0.2">
      <c r="A65" s="169" t="s">
        <v>207</v>
      </c>
    </row>
    <row r="66" spans="1:52" ht="15" customHeight="1" x14ac:dyDescent="0.2">
      <c r="A66" s="307" t="s">
        <v>442</v>
      </c>
      <c r="B66" s="308">
        <v>1</v>
      </c>
      <c r="C66" s="308">
        <v>420</v>
      </c>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f>SUM(C66:AR66)</f>
        <v>420</v>
      </c>
      <c r="AT66" s="308">
        <f>B66*3</f>
        <v>3</v>
      </c>
      <c r="AU66" s="308">
        <v>140</v>
      </c>
      <c r="AV66" s="308">
        <f>AS66-(AU66*AT66)</f>
        <v>0</v>
      </c>
      <c r="AW66" s="308" t="s">
        <v>43</v>
      </c>
      <c r="AX66" s="308">
        <f>AT66</f>
        <v>3</v>
      </c>
      <c r="AY66" s="309">
        <f>AS66/AT66</f>
        <v>140</v>
      </c>
      <c r="AZ66" s="183">
        <v>1</v>
      </c>
    </row>
    <row r="67" spans="1:52" ht="15" customHeight="1" x14ac:dyDescent="0.2">
      <c r="A67" s="307" t="s">
        <v>443</v>
      </c>
      <c r="B67" s="308">
        <v>1</v>
      </c>
      <c r="C67" s="308">
        <v>350</v>
      </c>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f>SUM(C67:AR67)</f>
        <v>350</v>
      </c>
      <c r="AT67" s="308">
        <f>B67*3</f>
        <v>3</v>
      </c>
      <c r="AU67" s="308">
        <v>116</v>
      </c>
      <c r="AV67" s="308">
        <f>AS67-(AU67*AT67)</f>
        <v>2</v>
      </c>
      <c r="AW67" s="308" t="s">
        <v>43</v>
      </c>
      <c r="AX67" s="308">
        <f>AT67</f>
        <v>3</v>
      </c>
      <c r="AY67" s="309">
        <f>AS67/AT67</f>
        <v>116.66666666666667</v>
      </c>
      <c r="AZ67" s="183" t="s">
        <v>458</v>
      </c>
    </row>
    <row r="68" spans="1:52" ht="15" customHeight="1" x14ac:dyDescent="0.2">
      <c r="A68" s="307" t="s">
        <v>440</v>
      </c>
      <c r="B68" s="308">
        <v>1</v>
      </c>
      <c r="C68" s="308">
        <v>349</v>
      </c>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f>SUM(C68:AR68)</f>
        <v>349</v>
      </c>
      <c r="AT68" s="308">
        <f>B68*3</f>
        <v>3</v>
      </c>
      <c r="AU68" s="308">
        <v>116</v>
      </c>
      <c r="AV68" s="308">
        <f>AS68-(AU68*AT68)</f>
        <v>1</v>
      </c>
      <c r="AW68" s="308" t="s">
        <v>43</v>
      </c>
      <c r="AX68" s="308">
        <f>AT68</f>
        <v>3</v>
      </c>
      <c r="AY68" s="309">
        <f>AS68/AT68</f>
        <v>116.33333333333333</v>
      </c>
      <c r="AZ68" s="183" t="s">
        <v>458</v>
      </c>
    </row>
    <row r="69" spans="1:52" ht="15" customHeight="1" x14ac:dyDescent="0.2">
      <c r="A69" s="307" t="s">
        <v>441</v>
      </c>
      <c r="B69" s="308">
        <v>1</v>
      </c>
      <c r="C69" s="308">
        <v>341</v>
      </c>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f>SUM(C69:AR69)</f>
        <v>341</v>
      </c>
      <c r="AT69" s="308">
        <f>B69*3</f>
        <v>3</v>
      </c>
      <c r="AU69" s="308">
        <v>113</v>
      </c>
      <c r="AV69" s="308">
        <f>AS69-(AU69*AT69)</f>
        <v>2</v>
      </c>
      <c r="AW69" s="308" t="s">
        <v>43</v>
      </c>
      <c r="AX69" s="308">
        <f>AT69</f>
        <v>3</v>
      </c>
      <c r="AY69" s="309">
        <f>AS69/AT69</f>
        <v>113.66666666666667</v>
      </c>
      <c r="AZ69" s="183" t="s">
        <v>458</v>
      </c>
    </row>
    <row r="70" spans="1:52" ht="15" customHeight="1" x14ac:dyDescent="0.2">
      <c r="A70" s="307" t="s">
        <v>439</v>
      </c>
      <c r="B70" s="308">
        <v>1</v>
      </c>
      <c r="C70" s="308">
        <v>328</v>
      </c>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f>SUM(C70:AR70)</f>
        <v>328</v>
      </c>
      <c r="AT70" s="308">
        <f>B70*3</f>
        <v>3</v>
      </c>
      <c r="AU70" s="308">
        <v>109</v>
      </c>
      <c r="AV70" s="308">
        <f>AS70-(AU70*AT70)</f>
        <v>1</v>
      </c>
      <c r="AW70" s="308" t="s">
        <v>43</v>
      </c>
      <c r="AX70" s="308">
        <f>AT70</f>
        <v>3</v>
      </c>
      <c r="AY70" s="309">
        <f>AS70/AT70</f>
        <v>109.33333333333333</v>
      </c>
      <c r="AZ70" s="183" t="s">
        <v>458</v>
      </c>
    </row>
    <row r="71" spans="1:52" ht="15" customHeight="1" x14ac:dyDescent="0.2">
      <c r="A71" s="170"/>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2"/>
      <c r="AV71" s="171"/>
      <c r="AW71" s="171"/>
      <c r="AX71" s="171"/>
      <c r="AY71" s="173"/>
    </row>
    <row r="72" spans="1:52" ht="15" customHeight="1" x14ac:dyDescent="0.2">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x14ac:dyDescent="0.2">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201">
        <f>SUM(AZ66:AZ72)</f>
        <v>1</v>
      </c>
    </row>
    <row r="74" spans="1:52" ht="15" customHeight="1" x14ac:dyDescent="0.2">
      <c r="A74" s="169" t="s">
        <v>210</v>
      </c>
    </row>
    <row r="75" spans="1:52" ht="15" customHeight="1" x14ac:dyDescent="0.2">
      <c r="A75" s="325" t="s">
        <v>421</v>
      </c>
      <c r="B75" s="326">
        <v>1</v>
      </c>
      <c r="C75" s="326">
        <v>365</v>
      </c>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f>SUM(C75:AR75)</f>
        <v>365</v>
      </c>
      <c r="AT75" s="326">
        <f>B75*3</f>
        <v>3</v>
      </c>
      <c r="AU75" s="326">
        <v>121</v>
      </c>
      <c r="AV75" s="326">
        <f>AS75-(AU75*AT75)</f>
        <v>2</v>
      </c>
      <c r="AW75" s="326" t="s">
        <v>43</v>
      </c>
      <c r="AX75" s="326">
        <f>AT75</f>
        <v>3</v>
      </c>
      <c r="AY75" s="327">
        <f>AS75/AT75</f>
        <v>121.66666666666667</v>
      </c>
      <c r="AZ75" s="183" t="s">
        <v>458</v>
      </c>
    </row>
    <row r="76" spans="1:52" ht="15" customHeight="1" x14ac:dyDescent="0.2">
      <c r="A76" s="325" t="s">
        <v>419</v>
      </c>
      <c r="B76" s="326">
        <v>1</v>
      </c>
      <c r="C76" s="326">
        <v>341</v>
      </c>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f>SUM(C76:AR76)</f>
        <v>341</v>
      </c>
      <c r="AT76" s="326">
        <f>B76*3</f>
        <v>3</v>
      </c>
      <c r="AU76" s="326">
        <v>113</v>
      </c>
      <c r="AV76" s="326">
        <f>AS76-(AU76*AT76)</f>
        <v>2</v>
      </c>
      <c r="AW76" s="326" t="s">
        <v>43</v>
      </c>
      <c r="AX76" s="326">
        <f>AT76</f>
        <v>3</v>
      </c>
      <c r="AY76" s="327">
        <f>AS76/AT76</f>
        <v>113.66666666666667</v>
      </c>
      <c r="AZ76" s="183" t="s">
        <v>458</v>
      </c>
    </row>
    <row r="77" spans="1:52" ht="15" customHeight="1" x14ac:dyDescent="0.2">
      <c r="A77" s="325" t="s">
        <v>423</v>
      </c>
      <c r="B77" s="326">
        <v>1</v>
      </c>
      <c r="C77" s="326">
        <v>341</v>
      </c>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f>SUM(C77:AR77)</f>
        <v>341</v>
      </c>
      <c r="AT77" s="326">
        <f>B77*3</f>
        <v>3</v>
      </c>
      <c r="AU77" s="326">
        <v>113</v>
      </c>
      <c r="AV77" s="326">
        <f>AS77-(AU77*AT77)</f>
        <v>2</v>
      </c>
      <c r="AW77" s="326" t="s">
        <v>43</v>
      </c>
      <c r="AX77" s="326">
        <f>AT77</f>
        <v>3</v>
      </c>
      <c r="AY77" s="327">
        <f>AS77/AT77</f>
        <v>113.66666666666667</v>
      </c>
      <c r="AZ77" s="183" t="s">
        <v>458</v>
      </c>
    </row>
    <row r="78" spans="1:52" ht="15" customHeight="1" x14ac:dyDescent="0.2">
      <c r="A78" s="325" t="s">
        <v>420</v>
      </c>
      <c r="B78" s="326">
        <v>1</v>
      </c>
      <c r="C78" s="326">
        <v>299</v>
      </c>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f>SUM(C78:AR78)</f>
        <v>299</v>
      </c>
      <c r="AT78" s="326">
        <f>B78*3</f>
        <v>3</v>
      </c>
      <c r="AU78" s="326">
        <v>99</v>
      </c>
      <c r="AV78" s="326">
        <f>AS78-(AU78*AT78)</f>
        <v>2</v>
      </c>
      <c r="AW78" s="326" t="s">
        <v>43</v>
      </c>
      <c r="AX78" s="326">
        <f>AT78</f>
        <v>3</v>
      </c>
      <c r="AY78" s="327">
        <f>AS78/AT78</f>
        <v>99.666666666666671</v>
      </c>
      <c r="AZ78" s="183" t="s">
        <v>458</v>
      </c>
    </row>
    <row r="79" spans="1:52" ht="15" customHeight="1" x14ac:dyDescent="0.2">
      <c r="A79" s="325" t="s">
        <v>456</v>
      </c>
      <c r="B79" s="326" t="s">
        <v>458</v>
      </c>
      <c r="C79" s="326" t="s">
        <v>458</v>
      </c>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t="s">
        <v>458</v>
      </c>
      <c r="AT79" s="326" t="s">
        <v>458</v>
      </c>
      <c r="AU79" s="326" t="s">
        <v>458</v>
      </c>
      <c r="AV79" s="326" t="s">
        <v>458</v>
      </c>
      <c r="AW79" s="326" t="s">
        <v>458</v>
      </c>
      <c r="AX79" s="326" t="s">
        <v>458</v>
      </c>
      <c r="AY79" s="327" t="s">
        <v>458</v>
      </c>
      <c r="AZ79" s="183" t="s">
        <v>458</v>
      </c>
    </row>
    <row r="80" spans="1:52" s="338" customFormat="1" ht="15" customHeight="1" x14ac:dyDescent="0.2">
      <c r="A80" s="335" t="s">
        <v>422</v>
      </c>
      <c r="B80" s="336">
        <v>1</v>
      </c>
      <c r="C80" s="336">
        <v>332</v>
      </c>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f>SUM(C80:AR80)</f>
        <v>332</v>
      </c>
      <c r="AT80" s="336">
        <f>B80*3</f>
        <v>3</v>
      </c>
      <c r="AU80" s="336">
        <v>110</v>
      </c>
      <c r="AV80" s="336">
        <f>AS80-(AU80*AT80)</f>
        <v>2</v>
      </c>
      <c r="AW80" s="336"/>
      <c r="AX80" s="336">
        <f>AT80</f>
        <v>3</v>
      </c>
      <c r="AY80" s="337">
        <f>AS80/AT80</f>
        <v>110.66666666666667</v>
      </c>
      <c r="AZ80" s="183"/>
    </row>
    <row r="81" spans="1:52" ht="15" customHeight="1" x14ac:dyDescent="0.2">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3"/>
    </row>
    <row r="82" spans="1:52" ht="15" customHeight="1" x14ac:dyDescent="0.2">
      <c r="A82" s="169"/>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3"/>
      <c r="AZ82" s="201">
        <f>SUM(AZ75:AZ81)</f>
        <v>0</v>
      </c>
    </row>
    <row r="83" spans="1:52" ht="15" customHeight="1" x14ac:dyDescent="0.2">
      <c r="A83" s="169" t="s">
        <v>203</v>
      </c>
    </row>
    <row r="84" spans="1:52" ht="15" customHeight="1" x14ac:dyDescent="0.2">
      <c r="A84" s="310" t="s">
        <v>417</v>
      </c>
      <c r="B84" s="311">
        <v>1</v>
      </c>
      <c r="C84" s="311">
        <v>357</v>
      </c>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f>SUM(C84:AR84)</f>
        <v>357</v>
      </c>
      <c r="AT84" s="311">
        <f>B84*3</f>
        <v>3</v>
      </c>
      <c r="AU84" s="311">
        <v>119</v>
      </c>
      <c r="AV84" s="311">
        <f>AS84-(AU84*AT84)</f>
        <v>0</v>
      </c>
      <c r="AW84" s="311" t="s">
        <v>43</v>
      </c>
      <c r="AX84" s="311">
        <f>AT84</f>
        <v>3</v>
      </c>
      <c r="AY84" s="312">
        <f>AS84/AT84</f>
        <v>119</v>
      </c>
      <c r="AZ84" s="183" t="s">
        <v>458</v>
      </c>
    </row>
    <row r="85" spans="1:52" ht="15" customHeight="1" x14ac:dyDescent="0.2">
      <c r="A85" s="310" t="s">
        <v>416</v>
      </c>
      <c r="B85" s="311">
        <v>1</v>
      </c>
      <c r="C85" s="311">
        <v>352</v>
      </c>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f>SUM(C85:AR85)</f>
        <v>352</v>
      </c>
      <c r="AT85" s="311">
        <f>B85*3</f>
        <v>3</v>
      </c>
      <c r="AU85" s="311">
        <v>117</v>
      </c>
      <c r="AV85" s="311">
        <f>AS85-(AU85*AT85)</f>
        <v>1</v>
      </c>
      <c r="AW85" s="311" t="s">
        <v>43</v>
      </c>
      <c r="AX85" s="311">
        <f>AT85</f>
        <v>3</v>
      </c>
      <c r="AY85" s="312">
        <f>AS85/AT85</f>
        <v>117.33333333333333</v>
      </c>
      <c r="AZ85" s="183" t="s">
        <v>458</v>
      </c>
    </row>
    <row r="86" spans="1:52" ht="15" customHeight="1" x14ac:dyDescent="0.2">
      <c r="A86" s="310" t="s">
        <v>413</v>
      </c>
      <c r="B86" s="311">
        <v>1</v>
      </c>
      <c r="C86" s="311">
        <v>339</v>
      </c>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f>SUM(C86:AR86)</f>
        <v>339</v>
      </c>
      <c r="AT86" s="311">
        <f>B86*3</f>
        <v>3</v>
      </c>
      <c r="AU86" s="311">
        <v>113</v>
      </c>
      <c r="AV86" s="311">
        <f>AS86-(AU86*AT86)</f>
        <v>0</v>
      </c>
      <c r="AW86" s="311" t="s">
        <v>43</v>
      </c>
      <c r="AX86" s="311">
        <f>AT86</f>
        <v>3</v>
      </c>
      <c r="AY86" s="312">
        <f>AS86/AT86</f>
        <v>113</v>
      </c>
      <c r="AZ86" s="183" t="s">
        <v>458</v>
      </c>
    </row>
    <row r="87" spans="1:52" ht="15" customHeight="1" x14ac:dyDescent="0.2">
      <c r="A87" s="310" t="s">
        <v>415</v>
      </c>
      <c r="B87" s="311">
        <v>1</v>
      </c>
      <c r="C87" s="311">
        <v>336</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f>SUM(C87:AR87)</f>
        <v>336</v>
      </c>
      <c r="AT87" s="311">
        <f>B87*3</f>
        <v>3</v>
      </c>
      <c r="AU87" s="311">
        <v>112</v>
      </c>
      <c r="AV87" s="311">
        <f>AS87-(AU87*AT87)</f>
        <v>0</v>
      </c>
      <c r="AW87" s="311" t="s">
        <v>43</v>
      </c>
      <c r="AX87" s="311">
        <f>AT87</f>
        <v>3</v>
      </c>
      <c r="AY87" s="312">
        <f>AS87/AT87</f>
        <v>112</v>
      </c>
      <c r="AZ87" s="183" t="s">
        <v>458</v>
      </c>
    </row>
    <row r="88" spans="1:52" ht="15" customHeight="1" x14ac:dyDescent="0.2">
      <c r="A88" s="310" t="s">
        <v>414</v>
      </c>
      <c r="B88" s="311">
        <v>1</v>
      </c>
      <c r="C88" s="311">
        <v>322</v>
      </c>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f>SUM(C88:AR88)</f>
        <v>322</v>
      </c>
      <c r="AT88" s="311">
        <f>B88*3</f>
        <v>3</v>
      </c>
      <c r="AU88" s="311">
        <v>107</v>
      </c>
      <c r="AV88" s="311">
        <f>AS88-(AU88*AT88)</f>
        <v>1</v>
      </c>
      <c r="AW88" s="311" t="s">
        <v>43</v>
      </c>
      <c r="AX88" s="311">
        <f>AT88</f>
        <v>3</v>
      </c>
      <c r="AY88" s="312">
        <f>AS88/AT88</f>
        <v>107.33333333333333</v>
      </c>
      <c r="AZ88" s="183" t="s">
        <v>458</v>
      </c>
    </row>
    <row r="89" spans="1:52" ht="15" customHeight="1" x14ac:dyDescent="0.2">
      <c r="A89" s="170"/>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3"/>
    </row>
    <row r="90" spans="1:52" ht="15" customHeight="1" x14ac:dyDescent="0.2">
      <c r="A90" s="170"/>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171"/>
      <c r="AT90" s="171"/>
      <c r="AU90" s="171"/>
      <c r="AV90" s="171"/>
      <c r="AW90" s="171"/>
      <c r="AX90" s="171"/>
      <c r="AY90" s="173"/>
    </row>
    <row r="91" spans="1:52" ht="15" customHeight="1" x14ac:dyDescent="0.2">
      <c r="A91" s="169"/>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3"/>
      <c r="AZ91" s="201">
        <f>SUM(AZ84:AZ90)</f>
        <v>0</v>
      </c>
    </row>
    <row r="92" spans="1:52" ht="15" customHeight="1" x14ac:dyDescent="0.2">
      <c r="A92" s="169" t="s">
        <v>212</v>
      </c>
    </row>
    <row r="93" spans="1:52" ht="15" customHeight="1" x14ac:dyDescent="0.2">
      <c r="A93" s="304" t="s">
        <v>391</v>
      </c>
      <c r="B93" s="305">
        <v>1</v>
      </c>
      <c r="C93" s="305">
        <v>458</v>
      </c>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f>SUM(C93:AR93)</f>
        <v>458</v>
      </c>
      <c r="AT93" s="305">
        <f>B93*3</f>
        <v>3</v>
      </c>
      <c r="AU93" s="305">
        <v>152</v>
      </c>
      <c r="AV93" s="305">
        <f>AS93-(AU93*AT93)</f>
        <v>2</v>
      </c>
      <c r="AW93" s="305" t="s">
        <v>43</v>
      </c>
      <c r="AX93" s="305">
        <f>AT93</f>
        <v>3</v>
      </c>
      <c r="AY93" s="306">
        <f>AS93/AT93</f>
        <v>152.66666666666666</v>
      </c>
      <c r="AZ93" s="183">
        <v>1</v>
      </c>
    </row>
    <row r="94" spans="1:52" ht="15" customHeight="1" x14ac:dyDescent="0.2">
      <c r="A94" s="304" t="s">
        <v>395</v>
      </c>
      <c r="B94" s="305">
        <v>1</v>
      </c>
      <c r="C94" s="305">
        <v>406</v>
      </c>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f>SUM(C94:AR94)</f>
        <v>406</v>
      </c>
      <c r="AT94" s="305">
        <f>B94*3</f>
        <v>3</v>
      </c>
      <c r="AU94" s="305">
        <v>135</v>
      </c>
      <c r="AV94" s="305">
        <f>AS94-(AU94*AT94)</f>
        <v>1</v>
      </c>
      <c r="AW94" s="305" t="s">
        <v>43</v>
      </c>
      <c r="AX94" s="305">
        <f>AT94</f>
        <v>3</v>
      </c>
      <c r="AY94" s="306">
        <f>AS94/AT94</f>
        <v>135.33333333333334</v>
      </c>
      <c r="AZ94" s="183">
        <v>1</v>
      </c>
    </row>
    <row r="95" spans="1:52" ht="15" customHeight="1" x14ac:dyDescent="0.2">
      <c r="A95" s="304" t="s">
        <v>394</v>
      </c>
      <c r="B95" s="305">
        <v>1</v>
      </c>
      <c r="C95" s="305">
        <v>395</v>
      </c>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f>SUM(C95:AR95)</f>
        <v>395</v>
      </c>
      <c r="AT95" s="305">
        <f>B95*3</f>
        <v>3</v>
      </c>
      <c r="AU95" s="305">
        <v>131</v>
      </c>
      <c r="AV95" s="305">
        <f>AS95-(AU95*AT95)</f>
        <v>2</v>
      </c>
      <c r="AW95" s="305" t="s">
        <v>43</v>
      </c>
      <c r="AX95" s="305">
        <f>AT95</f>
        <v>3</v>
      </c>
      <c r="AY95" s="306">
        <f>AS95/AT95</f>
        <v>131.66666666666666</v>
      </c>
      <c r="AZ95" s="183" t="s">
        <v>458</v>
      </c>
    </row>
    <row r="96" spans="1:52" ht="15" customHeight="1" x14ac:dyDescent="0.2">
      <c r="A96" s="304" t="s">
        <v>392</v>
      </c>
      <c r="B96" s="305">
        <v>1</v>
      </c>
      <c r="C96" s="305">
        <v>346</v>
      </c>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f>SUM(C96:AR96)</f>
        <v>346</v>
      </c>
      <c r="AT96" s="305">
        <f>B96*3</f>
        <v>3</v>
      </c>
      <c r="AU96" s="305">
        <v>115</v>
      </c>
      <c r="AV96" s="305">
        <f>AS96-(AU96*AT96)</f>
        <v>1</v>
      </c>
      <c r="AW96" s="305" t="s">
        <v>43</v>
      </c>
      <c r="AX96" s="305">
        <f>AT96</f>
        <v>3</v>
      </c>
      <c r="AY96" s="306">
        <f>AS96/AT96</f>
        <v>115.33333333333333</v>
      </c>
      <c r="AZ96" s="183" t="s">
        <v>458</v>
      </c>
    </row>
    <row r="97" spans="1:52" ht="15" customHeight="1" x14ac:dyDescent="0.2">
      <c r="A97" s="304" t="s">
        <v>393</v>
      </c>
      <c r="B97" s="305">
        <v>1</v>
      </c>
      <c r="C97" s="305">
        <v>327</v>
      </c>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f>SUM(C97:AR97)</f>
        <v>327</v>
      </c>
      <c r="AT97" s="305">
        <f>B97*3</f>
        <v>3</v>
      </c>
      <c r="AU97" s="305">
        <v>109</v>
      </c>
      <c r="AV97" s="305">
        <f>AS97-(AU97*AT97)</f>
        <v>0</v>
      </c>
      <c r="AW97" s="305" t="s">
        <v>43</v>
      </c>
      <c r="AX97" s="305">
        <f>AT97</f>
        <v>3</v>
      </c>
      <c r="AY97" s="306">
        <f>AS97/AT97</f>
        <v>109</v>
      </c>
      <c r="AZ97" s="183" t="s">
        <v>458</v>
      </c>
    </row>
    <row r="98" spans="1:52" ht="15" customHeight="1" x14ac:dyDescent="0.2">
      <c r="A98" s="170"/>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3"/>
    </row>
    <row r="99" spans="1:52" ht="15" customHeight="1" x14ac:dyDescent="0.2">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3"/>
    </row>
    <row r="100" spans="1:52" ht="15" customHeight="1" x14ac:dyDescent="0.2">
      <c r="A100" s="169"/>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3"/>
      <c r="AZ100" s="201">
        <f>SUM(AZ93:AZ99)</f>
        <v>2</v>
      </c>
    </row>
    <row r="101" spans="1:52" ht="15" customHeight="1" x14ac:dyDescent="0.2">
      <c r="A101" s="169" t="s">
        <v>235</v>
      </c>
    </row>
    <row r="102" spans="1:52" ht="15" customHeight="1" x14ac:dyDescent="0.2">
      <c r="A102" s="313" t="s">
        <v>400</v>
      </c>
      <c r="B102" s="314">
        <v>1</v>
      </c>
      <c r="C102" s="314">
        <v>387</v>
      </c>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f>SUM(C102:AR102)</f>
        <v>387</v>
      </c>
      <c r="AT102" s="314">
        <f>B102*3</f>
        <v>3</v>
      </c>
      <c r="AU102" s="314">
        <v>129</v>
      </c>
      <c r="AV102" s="314">
        <f>AS102-(AU102*AT102)</f>
        <v>0</v>
      </c>
      <c r="AW102" s="314" t="s">
        <v>43</v>
      </c>
      <c r="AX102" s="314">
        <f>AT102</f>
        <v>3</v>
      </c>
      <c r="AY102" s="315">
        <f>AS102/AT102</f>
        <v>129</v>
      </c>
      <c r="AZ102" s="183" t="s">
        <v>458</v>
      </c>
    </row>
    <row r="103" spans="1:52" ht="15" customHeight="1" x14ac:dyDescent="0.2">
      <c r="A103" s="313" t="s">
        <v>398</v>
      </c>
      <c r="B103" s="314">
        <v>1</v>
      </c>
      <c r="C103" s="314">
        <v>356</v>
      </c>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f>SUM(C103:AR103)</f>
        <v>356</v>
      </c>
      <c r="AT103" s="314">
        <f>B103*3</f>
        <v>3</v>
      </c>
      <c r="AU103" s="314">
        <v>118</v>
      </c>
      <c r="AV103" s="314">
        <f>AS103-(AU103*AT103)</f>
        <v>2</v>
      </c>
      <c r="AW103" s="314" t="s">
        <v>43</v>
      </c>
      <c r="AX103" s="314">
        <f>AT103</f>
        <v>3</v>
      </c>
      <c r="AY103" s="315">
        <f>AS103/AT103</f>
        <v>118.66666666666667</v>
      </c>
      <c r="AZ103" s="183" t="s">
        <v>458</v>
      </c>
    </row>
    <row r="104" spans="1:52" ht="15" customHeight="1" x14ac:dyDescent="0.2">
      <c r="A104" s="313" t="s">
        <v>397</v>
      </c>
      <c r="B104" s="314">
        <v>1</v>
      </c>
      <c r="C104" s="314">
        <v>351</v>
      </c>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f>SUM(C104:AR104)</f>
        <v>351</v>
      </c>
      <c r="AT104" s="314">
        <f>B104*3</f>
        <v>3</v>
      </c>
      <c r="AU104" s="314">
        <v>117</v>
      </c>
      <c r="AV104" s="314">
        <f>AS104-(AU104*AT104)</f>
        <v>0</v>
      </c>
      <c r="AW104" s="314" t="s">
        <v>43</v>
      </c>
      <c r="AX104" s="314">
        <f>AT104</f>
        <v>3</v>
      </c>
      <c r="AY104" s="315">
        <f>AS104/AT104</f>
        <v>117</v>
      </c>
      <c r="AZ104" s="183" t="s">
        <v>458</v>
      </c>
    </row>
    <row r="105" spans="1:52" ht="15" customHeight="1" x14ac:dyDescent="0.2">
      <c r="A105" s="313" t="s">
        <v>399</v>
      </c>
      <c r="B105" s="314">
        <v>1</v>
      </c>
      <c r="C105" s="314">
        <v>338</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f>SUM(C105:AR105)</f>
        <v>338</v>
      </c>
      <c r="AT105" s="314">
        <f>B105*3</f>
        <v>3</v>
      </c>
      <c r="AU105" s="314">
        <v>112</v>
      </c>
      <c r="AV105" s="314">
        <f>AS105-(AU105*AT105)</f>
        <v>2</v>
      </c>
      <c r="AW105" s="314" t="s">
        <v>43</v>
      </c>
      <c r="AX105" s="314">
        <f>AT105</f>
        <v>3</v>
      </c>
      <c r="AY105" s="315">
        <f>AS105/AT105</f>
        <v>112.66666666666667</v>
      </c>
      <c r="AZ105" s="183" t="s">
        <v>458</v>
      </c>
    </row>
    <row r="106" spans="1:52" ht="15" customHeight="1" x14ac:dyDescent="0.2">
      <c r="A106" s="313" t="s">
        <v>396</v>
      </c>
      <c r="B106" s="314">
        <v>1</v>
      </c>
      <c r="C106" s="314">
        <v>322</v>
      </c>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f>SUM(C106:AR106)</f>
        <v>322</v>
      </c>
      <c r="AT106" s="314">
        <f>B106*3</f>
        <v>3</v>
      </c>
      <c r="AU106" s="314">
        <v>107</v>
      </c>
      <c r="AV106" s="314">
        <f>AS106-(AU106*AT106)</f>
        <v>1</v>
      </c>
      <c r="AW106" s="314" t="s">
        <v>43</v>
      </c>
      <c r="AX106" s="314">
        <f>AT106</f>
        <v>3</v>
      </c>
      <c r="AY106" s="315">
        <f>AS106/AT106</f>
        <v>107.33333333333333</v>
      </c>
      <c r="AZ106" s="183" t="s">
        <v>458</v>
      </c>
    </row>
    <row r="107" spans="1:52" s="37" customFormat="1" ht="15" customHeight="1" x14ac:dyDescent="0.2">
      <c r="A107" s="170"/>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3"/>
      <c r="AZ107" s="183"/>
    </row>
    <row r="108" spans="1:52" s="37" customFormat="1" ht="15" customHeight="1" x14ac:dyDescent="0.2">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3"/>
      <c r="AZ108" s="183"/>
    </row>
    <row r="109" spans="1:52" ht="15" customHeight="1" x14ac:dyDescent="0.2">
      <c r="AZ109" s="201">
        <f>SUM(AZ102:AZ108)</f>
        <v>0</v>
      </c>
    </row>
    <row r="110" spans="1:52" ht="15" customHeight="1" x14ac:dyDescent="0.2">
      <c r="A110" s="169" t="s">
        <v>206</v>
      </c>
    </row>
    <row r="111" spans="1:52" ht="15" customHeight="1" x14ac:dyDescent="0.2">
      <c r="A111" s="316" t="s">
        <v>425</v>
      </c>
      <c r="B111" s="317">
        <v>1</v>
      </c>
      <c r="C111" s="317">
        <v>400</v>
      </c>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f>SUM(C111:AR111)</f>
        <v>400</v>
      </c>
      <c r="AT111" s="317">
        <f>B111*3</f>
        <v>3</v>
      </c>
      <c r="AU111" s="317">
        <v>133</v>
      </c>
      <c r="AV111" s="317">
        <f>AS111-(AU111*AT111)</f>
        <v>1</v>
      </c>
      <c r="AW111" s="317" t="s">
        <v>43</v>
      </c>
      <c r="AX111" s="317">
        <f>AT111</f>
        <v>3</v>
      </c>
      <c r="AY111" s="318">
        <f>AS111/AT111</f>
        <v>133.33333333333334</v>
      </c>
      <c r="AZ111" s="183">
        <v>1</v>
      </c>
    </row>
    <row r="112" spans="1:52" ht="15" customHeight="1" x14ac:dyDescent="0.2">
      <c r="A112" s="316" t="s">
        <v>427</v>
      </c>
      <c r="B112" s="317">
        <v>1</v>
      </c>
      <c r="C112" s="317">
        <v>370</v>
      </c>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f>SUM(C112:AR112)</f>
        <v>370</v>
      </c>
      <c r="AT112" s="317">
        <f>B112*3</f>
        <v>3</v>
      </c>
      <c r="AU112" s="317">
        <v>123</v>
      </c>
      <c r="AV112" s="317">
        <f>AS112-(AU112*AT112)</f>
        <v>1</v>
      </c>
      <c r="AW112" s="317" t="s">
        <v>43</v>
      </c>
      <c r="AX112" s="317">
        <f>AT112</f>
        <v>3</v>
      </c>
      <c r="AY112" s="318">
        <f>AS112/AT112</f>
        <v>123.33333333333333</v>
      </c>
      <c r="AZ112" s="183" t="s">
        <v>458</v>
      </c>
    </row>
    <row r="113" spans="1:52" ht="15" customHeight="1" x14ac:dyDescent="0.2">
      <c r="A113" s="316" t="s">
        <v>428</v>
      </c>
      <c r="B113" s="317">
        <v>1</v>
      </c>
      <c r="C113" s="317">
        <v>368</v>
      </c>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f>SUM(C113:AR113)</f>
        <v>368</v>
      </c>
      <c r="AT113" s="317">
        <f>B113*3</f>
        <v>3</v>
      </c>
      <c r="AU113" s="317">
        <v>122</v>
      </c>
      <c r="AV113" s="317">
        <f>AS113-(AU113*AT113)</f>
        <v>2</v>
      </c>
      <c r="AW113" s="317" t="s">
        <v>43</v>
      </c>
      <c r="AX113" s="317">
        <f>AT113</f>
        <v>3</v>
      </c>
      <c r="AY113" s="318">
        <f>AS113/AT113</f>
        <v>122.66666666666667</v>
      </c>
      <c r="AZ113" s="183" t="s">
        <v>458</v>
      </c>
    </row>
    <row r="114" spans="1:52" ht="15" customHeight="1" x14ac:dyDescent="0.2">
      <c r="A114" s="316" t="s">
        <v>426</v>
      </c>
      <c r="B114" s="317">
        <v>1</v>
      </c>
      <c r="C114" s="317">
        <v>360</v>
      </c>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f>SUM(C114:AR114)</f>
        <v>360</v>
      </c>
      <c r="AT114" s="317">
        <f>B114*3</f>
        <v>3</v>
      </c>
      <c r="AU114" s="317">
        <v>120</v>
      </c>
      <c r="AV114" s="317">
        <f>AS114-(AU114*AT114)</f>
        <v>0</v>
      </c>
      <c r="AW114" s="317" t="s">
        <v>43</v>
      </c>
      <c r="AX114" s="317">
        <f>AT114</f>
        <v>3</v>
      </c>
      <c r="AY114" s="318">
        <f>AS114/AT114</f>
        <v>120</v>
      </c>
      <c r="AZ114" s="183" t="s">
        <v>458</v>
      </c>
    </row>
    <row r="115" spans="1:52" ht="15" customHeight="1" x14ac:dyDescent="0.2">
      <c r="A115" s="316" t="s">
        <v>424</v>
      </c>
      <c r="B115" s="317">
        <v>1</v>
      </c>
      <c r="C115" s="317">
        <v>359</v>
      </c>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f>SUM(C115:AR115)</f>
        <v>359</v>
      </c>
      <c r="AT115" s="317">
        <f>B115*3</f>
        <v>3</v>
      </c>
      <c r="AU115" s="317">
        <v>119</v>
      </c>
      <c r="AV115" s="317">
        <f>AS115-(AU115*AT115)</f>
        <v>2</v>
      </c>
      <c r="AW115" s="317" t="s">
        <v>43</v>
      </c>
      <c r="AX115" s="317">
        <f>AT115</f>
        <v>3</v>
      </c>
      <c r="AY115" s="318">
        <f>AS115/AT115</f>
        <v>119.66666666666667</v>
      </c>
      <c r="AZ115" s="183" t="s">
        <v>458</v>
      </c>
    </row>
    <row r="116" spans="1:52" ht="15" customHeight="1" x14ac:dyDescent="0.2">
      <c r="A116" s="170"/>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3"/>
    </row>
    <row r="117" spans="1:52" ht="15" customHeight="1" x14ac:dyDescent="0.2">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3"/>
    </row>
    <row r="118" spans="1:52" ht="15" customHeight="1" x14ac:dyDescent="0.2">
      <c r="A118" s="169"/>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c r="AZ118" s="201">
        <f>SUM(AZ111:AZ117)</f>
        <v>1</v>
      </c>
    </row>
    <row r="119" spans="1:52" ht="15" customHeight="1" x14ac:dyDescent="0.2">
      <c r="A119" s="169" t="s">
        <v>208</v>
      </c>
    </row>
    <row r="120" spans="1:52" ht="15" customHeight="1" x14ac:dyDescent="0.2">
      <c r="A120" s="328" t="s">
        <v>432</v>
      </c>
      <c r="B120" s="329">
        <v>1</v>
      </c>
      <c r="C120" s="329">
        <v>397</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f>SUM(C120:AR120)</f>
        <v>397</v>
      </c>
      <c r="AT120" s="329">
        <f>B120*3</f>
        <v>3</v>
      </c>
      <c r="AU120" s="329">
        <v>132</v>
      </c>
      <c r="AV120" s="329">
        <f>AS120-(AU120*AT120)</f>
        <v>1</v>
      </c>
      <c r="AW120" s="329" t="s">
        <v>43</v>
      </c>
      <c r="AX120" s="329">
        <f>AT120</f>
        <v>3</v>
      </c>
      <c r="AY120" s="330">
        <f>AS120/AT120</f>
        <v>132.33333333333334</v>
      </c>
      <c r="AZ120" s="183" t="s">
        <v>458</v>
      </c>
    </row>
    <row r="121" spans="1:52" ht="15" customHeight="1" x14ac:dyDescent="0.2">
      <c r="A121" s="328" t="s">
        <v>431</v>
      </c>
      <c r="B121" s="329">
        <v>1</v>
      </c>
      <c r="C121" s="329">
        <v>381</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f>SUM(C121:AR121)</f>
        <v>381</v>
      </c>
      <c r="AT121" s="329">
        <f>B121*3</f>
        <v>3</v>
      </c>
      <c r="AU121" s="329">
        <v>127</v>
      </c>
      <c r="AV121" s="329">
        <f>AS121-(AU121*AT121)</f>
        <v>0</v>
      </c>
      <c r="AW121" s="329" t="s">
        <v>43</v>
      </c>
      <c r="AX121" s="329">
        <f>AT121</f>
        <v>3</v>
      </c>
      <c r="AY121" s="330">
        <f>AS121/AT121</f>
        <v>127</v>
      </c>
      <c r="AZ121" s="183" t="s">
        <v>458</v>
      </c>
    </row>
    <row r="122" spans="1:52" ht="15" customHeight="1" x14ac:dyDescent="0.2">
      <c r="A122" s="328" t="s">
        <v>433</v>
      </c>
      <c r="B122" s="329">
        <v>1</v>
      </c>
      <c r="C122" s="329">
        <v>344</v>
      </c>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f>SUM(C122:AR122)</f>
        <v>344</v>
      </c>
      <c r="AT122" s="329">
        <f>B122*3</f>
        <v>3</v>
      </c>
      <c r="AU122" s="329">
        <v>114</v>
      </c>
      <c r="AV122" s="329">
        <f>AS122-(AU122*AT122)</f>
        <v>2</v>
      </c>
      <c r="AW122" s="329" t="s">
        <v>43</v>
      </c>
      <c r="AX122" s="329">
        <f>AT122</f>
        <v>3</v>
      </c>
      <c r="AY122" s="330">
        <f>AS122/AT122</f>
        <v>114.66666666666667</v>
      </c>
      <c r="AZ122" s="183" t="s">
        <v>458</v>
      </c>
    </row>
    <row r="123" spans="1:52" ht="15" customHeight="1" x14ac:dyDescent="0.2">
      <c r="A123" s="328" t="s">
        <v>429</v>
      </c>
      <c r="B123" s="329">
        <v>1</v>
      </c>
      <c r="C123" s="329">
        <v>292</v>
      </c>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f>SUM(C123:AR123)</f>
        <v>292</v>
      </c>
      <c r="AT123" s="329">
        <f>B123*3</f>
        <v>3</v>
      </c>
      <c r="AU123" s="329">
        <v>97</v>
      </c>
      <c r="AV123" s="329">
        <f>AS123-(AU123*AT123)</f>
        <v>1</v>
      </c>
      <c r="AW123" s="329" t="s">
        <v>43</v>
      </c>
      <c r="AX123" s="329">
        <f>AT123</f>
        <v>3</v>
      </c>
      <c r="AY123" s="330">
        <f>AS123/AT123</f>
        <v>97.333333333333329</v>
      </c>
      <c r="AZ123" s="183" t="s">
        <v>458</v>
      </c>
    </row>
    <row r="124" spans="1:52" ht="15" customHeight="1" x14ac:dyDescent="0.2">
      <c r="A124" s="328" t="s">
        <v>457</v>
      </c>
      <c r="B124" s="329" t="s">
        <v>458</v>
      </c>
      <c r="C124" s="329" t="s">
        <v>458</v>
      </c>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t="s">
        <v>458</v>
      </c>
      <c r="AT124" s="329" t="s">
        <v>458</v>
      </c>
      <c r="AU124" s="329" t="s">
        <v>458</v>
      </c>
      <c r="AV124" s="329" t="s">
        <v>458</v>
      </c>
      <c r="AW124" s="329" t="s">
        <v>458</v>
      </c>
      <c r="AX124" s="329" t="s">
        <v>458</v>
      </c>
      <c r="AY124" s="330" t="s">
        <v>458</v>
      </c>
      <c r="AZ124" s="183" t="s">
        <v>458</v>
      </c>
    </row>
    <row r="125" spans="1:52" s="334" customFormat="1" ht="15" customHeight="1" x14ac:dyDescent="0.2">
      <c r="A125" s="331" t="s">
        <v>430</v>
      </c>
      <c r="B125" s="332">
        <v>1</v>
      </c>
      <c r="C125" s="332">
        <v>335</v>
      </c>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f>SUM(C125:AR125)</f>
        <v>335</v>
      </c>
      <c r="AT125" s="332">
        <f>B125*3</f>
        <v>3</v>
      </c>
      <c r="AU125" s="332">
        <v>111</v>
      </c>
      <c r="AV125" s="332">
        <f>AS125-(AU125*AT125)</f>
        <v>2</v>
      </c>
      <c r="AW125" s="332"/>
      <c r="AX125" s="332">
        <f>AT125</f>
        <v>3</v>
      </c>
      <c r="AY125" s="333">
        <f>AS125/AT125</f>
        <v>111.66666666666667</v>
      </c>
      <c r="AZ125" s="183" t="s">
        <v>458</v>
      </c>
    </row>
    <row r="126" spans="1:52" ht="15" customHeight="1" x14ac:dyDescent="0.2">
      <c r="A126" s="170"/>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3"/>
    </row>
    <row r="127" spans="1:52" ht="15" customHeight="1" x14ac:dyDescent="0.2">
      <c r="AZ127" s="201">
        <f>SUM(AZ120:AZ126)</f>
        <v>0</v>
      </c>
    </row>
  </sheetData>
  <sortState ref="A30:AY34">
    <sortCondition descending="1" ref="AY30"/>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3:AS64 AS28:AS29 AS19:AS20 AS55:AS56 AS10:AS11 AS37:AS38 AS82:AS83 AS46:AS47 AS90:AS92 AS100:AS101 AS127:AS218 AS118:AS119 AS109:AS11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AW28" sqref="AW28"/>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2" bestFit="1" customWidth="1"/>
    <col min="88" max="88" width="5.5703125" style="12" bestFit="1" customWidth="1"/>
    <col min="89" max="16384" width="9.140625" style="12"/>
  </cols>
  <sheetData>
    <row r="1" spans="1:88" x14ac:dyDescent="0.25">
      <c r="A1" s="9" t="s">
        <v>132</v>
      </c>
      <c r="B1" s="51" t="s">
        <v>133</v>
      </c>
      <c r="C1" s="9" t="s">
        <v>134</v>
      </c>
      <c r="D1" s="233" t="s">
        <v>130</v>
      </c>
      <c r="E1" s="233"/>
      <c r="F1" s="233"/>
      <c r="G1" s="233"/>
      <c r="H1" s="233"/>
      <c r="I1" s="233"/>
      <c r="J1" s="233"/>
      <c r="K1" s="233"/>
      <c r="L1" s="233"/>
      <c r="M1" s="233"/>
      <c r="N1" s="233"/>
      <c r="O1" s="233"/>
      <c r="P1" s="233"/>
      <c r="Q1" s="234" t="s">
        <v>131</v>
      </c>
      <c r="R1" s="235"/>
      <c r="S1" s="235"/>
      <c r="T1" s="235"/>
      <c r="U1" s="235"/>
      <c r="V1" s="235"/>
      <c r="W1" s="235"/>
      <c r="X1" s="235"/>
      <c r="Y1" s="235"/>
      <c r="Z1" s="235"/>
      <c r="AA1" s="235"/>
      <c r="AB1" s="235"/>
      <c r="AC1" s="184"/>
      <c r="AD1" s="236" t="s">
        <v>137</v>
      </c>
      <c r="AE1" s="232"/>
      <c r="AF1" s="232"/>
      <c r="AG1" s="232"/>
      <c r="AH1" s="232"/>
      <c r="AI1" s="232"/>
      <c r="AJ1" s="232"/>
      <c r="AK1" s="232"/>
      <c r="AL1" s="232"/>
      <c r="AM1" s="232"/>
      <c r="AN1" s="232"/>
      <c r="AO1" s="232"/>
      <c r="AP1" s="237"/>
      <c r="AQ1" s="9" t="s">
        <v>46</v>
      </c>
      <c r="AR1" s="9" t="s">
        <v>44</v>
      </c>
      <c r="AS1" s="12" t="s">
        <v>133</v>
      </c>
      <c r="AT1" s="233" t="s">
        <v>130</v>
      </c>
      <c r="AU1" s="233"/>
      <c r="AV1" s="233"/>
      <c r="AW1" s="233"/>
      <c r="AX1" s="233"/>
      <c r="AY1" s="233"/>
      <c r="AZ1" s="233"/>
      <c r="BA1" s="233"/>
      <c r="BB1" s="233"/>
      <c r="BC1" s="233"/>
      <c r="BD1" s="233"/>
      <c r="BE1" s="233"/>
      <c r="BF1" s="233"/>
      <c r="BG1" s="234" t="s">
        <v>131</v>
      </c>
      <c r="BH1" s="235"/>
      <c r="BI1" s="235"/>
      <c r="BJ1" s="235"/>
      <c r="BK1" s="235"/>
      <c r="BL1" s="235"/>
      <c r="BM1" s="235"/>
      <c r="BN1" s="235"/>
      <c r="BO1" s="235"/>
      <c r="BP1" s="235"/>
      <c r="BQ1" s="235"/>
      <c r="BR1" s="235"/>
      <c r="BS1" s="184"/>
      <c r="BT1" s="232" t="s">
        <v>137</v>
      </c>
      <c r="BU1" s="232"/>
      <c r="BV1" s="232"/>
      <c r="BW1" s="232"/>
      <c r="BX1" s="232"/>
      <c r="BY1" s="232"/>
      <c r="BZ1" s="232"/>
      <c r="CA1" s="232"/>
      <c r="CB1" s="232"/>
      <c r="CC1" s="232"/>
      <c r="CD1" s="232"/>
      <c r="CE1" s="232"/>
      <c r="CF1" s="232"/>
      <c r="CG1" s="9" t="s">
        <v>118</v>
      </c>
      <c r="CH1" s="9" t="s">
        <v>135</v>
      </c>
      <c r="CI1" s="9" t="s">
        <v>136</v>
      </c>
      <c r="CJ1" s="9" t="s">
        <v>119</v>
      </c>
    </row>
    <row r="2" spans="1:88" x14ac:dyDescent="0.25">
      <c r="A2" s="9">
        <f>SUM(D2:AP2)</f>
        <v>8</v>
      </c>
      <c r="B2" s="50" t="s">
        <v>196</v>
      </c>
      <c r="C2" s="10">
        <v>1</v>
      </c>
      <c r="D2" s="48">
        <v>8</v>
      </c>
      <c r="E2" s="48"/>
      <c r="F2" s="48"/>
      <c r="G2" s="48"/>
      <c r="H2" s="48"/>
      <c r="I2" s="48"/>
      <c r="J2" s="48"/>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SUM(D2:AP2)</f>
        <v>8</v>
      </c>
      <c r="AR2" s="9">
        <f>C2*8-(AQ2)</f>
        <v>0</v>
      </c>
      <c r="AS2" s="50" t="str">
        <f>B2</f>
        <v>20th Century</v>
      </c>
      <c r="AT2" s="52">
        <v>1879</v>
      </c>
      <c r="AU2" s="52"/>
      <c r="AV2" s="52"/>
      <c r="AW2" s="52"/>
      <c r="AX2" s="52"/>
      <c r="AY2" s="52"/>
      <c r="AZ2" s="52"/>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SUM(AT2:CF2)</f>
        <v>1879</v>
      </c>
      <c r="CH2" s="54">
        <f>SUM(AU2:CG2)</f>
        <v>1879</v>
      </c>
      <c r="CI2" s="9">
        <v>642</v>
      </c>
      <c r="CJ2" s="11">
        <f>CG2/3</f>
        <v>626.33333333333337</v>
      </c>
    </row>
    <row r="3" spans="1:88" x14ac:dyDescent="0.25">
      <c r="A3" s="9">
        <f>SUM(D3:AP3)</f>
        <v>8</v>
      </c>
      <c r="B3" s="50" t="s">
        <v>180</v>
      </c>
      <c r="C3" s="10">
        <v>1</v>
      </c>
      <c r="D3" s="48">
        <v>8</v>
      </c>
      <c r="E3" s="48"/>
      <c r="F3" s="48"/>
      <c r="G3" s="48"/>
      <c r="H3" s="48"/>
      <c r="I3" s="48"/>
      <c r="J3" s="48"/>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SUM(D3:AP3)</f>
        <v>8</v>
      </c>
      <c r="AR3" s="9">
        <f>C3*8-(AQ3)</f>
        <v>0</v>
      </c>
      <c r="AS3" s="50" t="str">
        <f>B3</f>
        <v>Central 2</v>
      </c>
      <c r="AT3" s="52">
        <v>1857</v>
      </c>
      <c r="AU3" s="52"/>
      <c r="AV3" s="52"/>
      <c r="AW3" s="52"/>
      <c r="AX3" s="52"/>
      <c r="AY3" s="52"/>
      <c r="AZ3" s="52"/>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SUM(AT3:CF3)</f>
        <v>1857</v>
      </c>
      <c r="CH3" s="54">
        <f>SUM(AU3:CG3)</f>
        <v>1857</v>
      </c>
      <c r="CI3" s="9">
        <v>642</v>
      </c>
      <c r="CJ3" s="11">
        <f>CG3/3</f>
        <v>619</v>
      </c>
    </row>
    <row r="4" spans="1:88" x14ac:dyDescent="0.25">
      <c r="A4" s="9">
        <f>SUM(D4:AP4)</f>
        <v>8</v>
      </c>
      <c r="B4" s="50" t="s">
        <v>177</v>
      </c>
      <c r="C4" s="10">
        <v>1</v>
      </c>
      <c r="D4" s="48">
        <v>8</v>
      </c>
      <c r="E4" s="48"/>
      <c r="F4" s="48"/>
      <c r="G4" s="48"/>
      <c r="H4" s="48"/>
      <c r="I4" s="48"/>
      <c r="J4" s="48"/>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SUM(D4:AP4)</f>
        <v>8</v>
      </c>
      <c r="AR4" s="9">
        <f>C4*8-(AQ4)</f>
        <v>0</v>
      </c>
      <c r="AS4" s="50" t="str">
        <f>B4</f>
        <v>Pilgrim 2</v>
      </c>
      <c r="AT4" s="52">
        <v>1836</v>
      </c>
      <c r="AU4" s="52"/>
      <c r="AV4" s="52"/>
      <c r="AW4" s="52"/>
      <c r="AX4" s="52"/>
      <c r="AY4" s="52"/>
      <c r="AZ4" s="52"/>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SUM(AT4:CF4)</f>
        <v>1836</v>
      </c>
      <c r="CH4" s="54">
        <f>SUM(AU4:CG4)</f>
        <v>1836</v>
      </c>
      <c r="CI4" s="9">
        <v>656</v>
      </c>
      <c r="CJ4" s="11">
        <f>CG4/3</f>
        <v>612</v>
      </c>
    </row>
    <row r="5" spans="1:88" x14ac:dyDescent="0.25">
      <c r="A5" s="9">
        <f>SUM(D5:AP5)</f>
        <v>6</v>
      </c>
      <c r="B5" s="50" t="s">
        <v>181</v>
      </c>
      <c r="C5" s="10">
        <v>1</v>
      </c>
      <c r="D5" s="48">
        <v>6</v>
      </c>
      <c r="E5" s="48"/>
      <c r="F5" s="48"/>
      <c r="G5" s="48"/>
      <c r="H5" s="48"/>
      <c r="I5" s="48"/>
      <c r="J5" s="48"/>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SUM(D5:AP5)</f>
        <v>6</v>
      </c>
      <c r="AR5" s="9">
        <f>C5*8-(AQ5)</f>
        <v>2</v>
      </c>
      <c r="AS5" s="50" t="str">
        <f>B5</f>
        <v>Academy 2</v>
      </c>
      <c r="AT5" s="52">
        <v>1788</v>
      </c>
      <c r="AU5" s="52"/>
      <c r="AV5" s="52"/>
      <c r="AW5" s="52"/>
      <c r="AX5" s="52"/>
      <c r="AY5" s="52"/>
      <c r="AZ5" s="52"/>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SUM(AT5:CF5)</f>
        <v>1788</v>
      </c>
      <c r="CH5" s="9"/>
      <c r="CI5" s="9"/>
      <c r="CJ5" s="11">
        <f>CG5/3</f>
        <v>596</v>
      </c>
    </row>
    <row r="6" spans="1:88" x14ac:dyDescent="0.25">
      <c r="A6" s="9">
        <f>SUM(D6:AP6)</f>
        <v>6</v>
      </c>
      <c r="B6" s="50" t="s">
        <v>179</v>
      </c>
      <c r="C6" s="10">
        <v>1</v>
      </c>
      <c r="D6" s="48">
        <v>6</v>
      </c>
      <c r="E6" s="48"/>
      <c r="F6" s="48"/>
      <c r="G6" s="48"/>
      <c r="H6" s="48"/>
      <c r="I6" s="48"/>
      <c r="J6" s="48"/>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SUM(D6:AP6)</f>
        <v>6</v>
      </c>
      <c r="AR6" s="9">
        <f>C6*8-(AQ6)</f>
        <v>2</v>
      </c>
      <c r="AS6" s="50" t="str">
        <f>B6</f>
        <v>Lucky 1</v>
      </c>
      <c r="AT6" s="52">
        <v>1847</v>
      </c>
      <c r="AU6" s="52"/>
      <c r="AV6" s="52"/>
      <c r="AW6" s="52"/>
      <c r="AX6" s="52"/>
      <c r="AY6" s="52"/>
      <c r="AZ6" s="52"/>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SUM(AT6:CF6)</f>
        <v>1847</v>
      </c>
      <c r="CH6" s="54">
        <f>SUM(AU6:CG6)</f>
        <v>1847</v>
      </c>
      <c r="CI6" s="9">
        <v>624</v>
      </c>
      <c r="CJ6" s="11">
        <f>CG6/3</f>
        <v>615.66666666666663</v>
      </c>
    </row>
    <row r="7" spans="1:88" x14ac:dyDescent="0.25">
      <c r="A7" s="9">
        <f>SUM(D7:AP7)</f>
        <v>6</v>
      </c>
      <c r="B7" s="50" t="s">
        <v>176</v>
      </c>
      <c r="C7" s="10">
        <v>1</v>
      </c>
      <c r="D7" s="48">
        <v>6</v>
      </c>
      <c r="E7" s="48"/>
      <c r="F7" s="48"/>
      <c r="G7" s="48"/>
      <c r="H7" s="48"/>
      <c r="I7" s="48"/>
      <c r="J7" s="48"/>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SUM(D7:AP7)</f>
        <v>6</v>
      </c>
      <c r="AR7" s="9">
        <f>C7*8-(AQ7)</f>
        <v>2</v>
      </c>
      <c r="AS7" s="50" t="str">
        <f>B7</f>
        <v>Woburn 1</v>
      </c>
      <c r="AT7" s="52">
        <v>1932</v>
      </c>
      <c r="AU7" s="52"/>
      <c r="AV7" s="52"/>
      <c r="AW7" s="52"/>
      <c r="AX7" s="52"/>
      <c r="AY7" s="52"/>
      <c r="AZ7" s="52"/>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SUM(AT7:CF7)</f>
        <v>1932</v>
      </c>
      <c r="CH7" s="54">
        <f>SUM(AU7:CG7)</f>
        <v>1932</v>
      </c>
      <c r="CI7" s="9">
        <v>674</v>
      </c>
      <c r="CJ7" s="11">
        <f>CG7/3</f>
        <v>644</v>
      </c>
    </row>
    <row r="8" spans="1:88" x14ac:dyDescent="0.25">
      <c r="A8" s="9">
        <f>SUM(D8:AP8)</f>
        <v>4</v>
      </c>
      <c r="B8" s="50" t="s">
        <v>178</v>
      </c>
      <c r="C8" s="10">
        <v>1</v>
      </c>
      <c r="D8" s="48">
        <v>4</v>
      </c>
      <c r="E8" s="48"/>
      <c r="F8" s="48"/>
      <c r="G8" s="48"/>
      <c r="H8" s="48"/>
      <c r="I8" s="48"/>
      <c r="J8" s="48"/>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SUM(D8:AP8)</f>
        <v>4</v>
      </c>
      <c r="AR8" s="9">
        <f>C8*8-(AQ8)</f>
        <v>4</v>
      </c>
      <c r="AS8" s="50" t="str">
        <f>B8</f>
        <v>Central 1</v>
      </c>
      <c r="AT8" s="52">
        <v>1706</v>
      </c>
      <c r="AU8" s="52"/>
      <c r="AV8" s="52"/>
      <c r="AW8" s="52"/>
      <c r="AX8" s="52"/>
      <c r="AY8" s="52"/>
      <c r="AZ8" s="52"/>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SUM(AT8:CF8)</f>
        <v>1706</v>
      </c>
      <c r="CH8" s="9"/>
      <c r="CI8" s="9"/>
      <c r="CJ8" s="11">
        <f>CG8/3</f>
        <v>568.66666666666663</v>
      </c>
    </row>
    <row r="9" spans="1:88" x14ac:dyDescent="0.25">
      <c r="A9" s="9">
        <f>SUM(D9:AP9)</f>
        <v>4</v>
      </c>
      <c r="B9" s="50" t="s">
        <v>175</v>
      </c>
      <c r="C9" s="10">
        <v>1</v>
      </c>
      <c r="D9" s="48">
        <v>4</v>
      </c>
      <c r="E9" s="48"/>
      <c r="F9" s="48"/>
      <c r="G9" s="48"/>
      <c r="H9" s="48"/>
      <c r="I9" s="48"/>
      <c r="J9" s="48"/>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SUM(D9:AP9)</f>
        <v>4</v>
      </c>
      <c r="AR9" s="9">
        <f>C9*8-(AQ9)</f>
        <v>4</v>
      </c>
      <c r="AS9" s="50" t="str">
        <f>B9</f>
        <v>Woburn 2</v>
      </c>
      <c r="AT9" s="52">
        <v>1678</v>
      </c>
      <c r="AU9" s="52"/>
      <c r="AV9" s="52"/>
      <c r="AW9" s="52"/>
      <c r="AX9" s="52"/>
      <c r="AY9" s="52"/>
      <c r="AZ9" s="52"/>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SUM(AT9:CF9)</f>
        <v>1678</v>
      </c>
      <c r="CH9" s="54">
        <f>SUM(AU9:CG9)</f>
        <v>1678</v>
      </c>
      <c r="CI9" s="9">
        <v>601</v>
      </c>
      <c r="CJ9" s="11">
        <f>CG9/3</f>
        <v>559.33333333333337</v>
      </c>
    </row>
    <row r="10" spans="1:88" x14ac:dyDescent="0.25">
      <c r="A10" s="9">
        <f>SUM(D10:AP10)</f>
        <v>2</v>
      </c>
      <c r="B10" s="50" t="s">
        <v>183</v>
      </c>
      <c r="C10" s="10">
        <v>1</v>
      </c>
      <c r="D10" s="48">
        <v>2</v>
      </c>
      <c r="E10" s="48"/>
      <c r="F10" s="48"/>
      <c r="G10" s="48"/>
      <c r="H10" s="48"/>
      <c r="I10" s="48"/>
      <c r="J10" s="48"/>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SUM(D10:AP10)</f>
        <v>2</v>
      </c>
      <c r="AR10" s="9">
        <f>C10*8-(AQ10)</f>
        <v>6</v>
      </c>
      <c r="AS10" s="50" t="str">
        <f>B10</f>
        <v>Academy 1</v>
      </c>
      <c r="AT10" s="52">
        <v>1787</v>
      </c>
      <c r="AU10" s="52"/>
      <c r="AV10" s="52"/>
      <c r="AW10" s="52"/>
      <c r="AX10" s="52"/>
      <c r="AY10" s="52"/>
      <c r="AZ10" s="52"/>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SUM(AT10:CF10)</f>
        <v>1787</v>
      </c>
      <c r="CH10" s="54">
        <f>SUM(AU10:CG10)</f>
        <v>1787</v>
      </c>
      <c r="CI10" s="9">
        <v>634</v>
      </c>
      <c r="CJ10" s="11">
        <f>CG10/3</f>
        <v>595.66666666666663</v>
      </c>
    </row>
    <row r="11" spans="1:88" x14ac:dyDescent="0.25">
      <c r="A11" s="9">
        <f>SUM(D11:AP11)</f>
        <v>2</v>
      </c>
      <c r="B11" s="50" t="s">
        <v>233</v>
      </c>
      <c r="C11" s="10">
        <v>1</v>
      </c>
      <c r="D11" s="48">
        <v>2</v>
      </c>
      <c r="E11" s="48"/>
      <c r="F11" s="48"/>
      <c r="G11" s="48"/>
      <c r="H11" s="48"/>
      <c r="I11" s="48"/>
      <c r="J11" s="48"/>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SUM(D11:AP11)</f>
        <v>2</v>
      </c>
      <c r="AR11" s="9">
        <f>C11*8-(AQ11)</f>
        <v>6</v>
      </c>
      <c r="AS11" s="50" t="str">
        <f>B11</f>
        <v>Metro</v>
      </c>
      <c r="AT11" s="52">
        <v>1754</v>
      </c>
      <c r="AU11" s="52"/>
      <c r="AV11" s="52"/>
      <c r="AW11" s="52"/>
      <c r="AX11" s="52"/>
      <c r="AY11" s="52"/>
      <c r="AZ11" s="52"/>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SUM(AT11:CF11)</f>
        <v>1754</v>
      </c>
      <c r="CH11" s="9"/>
      <c r="CI11" s="9"/>
      <c r="CJ11" s="11">
        <f>CG11/3</f>
        <v>584.66666666666663</v>
      </c>
    </row>
    <row r="12" spans="1:88" x14ac:dyDescent="0.25">
      <c r="A12" s="9">
        <f>SUM(D12:AP12)</f>
        <v>2</v>
      </c>
      <c r="B12" s="50" t="s">
        <v>232</v>
      </c>
      <c r="C12" s="10">
        <v>1</v>
      </c>
      <c r="D12" s="48">
        <v>2</v>
      </c>
      <c r="E12" s="48"/>
      <c r="F12" s="48"/>
      <c r="G12" s="48"/>
      <c r="H12" s="48"/>
      <c r="I12" s="48"/>
      <c r="J12" s="48"/>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SUM(D12:AP12)</f>
        <v>2</v>
      </c>
      <c r="AR12" s="9">
        <f>C12*8-(AQ12)</f>
        <v>6</v>
      </c>
      <c r="AS12" s="50" t="str">
        <f>B12</f>
        <v>Park Place</v>
      </c>
      <c r="AT12" s="52">
        <v>1822</v>
      </c>
      <c r="AU12" s="52"/>
      <c r="AV12" s="52"/>
      <c r="AW12" s="52"/>
      <c r="AX12" s="52"/>
      <c r="AY12" s="52"/>
      <c r="AZ12" s="52"/>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SUM(AT12:CF12)</f>
        <v>1822</v>
      </c>
      <c r="CH12" s="9"/>
      <c r="CI12" s="9"/>
      <c r="CJ12" s="11">
        <f>CG12/3</f>
        <v>607.33333333333337</v>
      </c>
    </row>
    <row r="13" spans="1:88" x14ac:dyDescent="0.25">
      <c r="A13" s="9">
        <f>SUM(D13:AP13)</f>
        <v>0</v>
      </c>
      <c r="B13" s="50" t="s">
        <v>128</v>
      </c>
      <c r="C13" s="10">
        <v>1</v>
      </c>
      <c r="D13" s="48">
        <v>0</v>
      </c>
      <c r="E13" s="48"/>
      <c r="F13" s="48"/>
      <c r="G13" s="48"/>
      <c r="H13" s="48"/>
      <c r="I13" s="48"/>
      <c r="J13" s="48"/>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SUM(D13:AP13)</f>
        <v>0</v>
      </c>
      <c r="AR13" s="9">
        <f>C13*8-(AQ13)</f>
        <v>8</v>
      </c>
      <c r="AS13" s="50" t="str">
        <f>B13</f>
        <v>Candlewood</v>
      </c>
      <c r="AT13" s="52">
        <v>1701</v>
      </c>
      <c r="AU13" s="52"/>
      <c r="AV13" s="52"/>
      <c r="AW13" s="52"/>
      <c r="AX13" s="52"/>
      <c r="AY13" s="52"/>
      <c r="AZ13" s="52"/>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SUM(AT13:CF13)</f>
        <v>1701</v>
      </c>
      <c r="CH13" s="9"/>
      <c r="CI13" s="9"/>
      <c r="CJ13" s="11">
        <f>CG13/3</f>
        <v>567</v>
      </c>
    </row>
    <row r="14" spans="1:88" x14ac:dyDescent="0.25">
      <c r="A14" s="9">
        <f>SUM(D14:AP14)</f>
        <v>0</v>
      </c>
      <c r="B14" s="50" t="s">
        <v>174</v>
      </c>
      <c r="C14" s="10">
        <v>1</v>
      </c>
      <c r="D14" s="48">
        <v>0</v>
      </c>
      <c r="E14" s="48"/>
      <c r="F14" s="48"/>
      <c r="G14" s="48"/>
      <c r="H14" s="48"/>
      <c r="I14" s="48"/>
      <c r="J14" s="48"/>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SUM(D14:AP14)</f>
        <v>0</v>
      </c>
      <c r="AR14" s="9">
        <f>C14*8-(AQ14)</f>
        <v>8</v>
      </c>
      <c r="AS14" s="50" t="str">
        <f>B14</f>
        <v>Lucky 2</v>
      </c>
      <c r="AT14" s="52">
        <v>1728</v>
      </c>
      <c r="AU14" s="52"/>
      <c r="AV14" s="52"/>
      <c r="AW14" s="52"/>
      <c r="AX14" s="52"/>
      <c r="AY14" s="52"/>
      <c r="AZ14" s="52"/>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SUM(AT14:CF14)</f>
        <v>1728</v>
      </c>
      <c r="CH14" s="9"/>
      <c r="CI14" s="9"/>
      <c r="CJ14" s="11">
        <f>CG14/3</f>
        <v>576</v>
      </c>
    </row>
    <row r="15" spans="1:88" x14ac:dyDescent="0.25">
      <c r="A15" s="9">
        <f>SUM(D15:AP15)</f>
        <v>0</v>
      </c>
      <c r="B15" s="50" t="s">
        <v>182</v>
      </c>
      <c r="C15" s="10">
        <v>1</v>
      </c>
      <c r="D15" s="48">
        <v>0</v>
      </c>
      <c r="E15" s="48"/>
      <c r="F15" s="48"/>
      <c r="G15" s="48"/>
      <c r="H15" s="48"/>
      <c r="I15" s="48"/>
      <c r="J15" s="48"/>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SUM(D15:AP15)</f>
        <v>0</v>
      </c>
      <c r="AR15" s="9">
        <f>C15*8-(AQ15)</f>
        <v>8</v>
      </c>
      <c r="AS15" s="50" t="str">
        <f>B15</f>
        <v>Pilgrim 1</v>
      </c>
      <c r="AT15" s="52">
        <v>1749</v>
      </c>
      <c r="AU15" s="52"/>
      <c r="AV15" s="52"/>
      <c r="AW15" s="52"/>
      <c r="AX15" s="52"/>
      <c r="AY15" s="52"/>
      <c r="AZ15" s="52"/>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SUM(AT15:CF15)</f>
        <v>1749</v>
      </c>
      <c r="CH15" s="9"/>
      <c r="CI15" s="9"/>
      <c r="CJ15" s="11">
        <f>CG15/3</f>
        <v>583</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51" x14ac:dyDescent="0.25">
      <c r="B18" s="18" t="s">
        <v>151</v>
      </c>
      <c r="C18" s="18"/>
      <c r="AS18" s="18" t="s">
        <v>150</v>
      </c>
      <c r="AT18" s="18"/>
    </row>
    <row r="19" spans="1:51" s="84" customFormat="1" ht="15" customHeight="1" x14ac:dyDescent="0.2">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81" t="s">
        <v>391</v>
      </c>
      <c r="AT19" s="82">
        <v>458</v>
      </c>
      <c r="AU19" s="83"/>
      <c r="AV19" s="83"/>
    </row>
    <row r="20" spans="1:51" s="84" customFormat="1" ht="15" customHeight="1" x14ac:dyDescent="0.2">
      <c r="A20" s="78"/>
      <c r="B20" s="79" t="s">
        <v>432</v>
      </c>
      <c r="C20" s="80">
        <v>158</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442</v>
      </c>
      <c r="AT20" s="87">
        <v>420</v>
      </c>
      <c r="AU20" s="83"/>
      <c r="AV20" s="83"/>
      <c r="AY20" s="86"/>
    </row>
    <row r="21" spans="1:51" s="84" customFormat="1" ht="15" customHeight="1" x14ac:dyDescent="0.2">
      <c r="A21" s="78"/>
      <c r="B21" s="79" t="s">
        <v>424</v>
      </c>
      <c r="C21" s="80">
        <v>157</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447</v>
      </c>
      <c r="AT21" s="82">
        <v>411</v>
      </c>
      <c r="AU21" s="83"/>
      <c r="AV21" s="83"/>
    </row>
    <row r="22" spans="1:51" s="84" customFormat="1" ht="15" customHeight="1" x14ac:dyDescent="0.2">
      <c r="A22" s="78"/>
      <c r="B22" s="79" t="s">
        <v>445</v>
      </c>
      <c r="C22" s="80">
        <v>156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395</v>
      </c>
      <c r="AT22" s="80">
        <v>406</v>
      </c>
      <c r="AU22" s="83"/>
      <c r="AV22" s="83"/>
    </row>
    <row r="23" spans="1:51" s="84" customFormat="1" ht="15" customHeight="1" x14ac:dyDescent="0.2">
      <c r="A23" s="78"/>
      <c r="B23" s="79" t="s">
        <v>380</v>
      </c>
      <c r="C23" s="80">
        <v>155</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425</v>
      </c>
      <c r="AT23" s="80">
        <v>400</v>
      </c>
      <c r="AU23" s="83"/>
      <c r="AV23" s="83"/>
    </row>
    <row r="24" spans="1:51" s="84" customFormat="1" ht="15" customHeight="1" x14ac:dyDescent="0.2">
      <c r="A24" s="78"/>
      <c r="B24" s="79" t="s">
        <v>395</v>
      </c>
      <c r="C24" s="80">
        <v>155</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185"/>
      <c r="AT24" s="82"/>
      <c r="AU24" s="83"/>
      <c r="AV24" s="83"/>
    </row>
    <row r="25" spans="1:51" s="84" customFormat="1" ht="15" customHeight="1" x14ac:dyDescent="0.2">
      <c r="A25" s="78"/>
      <c r="B25" s="79"/>
      <c r="C25" s="80"/>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c r="AT25" s="80"/>
      <c r="AU25" s="83"/>
      <c r="AV25" s="83"/>
    </row>
    <row r="26" spans="1:51" s="84" customFormat="1" ht="15" customHeight="1" x14ac:dyDescent="0.2">
      <c r="A26" s="78"/>
      <c r="B26" s="79"/>
      <c r="C26" s="80"/>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c r="AT26" s="80"/>
      <c r="AU26" s="83"/>
      <c r="AV26" s="83"/>
    </row>
    <row r="27" spans="1:51" s="84" customFormat="1" ht="15" customHeight="1" x14ac:dyDescent="0.2">
      <c r="A27" s="78"/>
      <c r="B27" s="88"/>
      <c r="C27" s="80"/>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c r="AT27" s="80"/>
      <c r="AU27" s="83"/>
      <c r="AV27" s="83"/>
    </row>
    <row r="28" spans="1:51" s="84" customFormat="1" ht="15" customHeight="1" x14ac:dyDescent="0.2">
      <c r="A28" s="78"/>
      <c r="B28" s="79"/>
      <c r="C28" s="80"/>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c r="AT28" s="85"/>
      <c r="AU28" s="83"/>
      <c r="AV28" s="83"/>
    </row>
    <row r="29" spans="1:51" s="84" customFormat="1" ht="15" customHeight="1" x14ac:dyDescent="0.2">
      <c r="A29" s="78"/>
      <c r="B29" s="79"/>
      <c r="C29" s="80"/>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c r="AT29" s="87"/>
    </row>
    <row r="30" spans="1:51" s="84" customFormat="1" ht="15" customHeight="1" x14ac:dyDescent="0.2">
      <c r="A30" s="78"/>
      <c r="B30" s="79"/>
      <c r="C30" s="80"/>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c r="AT30" s="80"/>
    </row>
    <row r="31" spans="1:51" s="84" customFormat="1" ht="15" customHeight="1" x14ac:dyDescent="0.2">
      <c r="A31" s="78"/>
      <c r="B31" s="79"/>
      <c r="C31" s="80"/>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c r="AT31" s="80"/>
    </row>
    <row r="32" spans="1:51" s="84" customFormat="1" ht="15" customHeight="1" x14ac:dyDescent="0.2">
      <c r="A32" s="78"/>
      <c r="B32" s="79"/>
      <c r="C32" s="80"/>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c r="AT32" s="80"/>
    </row>
    <row r="33" spans="1:48" s="84" customFormat="1" ht="15" customHeight="1" x14ac:dyDescent="0.2">
      <c r="A33" s="78"/>
      <c r="B33" s="79"/>
      <c r="C33" s="80"/>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c r="AT33" s="80"/>
    </row>
    <row r="34" spans="1:48" s="84" customFormat="1" ht="15" customHeight="1" x14ac:dyDescent="0.2">
      <c r="A34" s="78"/>
      <c r="B34" s="79"/>
      <c r="C34" s="80"/>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c r="AT34" s="80"/>
    </row>
    <row r="35" spans="1:48" s="84" customFormat="1" ht="15" customHeight="1" x14ac:dyDescent="0.2">
      <c r="A35" s="78"/>
      <c r="B35" s="79"/>
      <c r="C35" s="80"/>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81"/>
      <c r="AT35" s="82"/>
    </row>
    <row r="36" spans="1:48" s="84" customFormat="1" ht="15" customHeight="1" x14ac:dyDescent="0.2">
      <c r="A36" s="78"/>
      <c r="B36" s="79"/>
      <c r="C36" s="80"/>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c r="AT36" s="80"/>
      <c r="AU36" s="83"/>
      <c r="AV36" s="83"/>
    </row>
    <row r="37" spans="1:48" s="84" customFormat="1" ht="15" customHeight="1" x14ac:dyDescent="0.2">
      <c r="A37" s="78"/>
      <c r="B37" s="79"/>
      <c r="C37" s="80"/>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c r="AT37" s="80"/>
      <c r="AU37" s="83"/>
      <c r="AV37" s="83"/>
    </row>
    <row r="38" spans="1:48" x14ac:dyDescent="0.25">
      <c r="B38" s="79"/>
      <c r="C38" s="80"/>
      <c r="AS38" s="79"/>
      <c r="AT38" s="80"/>
    </row>
    <row r="39" spans="1:48" x14ac:dyDescent="0.25">
      <c r="B39" s="79"/>
      <c r="C39" s="80"/>
      <c r="AS39" s="79"/>
      <c r="AT39" s="80"/>
    </row>
    <row r="40" spans="1:48" x14ac:dyDescent="0.25">
      <c r="B40" s="79"/>
      <c r="C40" s="80"/>
      <c r="AS40" s="79"/>
      <c r="AT40" s="80"/>
    </row>
    <row r="41" spans="1:48" x14ac:dyDescent="0.25">
      <c r="B41" s="79"/>
      <c r="C41" s="80"/>
      <c r="AS41" s="79"/>
      <c r="AT41" s="80"/>
    </row>
    <row r="42" spans="1:48" x14ac:dyDescent="0.25">
      <c r="B42" s="79"/>
      <c r="C42" s="80"/>
      <c r="AS42" s="79"/>
      <c r="AT42" s="80"/>
    </row>
    <row r="43" spans="1:48" x14ac:dyDescent="0.25">
      <c r="B43" s="79"/>
      <c r="C43" s="80"/>
      <c r="AS43" s="79"/>
      <c r="AT43" s="80"/>
    </row>
    <row r="44" spans="1:48" x14ac:dyDescent="0.25">
      <c r="B44" s="79"/>
      <c r="C44" s="80"/>
      <c r="AS44" s="79"/>
      <c r="AT44" s="85"/>
    </row>
    <row r="45" spans="1:48" x14ac:dyDescent="0.25">
      <c r="B45" s="79"/>
      <c r="C45" s="80"/>
      <c r="AS45" s="79"/>
      <c r="AT45" s="85"/>
    </row>
    <row r="46" spans="1:48" x14ac:dyDescent="0.25">
      <c r="B46" s="79"/>
      <c r="C46" s="80"/>
      <c r="AS46" s="79"/>
      <c r="AT46" s="80"/>
    </row>
    <row r="47" spans="1:48" x14ac:dyDescent="0.25">
      <c r="B47" s="79"/>
      <c r="C47" s="80"/>
      <c r="AS47" s="79"/>
      <c r="AT47" s="80"/>
    </row>
    <row r="48" spans="1:48" x14ac:dyDescent="0.25">
      <c r="B48" s="79"/>
      <c r="C48" s="80"/>
      <c r="AS48" s="79"/>
      <c r="AT48" s="80"/>
    </row>
    <row r="49" spans="2:46" x14ac:dyDescent="0.25">
      <c r="B49" s="79"/>
      <c r="C49" s="80"/>
      <c r="AS49" s="79"/>
      <c r="AT49" s="80"/>
    </row>
    <row r="50" spans="2:46" x14ac:dyDescent="0.25">
      <c r="B50" s="79"/>
      <c r="C50" s="80"/>
      <c r="AS50" s="81"/>
      <c r="AT50" s="82"/>
    </row>
    <row r="51" spans="2:46" x14ac:dyDescent="0.25">
      <c r="B51" s="79"/>
      <c r="C51" s="80"/>
      <c r="AS51" s="79"/>
      <c r="AT51" s="80"/>
    </row>
    <row r="52" spans="2:46" x14ac:dyDescent="0.25">
      <c r="B52" s="79"/>
      <c r="C52" s="80"/>
      <c r="AS52" s="79"/>
      <c r="AT52" s="80"/>
    </row>
    <row r="53" spans="2:46" x14ac:dyDescent="0.25">
      <c r="B53" s="79"/>
      <c r="C53" s="80"/>
      <c r="AS53" s="79"/>
      <c r="AT53" s="80"/>
    </row>
    <row r="54" spans="2:46" x14ac:dyDescent="0.25">
      <c r="B54" s="79"/>
      <c r="C54" s="80"/>
      <c r="AS54" s="79"/>
      <c r="AT54" s="80"/>
    </row>
    <row r="55" spans="2:46" x14ac:dyDescent="0.25">
      <c r="B55" s="79"/>
      <c r="C55" s="80"/>
      <c r="AS55" s="79"/>
      <c r="AT55" s="80"/>
    </row>
    <row r="56" spans="2:46" x14ac:dyDescent="0.25">
      <c r="B56" s="79"/>
      <c r="C56" s="80"/>
      <c r="AS56" s="81"/>
      <c r="AT56" s="82"/>
    </row>
    <row r="57" spans="2:46" x14ac:dyDescent="0.25">
      <c r="B57" s="79"/>
      <c r="C57" s="80"/>
      <c r="AS57" s="79"/>
      <c r="AT57" s="80"/>
    </row>
    <row r="58" spans="2:46" x14ac:dyDescent="0.25">
      <c r="B58" s="79"/>
      <c r="C58" s="80"/>
      <c r="AS58" s="81"/>
      <c r="AT58" s="82"/>
    </row>
    <row r="59" spans="2:46" x14ac:dyDescent="0.25">
      <c r="B59" s="79"/>
      <c r="C59" s="80"/>
      <c r="AS59" s="79"/>
      <c r="AT59" s="80"/>
    </row>
    <row r="60" spans="2:46" x14ac:dyDescent="0.25">
      <c r="B60" s="79"/>
      <c r="C60" s="80"/>
      <c r="AS60" s="81"/>
      <c r="AT60" s="82"/>
    </row>
    <row r="61" spans="2:46" x14ac:dyDescent="0.25">
      <c r="B61" s="79"/>
      <c r="C61" s="80"/>
      <c r="AS61" s="79"/>
      <c r="AT61" s="80"/>
    </row>
    <row r="62" spans="2:46" x14ac:dyDescent="0.25">
      <c r="B62" s="79"/>
      <c r="C62" s="80"/>
      <c r="AS62" s="81"/>
      <c r="AT62" s="82"/>
    </row>
    <row r="63" spans="2:46" x14ac:dyDescent="0.25">
      <c r="B63" s="79"/>
      <c r="C63" s="80"/>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AS19:AT23">
    <sortCondition descending="1" ref="AT19"/>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workbookViewId="0">
      <selection activeCell="H29" sqref="H29"/>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238" t="s">
        <v>236</v>
      </c>
      <c r="C1" s="238"/>
      <c r="D1" s="238"/>
      <c r="E1" s="238"/>
      <c r="F1" s="238"/>
      <c r="G1" s="238"/>
      <c r="H1" s="238"/>
      <c r="I1" s="238"/>
      <c r="J1" s="238"/>
      <c r="K1" s="238"/>
      <c r="L1" s="238"/>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c r="K26" s="60"/>
      <c r="L26" s="65" t="s">
        <v>256</v>
      </c>
    </row>
    <row r="27" spans="2:13" x14ac:dyDescent="0.25">
      <c r="B27" s="65" t="s">
        <v>146</v>
      </c>
      <c r="D27" s="65"/>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4" x14ac:dyDescent="0.25">
      <c r="B49" s="102">
        <v>41148</v>
      </c>
      <c r="D49" s="59" t="s">
        <v>373</v>
      </c>
    </row>
    <row r="50" spans="2:4" x14ac:dyDescent="0.25">
      <c r="B50" s="102">
        <v>41149</v>
      </c>
      <c r="D50" s="59" t="s">
        <v>376</v>
      </c>
    </row>
    <row r="51" spans="2:4" x14ac:dyDescent="0.25">
      <c r="B51" s="102"/>
    </row>
    <row r="52" spans="2:4" x14ac:dyDescent="0.25">
      <c r="B52" s="102"/>
    </row>
    <row r="53" spans="2:4" x14ac:dyDescent="0.25">
      <c r="B53" s="102"/>
    </row>
    <row r="54" spans="2:4" x14ac:dyDescent="0.25">
      <c r="B54" s="102"/>
    </row>
    <row r="55" spans="2:4" x14ac:dyDescent="0.25">
      <c r="B55" s="102"/>
    </row>
    <row r="56" spans="2:4" x14ac:dyDescent="0.25">
      <c r="B56" s="102"/>
    </row>
    <row r="57" spans="2:4" x14ac:dyDescent="0.25">
      <c r="B57" s="102"/>
    </row>
    <row r="58" spans="2:4" x14ac:dyDescent="0.25">
      <c r="B58" s="102"/>
    </row>
    <row r="59" spans="2:4" x14ac:dyDescent="0.25">
      <c r="B59" s="102"/>
    </row>
    <row r="60" spans="2:4" x14ac:dyDescent="0.25">
      <c r="B60" s="102"/>
    </row>
    <row r="61" spans="2:4" x14ac:dyDescent="0.25">
      <c r="B61" s="102"/>
    </row>
    <row r="62" spans="2:4" x14ac:dyDescent="0.25">
      <c r="B62" s="102"/>
    </row>
    <row r="63" spans="2:4" x14ac:dyDescent="0.25">
      <c r="B63" s="102"/>
    </row>
    <row r="64" spans="2:4"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C39" sqref="C39"/>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247" t="s">
        <v>197</v>
      </c>
      <c r="B1" s="248"/>
      <c r="C1" s="248"/>
      <c r="D1" s="248"/>
      <c r="E1" s="248"/>
      <c r="F1" s="248"/>
      <c r="G1" s="248"/>
      <c r="H1" s="248"/>
      <c r="I1" s="249"/>
      <c r="J1" s="105"/>
      <c r="K1" s="247" t="s">
        <v>90</v>
      </c>
      <c r="L1" s="248"/>
      <c r="M1" s="248"/>
      <c r="N1" s="248"/>
      <c r="O1" s="248"/>
      <c r="P1" s="248"/>
      <c r="Q1" s="248"/>
      <c r="R1" s="248"/>
      <c r="S1" s="248"/>
      <c r="T1" s="248"/>
      <c r="U1" s="248"/>
      <c r="V1" s="248"/>
      <c r="W1" s="248"/>
      <c r="X1" s="248"/>
      <c r="Y1" s="249"/>
    </row>
    <row r="2" spans="1:25" ht="15" x14ac:dyDescent="0.2">
      <c r="A2" s="250"/>
      <c r="B2" s="251"/>
      <c r="C2" s="251"/>
      <c r="D2" s="251"/>
      <c r="E2" s="251"/>
      <c r="F2" s="251"/>
      <c r="G2" s="251"/>
      <c r="H2" s="251"/>
      <c r="I2" s="252"/>
      <c r="J2" s="106"/>
      <c r="K2" s="244" t="s">
        <v>94</v>
      </c>
      <c r="L2" s="245"/>
      <c r="M2" s="245"/>
      <c r="N2" s="106"/>
      <c r="O2" s="245" t="s">
        <v>2</v>
      </c>
      <c r="P2" s="245"/>
      <c r="Q2" s="245"/>
      <c r="R2" s="106"/>
      <c r="S2" s="245" t="s">
        <v>92</v>
      </c>
      <c r="T2" s="245"/>
      <c r="U2" s="245"/>
      <c r="V2" s="106"/>
      <c r="W2" s="245" t="s">
        <v>93</v>
      </c>
      <c r="X2" s="245"/>
      <c r="Y2" s="246"/>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241" t="s">
        <v>91</v>
      </c>
      <c r="L20" s="242"/>
      <c r="M20" s="242"/>
      <c r="N20" s="242"/>
      <c r="O20" s="242"/>
      <c r="P20" s="242"/>
      <c r="Q20" s="242"/>
      <c r="R20" s="242"/>
      <c r="S20" s="242"/>
      <c r="T20" s="243"/>
      <c r="U20" s="125"/>
      <c r="V20" s="125"/>
      <c r="W20" s="125"/>
      <c r="X20" s="126"/>
      <c r="Y20" s="118"/>
    </row>
    <row r="21" spans="1:25" ht="15" x14ac:dyDescent="0.25">
      <c r="A21" s="107"/>
      <c r="B21" s="115" t="s">
        <v>94</v>
      </c>
      <c r="C21" s="105"/>
      <c r="D21" s="105"/>
      <c r="E21" s="105"/>
      <c r="F21" s="105"/>
      <c r="G21" s="105"/>
      <c r="H21" s="127">
        <f>-SUM(L4:L17)</f>
        <v>-55000</v>
      </c>
      <c r="I21" s="110"/>
      <c r="J21" s="105"/>
      <c r="K21" s="244" t="s">
        <v>95</v>
      </c>
      <c r="L21" s="245"/>
      <c r="M21" s="106"/>
      <c r="N21" s="245" t="s">
        <v>92</v>
      </c>
      <c r="O21" s="245"/>
      <c r="P21" s="245"/>
      <c r="Q21" s="245"/>
      <c r="R21" s="245"/>
      <c r="S21" s="245" t="s">
        <v>96</v>
      </c>
      <c r="T21" s="246"/>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240" t="s">
        <v>198</v>
      </c>
      <c r="L28" s="240"/>
      <c r="M28" s="240"/>
      <c r="N28" s="240"/>
      <c r="O28" s="240"/>
      <c r="P28" s="240"/>
      <c r="Q28" s="240"/>
      <c r="R28" s="240"/>
      <c r="S28" s="240"/>
      <c r="T28" s="240"/>
      <c r="U28" s="143"/>
      <c r="V28" s="143"/>
      <c r="W28" s="143"/>
      <c r="X28" s="144"/>
      <c r="Y28" s="145"/>
    </row>
    <row r="29" spans="1:25" ht="15.75" thickBot="1" x14ac:dyDescent="0.3">
      <c r="A29" s="107"/>
      <c r="B29" s="121" t="s">
        <v>114</v>
      </c>
      <c r="C29" s="105"/>
      <c r="D29" s="105"/>
      <c r="E29" s="105"/>
      <c r="F29" s="105"/>
      <c r="G29" s="105"/>
      <c r="H29" s="129">
        <f>SUM(H21:H27)</f>
        <v>-71505</v>
      </c>
      <c r="I29" s="110"/>
      <c r="J29" s="105"/>
      <c r="K29" s="240" t="s">
        <v>199</v>
      </c>
      <c r="L29" s="240"/>
      <c r="M29" s="240"/>
      <c r="N29" s="240"/>
      <c r="O29" s="240"/>
      <c r="P29" s="240"/>
      <c r="Q29" s="240"/>
      <c r="R29" s="240"/>
      <c r="S29" s="240"/>
      <c r="T29" s="240"/>
      <c r="U29" s="143"/>
      <c r="V29" s="143"/>
      <c r="W29" s="143"/>
      <c r="X29" s="144"/>
      <c r="Y29" s="145"/>
    </row>
    <row r="30" spans="1:25" ht="15.75" thickTop="1" x14ac:dyDescent="0.25">
      <c r="A30" s="142"/>
      <c r="B30" s="133"/>
      <c r="C30" s="133"/>
      <c r="D30" s="133"/>
      <c r="E30" s="133"/>
      <c r="F30" s="133"/>
      <c r="G30" s="133"/>
      <c r="H30" s="133"/>
      <c r="I30" s="135"/>
      <c r="J30" s="105"/>
      <c r="K30" s="240" t="s">
        <v>200</v>
      </c>
      <c r="L30" s="240"/>
      <c r="M30" s="240"/>
      <c r="N30" s="240"/>
      <c r="O30" s="240"/>
      <c r="P30" s="240"/>
      <c r="Q30" s="240"/>
      <c r="R30" s="240"/>
      <c r="S30" s="240"/>
      <c r="T30" s="240"/>
      <c r="U30" s="240"/>
      <c r="V30" s="240"/>
      <c r="W30" s="240"/>
      <c r="X30" s="240"/>
      <c r="Y30" s="240"/>
    </row>
    <row r="31" spans="1:25" ht="15" x14ac:dyDescent="0.25">
      <c r="K31" s="239" t="s">
        <v>224</v>
      </c>
      <c r="L31" s="239"/>
      <c r="M31" s="239"/>
      <c r="N31" s="239"/>
      <c r="O31" s="239"/>
      <c r="P31" s="239"/>
      <c r="Q31" s="239"/>
      <c r="R31" s="239"/>
      <c r="S31" s="239"/>
      <c r="T31" s="239"/>
      <c r="U31" s="146"/>
      <c r="V31" s="146"/>
      <c r="W31" s="146"/>
      <c r="X31" s="146"/>
      <c r="Y31" s="146"/>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C137" sqref="C136:C137"/>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259" t="s">
        <v>86</v>
      </c>
      <c r="B1" s="259"/>
      <c r="C1" s="259"/>
      <c r="D1" s="259"/>
      <c r="E1" s="259"/>
      <c r="F1" s="259"/>
      <c r="G1" s="259"/>
      <c r="H1" s="259"/>
      <c r="I1" s="259"/>
      <c r="J1" s="259"/>
      <c r="K1" s="259"/>
      <c r="L1" s="259"/>
    </row>
    <row r="2" spans="1:31" x14ac:dyDescent="0.25">
      <c r="A2" s="259"/>
      <c r="B2" s="259"/>
      <c r="C2" s="259"/>
      <c r="D2" s="259"/>
      <c r="E2" s="259"/>
      <c r="F2" s="259"/>
      <c r="G2" s="259"/>
      <c r="H2" s="259"/>
      <c r="I2" s="259"/>
      <c r="J2" s="259"/>
      <c r="K2" s="259"/>
      <c r="L2" s="259"/>
    </row>
    <row r="3" spans="1:31" x14ac:dyDescent="0.25">
      <c r="A3" s="260" t="s">
        <v>231</v>
      </c>
      <c r="B3" s="260"/>
      <c r="C3" s="260"/>
      <c r="D3" s="260"/>
      <c r="E3" s="260"/>
      <c r="F3" s="260"/>
      <c r="G3" s="260"/>
      <c r="H3" s="260"/>
      <c r="I3" s="260"/>
      <c r="J3" s="260"/>
      <c r="K3" s="260"/>
      <c r="L3" s="260"/>
    </row>
    <row r="4" spans="1:31" ht="5.25" customHeight="1" x14ac:dyDescent="0.25">
      <c r="A4" s="260"/>
      <c r="B4" s="260"/>
      <c r="C4" s="260"/>
      <c r="D4" s="260"/>
      <c r="E4" s="260"/>
      <c r="F4" s="260"/>
      <c r="G4" s="260"/>
      <c r="H4" s="260"/>
      <c r="I4" s="260"/>
      <c r="J4" s="260"/>
      <c r="K4" s="260"/>
      <c r="L4" s="260"/>
    </row>
    <row r="5" spans="1:31" ht="6.75" customHeight="1" thickBot="1" x14ac:dyDescent="0.3"/>
    <row r="6" spans="1:31" x14ac:dyDescent="0.25">
      <c r="A6" s="348" t="s">
        <v>5</v>
      </c>
      <c r="B6" s="349"/>
      <c r="C6" s="350"/>
      <c r="D6" s="253" t="s">
        <v>7</v>
      </c>
      <c r="E6" s="254"/>
      <c r="F6" s="255"/>
      <c r="G6" s="253" t="s">
        <v>8</v>
      </c>
      <c r="H6" s="254"/>
      <c r="I6" s="255"/>
      <c r="J6" s="253" t="s">
        <v>9</v>
      </c>
      <c r="K6" s="254"/>
      <c r="L6" s="255"/>
      <c r="N6" s="274" t="s">
        <v>184</v>
      </c>
      <c r="O6" s="275"/>
      <c r="P6" s="276"/>
    </row>
    <row r="7" spans="1:31" ht="16.5" thickBot="1" x14ac:dyDescent="0.3">
      <c r="A7" s="351">
        <v>41152</v>
      </c>
      <c r="B7" s="352"/>
      <c r="C7" s="353"/>
      <c r="D7" s="256">
        <f>A7+7</f>
        <v>41159</v>
      </c>
      <c r="E7" s="257"/>
      <c r="F7" s="258"/>
      <c r="G7" s="256">
        <f>D7+7</f>
        <v>41166</v>
      </c>
      <c r="H7" s="257"/>
      <c r="I7" s="258"/>
      <c r="J7" s="256">
        <f>G7+7</f>
        <v>41173</v>
      </c>
      <c r="K7" s="257"/>
      <c r="L7" s="258"/>
      <c r="N7" s="271"/>
      <c r="O7" s="272"/>
      <c r="P7" s="273"/>
      <c r="Q7" s="193"/>
      <c r="R7" s="193"/>
      <c r="S7" s="193"/>
      <c r="T7" s="193"/>
      <c r="U7" s="193"/>
      <c r="V7" s="193"/>
      <c r="W7" s="193"/>
      <c r="X7" s="193"/>
      <c r="Y7" s="193"/>
      <c r="Z7" s="193"/>
      <c r="AA7" s="193"/>
      <c r="AB7" s="193"/>
      <c r="AC7" s="193"/>
      <c r="AD7" s="193"/>
      <c r="AE7" s="193"/>
    </row>
    <row r="8" spans="1:31" x14ac:dyDescent="0.25">
      <c r="A8" s="354" t="s">
        <v>179</v>
      </c>
      <c r="B8" s="355" t="s">
        <v>6</v>
      </c>
      <c r="C8" s="356" t="s">
        <v>232</v>
      </c>
      <c r="D8" s="92" t="s">
        <v>181</v>
      </c>
      <c r="E8" s="93" t="s">
        <v>6</v>
      </c>
      <c r="F8" s="94" t="s">
        <v>177</v>
      </c>
      <c r="G8" s="92" t="s">
        <v>183</v>
      </c>
      <c r="H8" s="93" t="s">
        <v>6</v>
      </c>
      <c r="I8" s="94" t="s">
        <v>174</v>
      </c>
      <c r="J8" s="92" t="s">
        <v>232</v>
      </c>
      <c r="K8" s="93" t="s">
        <v>6</v>
      </c>
      <c r="L8" s="94" t="s">
        <v>175</v>
      </c>
      <c r="N8" s="95"/>
      <c r="Q8" s="91"/>
      <c r="R8" s="91"/>
      <c r="S8" s="91"/>
      <c r="T8" s="91"/>
      <c r="U8" s="91"/>
      <c r="V8" s="91"/>
      <c r="W8" s="91"/>
      <c r="X8" s="91"/>
      <c r="Y8" s="91"/>
      <c r="Z8" s="91"/>
      <c r="AA8" s="91"/>
      <c r="AB8" s="91"/>
      <c r="AC8" s="91"/>
      <c r="AD8" s="91"/>
      <c r="AE8" s="193"/>
    </row>
    <row r="9" spans="1:31" x14ac:dyDescent="0.25">
      <c r="A9" s="354" t="s">
        <v>196</v>
      </c>
      <c r="B9" s="355" t="s">
        <v>6</v>
      </c>
      <c r="C9" s="356" t="s">
        <v>128</v>
      </c>
      <c r="D9" s="92" t="s">
        <v>183</v>
      </c>
      <c r="E9" s="93" t="s">
        <v>6</v>
      </c>
      <c r="F9" s="94" t="s">
        <v>178</v>
      </c>
      <c r="G9" s="92" t="s">
        <v>181</v>
      </c>
      <c r="H9" s="93" t="s">
        <v>6</v>
      </c>
      <c r="I9" s="94" t="s">
        <v>175</v>
      </c>
      <c r="J9" s="92" t="s">
        <v>179</v>
      </c>
      <c r="K9" s="93" t="s">
        <v>6</v>
      </c>
      <c r="L9" s="94" t="s">
        <v>182</v>
      </c>
      <c r="N9" s="212"/>
      <c r="Q9" s="91"/>
      <c r="R9" s="91"/>
      <c r="S9" s="91"/>
      <c r="T9" s="91"/>
      <c r="U9" s="91"/>
      <c r="V9" s="91"/>
      <c r="W9" s="91"/>
      <c r="X9" s="91"/>
      <c r="Y9" s="91"/>
      <c r="Z9" s="91"/>
      <c r="AA9" s="91"/>
      <c r="AB9" s="91"/>
      <c r="AC9" s="91"/>
      <c r="AD9" s="91"/>
      <c r="AE9" s="193"/>
    </row>
    <row r="10" spans="1:31" x14ac:dyDescent="0.25">
      <c r="A10" s="354" t="s">
        <v>177</v>
      </c>
      <c r="B10" s="355" t="s">
        <v>6</v>
      </c>
      <c r="C10" s="356" t="s">
        <v>174</v>
      </c>
      <c r="D10" s="92" t="s">
        <v>232</v>
      </c>
      <c r="E10" s="93" t="s">
        <v>6</v>
      </c>
      <c r="F10" s="94" t="s">
        <v>176</v>
      </c>
      <c r="G10" s="92" t="s">
        <v>179</v>
      </c>
      <c r="H10" s="93" t="s">
        <v>6</v>
      </c>
      <c r="I10" s="94" t="s">
        <v>233</v>
      </c>
      <c r="J10" s="92" t="s">
        <v>181</v>
      </c>
      <c r="K10" s="93" t="s">
        <v>6</v>
      </c>
      <c r="L10" s="94" t="s">
        <v>180</v>
      </c>
      <c r="N10" s="212"/>
      <c r="Q10" s="91"/>
      <c r="R10" s="91"/>
      <c r="S10" s="91"/>
      <c r="T10" s="91"/>
      <c r="U10" s="91"/>
      <c r="V10" s="91"/>
      <c r="W10" s="91"/>
      <c r="X10" s="91"/>
      <c r="Y10" s="91"/>
      <c r="Z10" s="91"/>
      <c r="AA10" s="91"/>
      <c r="AB10" s="91"/>
      <c r="AC10" s="91"/>
      <c r="AD10" s="91"/>
      <c r="AE10" s="193"/>
    </row>
    <row r="11" spans="1:31" x14ac:dyDescent="0.25">
      <c r="A11" s="354" t="s">
        <v>183</v>
      </c>
      <c r="B11" s="355" t="s">
        <v>6</v>
      </c>
      <c r="C11" s="356" t="s">
        <v>181</v>
      </c>
      <c r="D11" s="92" t="s">
        <v>196</v>
      </c>
      <c r="E11" s="93" t="s">
        <v>6</v>
      </c>
      <c r="F11" s="94" t="s">
        <v>179</v>
      </c>
      <c r="G11" s="92" t="s">
        <v>128</v>
      </c>
      <c r="H11" s="93" t="s">
        <v>6</v>
      </c>
      <c r="I11" s="94" t="s">
        <v>232</v>
      </c>
      <c r="J11" s="92" t="s">
        <v>178</v>
      </c>
      <c r="K11" s="93" t="s">
        <v>6</v>
      </c>
      <c r="L11" s="94" t="s">
        <v>177</v>
      </c>
      <c r="N11" s="212"/>
      <c r="Q11" s="91"/>
      <c r="R11" s="91"/>
      <c r="S11" s="91"/>
      <c r="T11" s="91"/>
      <c r="U11" s="91"/>
      <c r="V11" s="91"/>
      <c r="W11" s="91"/>
      <c r="X11" s="91"/>
      <c r="Y11" s="91"/>
      <c r="Z11" s="91"/>
      <c r="AA11" s="91"/>
      <c r="AB11" s="91"/>
      <c r="AC11" s="91"/>
      <c r="AD11" s="91"/>
      <c r="AE11" s="193"/>
    </row>
    <row r="12" spans="1:31" x14ac:dyDescent="0.25">
      <c r="A12" s="354" t="s">
        <v>175</v>
      </c>
      <c r="B12" s="355" t="s">
        <v>6</v>
      </c>
      <c r="C12" s="356" t="s">
        <v>178</v>
      </c>
      <c r="D12" s="92" t="s">
        <v>182</v>
      </c>
      <c r="E12" s="93" t="s">
        <v>6</v>
      </c>
      <c r="F12" s="94" t="s">
        <v>128</v>
      </c>
      <c r="G12" s="92" t="s">
        <v>180</v>
      </c>
      <c r="H12" s="93" t="s">
        <v>6</v>
      </c>
      <c r="I12" s="94" t="s">
        <v>196</v>
      </c>
      <c r="J12" s="92" t="s">
        <v>233</v>
      </c>
      <c r="K12" s="93" t="s">
        <v>6</v>
      </c>
      <c r="L12" s="94" t="s">
        <v>183</v>
      </c>
      <c r="N12" s="212"/>
      <c r="Q12" s="91"/>
      <c r="R12" s="91"/>
      <c r="S12" s="91"/>
      <c r="T12" s="91"/>
      <c r="U12" s="91"/>
      <c r="V12" s="91"/>
      <c r="W12" s="91"/>
      <c r="X12" s="91"/>
      <c r="Y12" s="91"/>
      <c r="Z12" s="91"/>
      <c r="AA12" s="91"/>
      <c r="AB12" s="91"/>
      <c r="AC12" s="91"/>
      <c r="AD12" s="91"/>
      <c r="AE12" s="193"/>
    </row>
    <row r="13" spans="1:31" x14ac:dyDescent="0.25">
      <c r="A13" s="354" t="s">
        <v>176</v>
      </c>
      <c r="B13" s="355" t="s">
        <v>6</v>
      </c>
      <c r="C13" s="356" t="s">
        <v>233</v>
      </c>
      <c r="D13" s="92" t="s">
        <v>174</v>
      </c>
      <c r="E13" s="93" t="s">
        <v>6</v>
      </c>
      <c r="F13" s="94" t="s">
        <v>180</v>
      </c>
      <c r="G13" s="92" t="s">
        <v>177</v>
      </c>
      <c r="H13" s="93" t="s">
        <v>6</v>
      </c>
      <c r="I13" s="94" t="s">
        <v>182</v>
      </c>
      <c r="J13" s="92" t="s">
        <v>196</v>
      </c>
      <c r="K13" s="93" t="s">
        <v>6</v>
      </c>
      <c r="L13" s="94" t="s">
        <v>176</v>
      </c>
      <c r="N13" s="212"/>
      <c r="Q13" s="91"/>
      <c r="R13" s="91"/>
      <c r="S13" s="91"/>
      <c r="T13" s="91"/>
      <c r="U13" s="91"/>
      <c r="V13" s="91"/>
      <c r="W13" s="91"/>
      <c r="X13" s="91"/>
      <c r="Y13" s="91"/>
      <c r="Z13" s="91"/>
      <c r="AA13" s="91"/>
      <c r="AB13" s="91"/>
      <c r="AC13" s="91"/>
      <c r="AD13" s="91"/>
      <c r="AE13" s="193"/>
    </row>
    <row r="14" spans="1:31" x14ac:dyDescent="0.25">
      <c r="A14" s="354" t="s">
        <v>180</v>
      </c>
      <c r="B14" s="355" t="s">
        <v>6</v>
      </c>
      <c r="C14" s="356" t="s">
        <v>182</v>
      </c>
      <c r="D14" s="92" t="s">
        <v>175</v>
      </c>
      <c r="E14" s="93" t="s">
        <v>6</v>
      </c>
      <c r="F14" s="94" t="s">
        <v>233</v>
      </c>
      <c r="G14" s="92" t="s">
        <v>176</v>
      </c>
      <c r="H14" s="93" t="s">
        <v>6</v>
      </c>
      <c r="I14" s="94" t="s">
        <v>178</v>
      </c>
      <c r="J14" s="92" t="s">
        <v>128</v>
      </c>
      <c r="K14" s="93" t="s">
        <v>6</v>
      </c>
      <c r="L14" s="94" t="s">
        <v>174</v>
      </c>
      <c r="N14" s="212"/>
      <c r="Q14" s="91"/>
      <c r="R14" s="91"/>
      <c r="S14" s="91"/>
      <c r="T14" s="91"/>
      <c r="U14" s="91"/>
      <c r="V14" s="91"/>
      <c r="W14" s="91"/>
      <c r="X14" s="91"/>
      <c r="Y14" s="91"/>
      <c r="Z14" s="91"/>
      <c r="AA14" s="91"/>
      <c r="AB14" s="91"/>
      <c r="AC14" s="91"/>
      <c r="AD14" s="91"/>
      <c r="AE14" s="193"/>
    </row>
    <row r="15" spans="1:31" x14ac:dyDescent="0.25">
      <c r="A15" s="253" t="s">
        <v>10</v>
      </c>
      <c r="B15" s="254"/>
      <c r="C15" s="255"/>
      <c r="D15" s="253" t="s">
        <v>11</v>
      </c>
      <c r="E15" s="254"/>
      <c r="F15" s="255"/>
      <c r="G15" s="253" t="s">
        <v>12</v>
      </c>
      <c r="H15" s="254"/>
      <c r="I15" s="255"/>
      <c r="J15" s="253" t="s">
        <v>13</v>
      </c>
      <c r="K15" s="254"/>
      <c r="L15" s="255"/>
      <c r="N15" s="95"/>
      <c r="Q15" s="91"/>
      <c r="R15" s="91"/>
      <c r="S15" s="91"/>
      <c r="T15" s="91"/>
      <c r="U15" s="91"/>
      <c r="V15" s="91"/>
      <c r="W15" s="91"/>
      <c r="X15" s="91"/>
      <c r="Y15" s="91"/>
      <c r="Z15" s="91"/>
      <c r="AA15" s="91"/>
      <c r="AB15" s="91"/>
      <c r="AC15" s="91"/>
      <c r="AD15" s="91"/>
      <c r="AE15" s="193"/>
    </row>
    <row r="16" spans="1:31" x14ac:dyDescent="0.25">
      <c r="A16" s="256">
        <f>J7+7</f>
        <v>41180</v>
      </c>
      <c r="B16" s="257"/>
      <c r="C16" s="258"/>
      <c r="D16" s="256">
        <f>A16+7</f>
        <v>41187</v>
      </c>
      <c r="E16" s="257"/>
      <c r="F16" s="258"/>
      <c r="G16" s="256">
        <f>D16+7</f>
        <v>41194</v>
      </c>
      <c r="H16" s="257"/>
      <c r="I16" s="258"/>
      <c r="J16" s="256">
        <f>G16+7</f>
        <v>41201</v>
      </c>
      <c r="K16" s="257"/>
      <c r="L16" s="258"/>
      <c r="N16" s="212"/>
      <c r="Q16" s="91"/>
      <c r="R16" s="91"/>
      <c r="S16" s="91"/>
      <c r="T16" s="91"/>
      <c r="U16" s="91"/>
      <c r="V16" s="91"/>
      <c r="W16" s="91"/>
      <c r="X16" s="91"/>
      <c r="Y16" s="91"/>
      <c r="Z16" s="91"/>
      <c r="AA16" s="91"/>
      <c r="AB16" s="91"/>
      <c r="AC16" s="91"/>
      <c r="AD16" s="91"/>
      <c r="AE16" s="193"/>
    </row>
    <row r="17" spans="1:31" x14ac:dyDescent="0.25">
      <c r="A17" s="92" t="s">
        <v>180</v>
      </c>
      <c r="B17" s="93" t="s">
        <v>6</v>
      </c>
      <c r="C17" s="94" t="s">
        <v>178</v>
      </c>
      <c r="D17" s="92" t="s">
        <v>196</v>
      </c>
      <c r="E17" s="93" t="s">
        <v>6</v>
      </c>
      <c r="F17" s="94" t="s">
        <v>233</v>
      </c>
      <c r="G17" s="92" t="s">
        <v>176</v>
      </c>
      <c r="H17" s="93" t="s">
        <v>6</v>
      </c>
      <c r="I17" s="94" t="s">
        <v>183</v>
      </c>
      <c r="J17" s="92" t="s">
        <v>174</v>
      </c>
      <c r="K17" s="93" t="s">
        <v>6</v>
      </c>
      <c r="L17" s="94" t="s">
        <v>181</v>
      </c>
      <c r="N17" s="212"/>
      <c r="Q17" s="91"/>
      <c r="R17" s="91"/>
      <c r="S17" s="91"/>
      <c r="T17" s="91"/>
      <c r="U17" s="91"/>
      <c r="V17" s="91"/>
      <c r="W17" s="91"/>
      <c r="X17" s="91"/>
      <c r="Y17" s="91"/>
      <c r="Z17" s="91"/>
      <c r="AA17" s="91"/>
      <c r="AB17" s="91"/>
      <c r="AC17" s="91"/>
      <c r="AD17" s="91"/>
      <c r="AE17" s="193"/>
    </row>
    <row r="18" spans="1:31" x14ac:dyDescent="0.25">
      <c r="A18" s="92" t="s">
        <v>177</v>
      </c>
      <c r="B18" s="93" t="s">
        <v>6</v>
      </c>
      <c r="C18" s="94" t="s">
        <v>233</v>
      </c>
      <c r="D18" s="92" t="s">
        <v>176</v>
      </c>
      <c r="E18" s="93" t="s">
        <v>6</v>
      </c>
      <c r="F18" s="94" t="s">
        <v>180</v>
      </c>
      <c r="G18" s="92" t="s">
        <v>232</v>
      </c>
      <c r="H18" s="93" t="s">
        <v>6</v>
      </c>
      <c r="I18" s="94" t="s">
        <v>196</v>
      </c>
      <c r="J18" s="92" t="s">
        <v>175</v>
      </c>
      <c r="K18" s="93" t="s">
        <v>6</v>
      </c>
      <c r="L18" s="94" t="s">
        <v>183</v>
      </c>
      <c r="N18" s="212"/>
      <c r="Q18" s="91"/>
      <c r="R18" s="91"/>
      <c r="S18" s="91"/>
      <c r="T18" s="91"/>
      <c r="U18" s="91"/>
      <c r="V18" s="91"/>
      <c r="W18" s="91"/>
      <c r="X18" s="91"/>
      <c r="Y18" s="91"/>
      <c r="Z18" s="91"/>
      <c r="AA18" s="91"/>
      <c r="AB18" s="91"/>
      <c r="AC18" s="91"/>
      <c r="AD18" s="91"/>
      <c r="AE18" s="193"/>
    </row>
    <row r="19" spans="1:31" x14ac:dyDescent="0.25">
      <c r="A19" s="92" t="s">
        <v>175</v>
      </c>
      <c r="B19" s="93" t="s">
        <v>6</v>
      </c>
      <c r="C19" s="94" t="s">
        <v>196</v>
      </c>
      <c r="D19" s="92" t="s">
        <v>183</v>
      </c>
      <c r="E19" s="93" t="s">
        <v>6</v>
      </c>
      <c r="F19" s="94" t="s">
        <v>179</v>
      </c>
      <c r="G19" s="92" t="s">
        <v>180</v>
      </c>
      <c r="H19" s="93" t="s">
        <v>6</v>
      </c>
      <c r="I19" s="94" t="s">
        <v>175</v>
      </c>
      <c r="J19" s="92" t="s">
        <v>128</v>
      </c>
      <c r="K19" s="93" t="s">
        <v>6</v>
      </c>
      <c r="L19" s="94" t="s">
        <v>178</v>
      </c>
      <c r="N19" s="212"/>
      <c r="Q19" s="91"/>
      <c r="R19" s="91"/>
      <c r="S19" s="91"/>
      <c r="T19" s="91"/>
      <c r="U19" s="91"/>
      <c r="V19" s="91"/>
      <c r="W19" s="91"/>
      <c r="X19" s="91"/>
      <c r="Y19" s="91"/>
      <c r="Z19" s="91"/>
      <c r="AA19" s="91"/>
      <c r="AB19" s="91"/>
      <c r="AC19" s="91"/>
      <c r="AD19" s="91"/>
      <c r="AE19" s="193"/>
    </row>
    <row r="20" spans="1:31" x14ac:dyDescent="0.25">
      <c r="A20" s="92" t="s">
        <v>232</v>
      </c>
      <c r="B20" s="93" t="s">
        <v>6</v>
      </c>
      <c r="C20" s="94" t="s">
        <v>183</v>
      </c>
      <c r="D20" s="92" t="s">
        <v>174</v>
      </c>
      <c r="E20" s="93" t="s">
        <v>6</v>
      </c>
      <c r="F20" s="94" t="s">
        <v>182</v>
      </c>
      <c r="G20" s="92" t="s">
        <v>182</v>
      </c>
      <c r="H20" s="93" t="s">
        <v>6</v>
      </c>
      <c r="I20" s="94" t="s">
        <v>178</v>
      </c>
      <c r="J20" s="92" t="s">
        <v>179</v>
      </c>
      <c r="K20" s="93" t="s">
        <v>6</v>
      </c>
      <c r="L20" s="94" t="s">
        <v>176</v>
      </c>
      <c r="N20" s="213"/>
      <c r="Q20" s="91"/>
      <c r="R20" s="91"/>
      <c r="S20" s="91"/>
      <c r="T20" s="91"/>
      <c r="U20" s="91"/>
      <c r="V20" s="91"/>
      <c r="W20" s="91"/>
      <c r="X20" s="91"/>
      <c r="Y20" s="91"/>
      <c r="Z20" s="91"/>
      <c r="AA20" s="91"/>
      <c r="AB20" s="91"/>
      <c r="AC20" s="91"/>
      <c r="AD20" s="91"/>
      <c r="AE20" s="193"/>
    </row>
    <row r="21" spans="1:31" x14ac:dyDescent="0.25">
      <c r="A21" s="92" t="s">
        <v>179</v>
      </c>
      <c r="B21" s="93" t="s">
        <v>6</v>
      </c>
      <c r="C21" s="94" t="s">
        <v>174</v>
      </c>
      <c r="D21" s="92" t="s">
        <v>177</v>
      </c>
      <c r="E21" s="93" t="s">
        <v>6</v>
      </c>
      <c r="F21" s="94" t="s">
        <v>232</v>
      </c>
      <c r="G21" s="92" t="s">
        <v>128</v>
      </c>
      <c r="H21" s="93" t="s">
        <v>6</v>
      </c>
      <c r="I21" s="94" t="s">
        <v>177</v>
      </c>
      <c r="J21" s="92" t="s">
        <v>196</v>
      </c>
      <c r="K21" s="93" t="s">
        <v>6</v>
      </c>
      <c r="L21" s="94" t="s">
        <v>182</v>
      </c>
      <c r="N21" s="213"/>
    </row>
    <row r="22" spans="1:31" x14ac:dyDescent="0.25">
      <c r="A22" s="92" t="s">
        <v>128</v>
      </c>
      <c r="B22" s="93" t="s">
        <v>6</v>
      </c>
      <c r="C22" s="94" t="s">
        <v>181</v>
      </c>
      <c r="D22" s="92" t="s">
        <v>175</v>
      </c>
      <c r="E22" s="93" t="s">
        <v>6</v>
      </c>
      <c r="F22" s="94" t="s">
        <v>128</v>
      </c>
      <c r="G22" s="92" t="s">
        <v>233</v>
      </c>
      <c r="H22" s="93" t="s">
        <v>6</v>
      </c>
      <c r="I22" s="94" t="s">
        <v>174</v>
      </c>
      <c r="J22" s="92" t="s">
        <v>180</v>
      </c>
      <c r="K22" s="93" t="s">
        <v>6</v>
      </c>
      <c r="L22" s="94" t="s">
        <v>177</v>
      </c>
    </row>
    <row r="23" spans="1:31" x14ac:dyDescent="0.25">
      <c r="A23" s="92" t="s">
        <v>182</v>
      </c>
      <c r="B23" s="93" t="s">
        <v>6</v>
      </c>
      <c r="C23" s="94" t="s">
        <v>176</v>
      </c>
      <c r="D23" s="92" t="s">
        <v>178</v>
      </c>
      <c r="E23" s="93" t="s">
        <v>6</v>
      </c>
      <c r="F23" s="94" t="s">
        <v>181</v>
      </c>
      <c r="G23" s="96" t="s">
        <v>181</v>
      </c>
      <c r="H23" s="93" t="s">
        <v>6</v>
      </c>
      <c r="I23" s="97" t="s">
        <v>179</v>
      </c>
      <c r="J23" s="92" t="s">
        <v>233</v>
      </c>
      <c r="K23" s="93" t="s">
        <v>6</v>
      </c>
      <c r="L23" s="94" t="s">
        <v>232</v>
      </c>
    </row>
    <row r="24" spans="1:31" x14ac:dyDescent="0.25">
      <c r="A24" s="253" t="s">
        <v>14</v>
      </c>
      <c r="B24" s="254"/>
      <c r="C24" s="255"/>
      <c r="D24" s="253" t="s">
        <v>15</v>
      </c>
      <c r="E24" s="254"/>
      <c r="F24" s="255"/>
      <c r="G24" s="253" t="s">
        <v>16</v>
      </c>
      <c r="H24" s="254"/>
      <c r="I24" s="255"/>
      <c r="J24" s="253" t="s">
        <v>17</v>
      </c>
      <c r="K24" s="254"/>
      <c r="L24" s="255"/>
    </row>
    <row r="25" spans="1:31" x14ac:dyDescent="0.25">
      <c r="A25" s="256">
        <f>J16+7</f>
        <v>41208</v>
      </c>
      <c r="B25" s="257"/>
      <c r="C25" s="258"/>
      <c r="D25" s="256">
        <v>41209</v>
      </c>
      <c r="E25" s="257"/>
      <c r="F25" s="258"/>
      <c r="G25" s="256">
        <f>A25+7</f>
        <v>41215</v>
      </c>
      <c r="H25" s="257"/>
      <c r="I25" s="258"/>
      <c r="J25" s="256">
        <f>G25+14</f>
        <v>41229</v>
      </c>
      <c r="K25" s="257"/>
      <c r="L25" s="258"/>
    </row>
    <row r="26" spans="1:31" x14ac:dyDescent="0.25">
      <c r="A26" s="92" t="s">
        <v>177</v>
      </c>
      <c r="B26" s="93" t="s">
        <v>6</v>
      </c>
      <c r="C26" s="94" t="s">
        <v>179</v>
      </c>
      <c r="D26" s="92" t="s">
        <v>128</v>
      </c>
      <c r="E26" s="93" t="s">
        <v>6</v>
      </c>
      <c r="F26" s="94" t="s">
        <v>176</v>
      </c>
      <c r="G26" s="92" t="s">
        <v>175</v>
      </c>
      <c r="H26" s="93" t="s">
        <v>6</v>
      </c>
      <c r="I26" s="94" t="s">
        <v>182</v>
      </c>
      <c r="J26" s="92" t="s">
        <v>233</v>
      </c>
      <c r="K26" s="93" t="s">
        <v>6</v>
      </c>
      <c r="L26" s="94" t="s">
        <v>128</v>
      </c>
    </row>
    <row r="27" spans="1:31" x14ac:dyDescent="0.25">
      <c r="A27" s="92" t="s">
        <v>178</v>
      </c>
      <c r="B27" s="93" t="s">
        <v>6</v>
      </c>
      <c r="C27" s="94" t="s">
        <v>174</v>
      </c>
      <c r="D27" s="92" t="s">
        <v>182</v>
      </c>
      <c r="E27" s="93" t="s">
        <v>6</v>
      </c>
      <c r="F27" s="94" t="s">
        <v>181</v>
      </c>
      <c r="G27" s="92" t="s">
        <v>128</v>
      </c>
      <c r="H27" s="93" t="s">
        <v>6</v>
      </c>
      <c r="I27" s="94" t="s">
        <v>179</v>
      </c>
      <c r="J27" s="92" t="s">
        <v>180</v>
      </c>
      <c r="K27" s="93" t="s">
        <v>6</v>
      </c>
      <c r="L27" s="94" t="s">
        <v>232</v>
      </c>
    </row>
    <row r="28" spans="1:31" x14ac:dyDescent="0.25">
      <c r="A28" s="92" t="s">
        <v>196</v>
      </c>
      <c r="B28" s="93" t="s">
        <v>6</v>
      </c>
      <c r="C28" s="94" t="s">
        <v>181</v>
      </c>
      <c r="D28" s="92" t="s">
        <v>174</v>
      </c>
      <c r="E28" s="93" t="s">
        <v>6</v>
      </c>
      <c r="F28" s="94" t="s">
        <v>232</v>
      </c>
      <c r="G28" s="92" t="s">
        <v>176</v>
      </c>
      <c r="H28" s="93" t="s">
        <v>6</v>
      </c>
      <c r="I28" s="94" t="s">
        <v>177</v>
      </c>
      <c r="J28" s="92" t="s">
        <v>182</v>
      </c>
      <c r="K28" s="93" t="s">
        <v>6</v>
      </c>
      <c r="L28" s="94" t="s">
        <v>183</v>
      </c>
    </row>
    <row r="29" spans="1:31" x14ac:dyDescent="0.25">
      <c r="A29" s="92" t="s">
        <v>233</v>
      </c>
      <c r="B29" s="93" t="s">
        <v>6</v>
      </c>
      <c r="C29" s="94" t="s">
        <v>180</v>
      </c>
      <c r="D29" s="92" t="s">
        <v>177</v>
      </c>
      <c r="E29" s="93" t="s">
        <v>6</v>
      </c>
      <c r="F29" s="94" t="s">
        <v>175</v>
      </c>
      <c r="G29" s="92" t="s">
        <v>181</v>
      </c>
      <c r="H29" s="93" t="s">
        <v>6</v>
      </c>
      <c r="I29" s="94" t="s">
        <v>233</v>
      </c>
      <c r="J29" s="92" t="s">
        <v>175</v>
      </c>
      <c r="K29" s="93" t="s">
        <v>6</v>
      </c>
      <c r="L29" s="94" t="s">
        <v>174</v>
      </c>
    </row>
    <row r="30" spans="1:31" x14ac:dyDescent="0.25">
      <c r="A30" s="92" t="s">
        <v>176</v>
      </c>
      <c r="B30" s="93" t="s">
        <v>6</v>
      </c>
      <c r="C30" s="94" t="s">
        <v>175</v>
      </c>
      <c r="D30" s="92" t="s">
        <v>178</v>
      </c>
      <c r="E30" s="93" t="s">
        <v>6</v>
      </c>
      <c r="F30" s="94" t="s">
        <v>233</v>
      </c>
      <c r="G30" s="92" t="s">
        <v>183</v>
      </c>
      <c r="H30" s="93" t="s">
        <v>6</v>
      </c>
      <c r="I30" s="94" t="s">
        <v>180</v>
      </c>
      <c r="J30" s="92" t="s">
        <v>181</v>
      </c>
      <c r="K30" s="93" t="s">
        <v>6</v>
      </c>
      <c r="L30" s="94" t="s">
        <v>176</v>
      </c>
    </row>
    <row r="31" spans="1:31" x14ac:dyDescent="0.25">
      <c r="A31" s="92" t="s">
        <v>182</v>
      </c>
      <c r="B31" s="93" t="s">
        <v>6</v>
      </c>
      <c r="C31" s="94" t="s">
        <v>232</v>
      </c>
      <c r="D31" s="92" t="s">
        <v>183</v>
      </c>
      <c r="E31" s="93" t="s">
        <v>6</v>
      </c>
      <c r="F31" s="94" t="s">
        <v>196</v>
      </c>
      <c r="G31" s="92" t="s">
        <v>232</v>
      </c>
      <c r="H31" s="93" t="s">
        <v>6</v>
      </c>
      <c r="I31" s="94" t="s">
        <v>178</v>
      </c>
      <c r="J31" s="92" t="s">
        <v>178</v>
      </c>
      <c r="K31" s="93" t="s">
        <v>6</v>
      </c>
      <c r="L31" s="94" t="s">
        <v>179</v>
      </c>
    </row>
    <row r="32" spans="1:31" x14ac:dyDescent="0.25">
      <c r="A32" s="92" t="s">
        <v>183</v>
      </c>
      <c r="B32" s="93" t="s">
        <v>6</v>
      </c>
      <c r="C32" s="94" t="s">
        <v>128</v>
      </c>
      <c r="D32" s="96" t="s">
        <v>179</v>
      </c>
      <c r="E32" s="93" t="s">
        <v>6</v>
      </c>
      <c r="F32" s="97" t="s">
        <v>180</v>
      </c>
      <c r="G32" s="96" t="s">
        <v>174</v>
      </c>
      <c r="H32" s="93" t="s">
        <v>6</v>
      </c>
      <c r="I32" s="97" t="s">
        <v>196</v>
      </c>
      <c r="J32" s="92" t="s">
        <v>196</v>
      </c>
      <c r="K32" s="93" t="s">
        <v>6</v>
      </c>
      <c r="L32" s="94" t="s">
        <v>177</v>
      </c>
    </row>
    <row r="33" spans="1:12" x14ac:dyDescent="0.25">
      <c r="A33" s="253" t="s">
        <v>18</v>
      </c>
      <c r="B33" s="254"/>
      <c r="C33" s="255"/>
      <c r="D33" s="262" t="s">
        <v>185</v>
      </c>
      <c r="E33" s="263"/>
      <c r="F33" s="263"/>
      <c r="G33" s="263"/>
      <c r="H33" s="263"/>
      <c r="I33" s="263"/>
      <c r="J33" s="263"/>
      <c r="K33" s="263"/>
      <c r="L33" s="264"/>
    </row>
    <row r="34" spans="1:12" x14ac:dyDescent="0.25">
      <c r="A34" s="256">
        <f>J25+7</f>
        <v>41236</v>
      </c>
      <c r="B34" s="257"/>
      <c r="C34" s="258"/>
      <c r="D34" s="265"/>
      <c r="E34" s="266"/>
      <c r="F34" s="266"/>
      <c r="G34" s="266"/>
      <c r="H34" s="266"/>
      <c r="I34" s="266"/>
      <c r="J34" s="266"/>
      <c r="K34" s="266"/>
      <c r="L34" s="267"/>
    </row>
    <row r="35" spans="1:12" x14ac:dyDescent="0.25">
      <c r="A35" s="92" t="s">
        <v>178</v>
      </c>
      <c r="B35" s="93" t="s">
        <v>6</v>
      </c>
      <c r="C35" s="94" t="s">
        <v>196</v>
      </c>
      <c r="D35" s="265"/>
      <c r="E35" s="266"/>
      <c r="F35" s="266"/>
      <c r="G35" s="266"/>
      <c r="H35" s="266"/>
      <c r="I35" s="266"/>
      <c r="J35" s="266"/>
      <c r="K35" s="266"/>
      <c r="L35" s="267"/>
    </row>
    <row r="36" spans="1:12" x14ac:dyDescent="0.25">
      <c r="A36" s="92" t="s">
        <v>174</v>
      </c>
      <c r="B36" s="93" t="s">
        <v>6</v>
      </c>
      <c r="C36" s="94" t="s">
        <v>176</v>
      </c>
      <c r="D36" s="265"/>
      <c r="E36" s="266"/>
      <c r="F36" s="266"/>
      <c r="G36" s="266"/>
      <c r="H36" s="266"/>
      <c r="I36" s="266"/>
      <c r="J36" s="266"/>
      <c r="K36" s="266"/>
      <c r="L36" s="267"/>
    </row>
    <row r="37" spans="1:12" x14ac:dyDescent="0.25">
      <c r="A37" s="92" t="s">
        <v>233</v>
      </c>
      <c r="B37" s="93" t="s">
        <v>6</v>
      </c>
      <c r="C37" s="94" t="s">
        <v>182</v>
      </c>
      <c r="D37" s="265"/>
      <c r="E37" s="266"/>
      <c r="F37" s="266"/>
      <c r="G37" s="266"/>
      <c r="H37" s="266"/>
      <c r="I37" s="266"/>
      <c r="J37" s="266"/>
      <c r="K37" s="266"/>
      <c r="L37" s="267"/>
    </row>
    <row r="38" spans="1:12" x14ac:dyDescent="0.25">
      <c r="A38" s="92" t="s">
        <v>180</v>
      </c>
      <c r="B38" s="93" t="s">
        <v>6</v>
      </c>
      <c r="C38" s="94" t="s">
        <v>128</v>
      </c>
      <c r="D38" s="265"/>
      <c r="E38" s="266"/>
      <c r="F38" s="266"/>
      <c r="G38" s="266"/>
      <c r="H38" s="266"/>
      <c r="I38" s="266"/>
      <c r="J38" s="266"/>
      <c r="K38" s="266"/>
      <c r="L38" s="267"/>
    </row>
    <row r="39" spans="1:12" x14ac:dyDescent="0.25">
      <c r="A39" s="92" t="s">
        <v>232</v>
      </c>
      <c r="B39" s="93" t="s">
        <v>6</v>
      </c>
      <c r="C39" s="94" t="s">
        <v>181</v>
      </c>
      <c r="D39" s="265"/>
      <c r="E39" s="266"/>
      <c r="F39" s="266"/>
      <c r="G39" s="266"/>
      <c r="H39" s="266"/>
      <c r="I39" s="266"/>
      <c r="J39" s="266"/>
      <c r="K39" s="266"/>
      <c r="L39" s="267"/>
    </row>
    <row r="40" spans="1:12" x14ac:dyDescent="0.25">
      <c r="A40" s="92" t="s">
        <v>179</v>
      </c>
      <c r="B40" s="93" t="s">
        <v>6</v>
      </c>
      <c r="C40" s="94" t="s">
        <v>175</v>
      </c>
      <c r="D40" s="265"/>
      <c r="E40" s="266"/>
      <c r="F40" s="266"/>
      <c r="G40" s="266"/>
      <c r="H40" s="266"/>
      <c r="I40" s="266"/>
      <c r="J40" s="266"/>
      <c r="K40" s="266"/>
      <c r="L40" s="267"/>
    </row>
    <row r="41" spans="1:12" x14ac:dyDescent="0.25">
      <c r="A41" s="96" t="s">
        <v>177</v>
      </c>
      <c r="B41" s="98" t="s">
        <v>6</v>
      </c>
      <c r="C41" s="97" t="s">
        <v>183</v>
      </c>
      <c r="D41" s="268"/>
      <c r="E41" s="269"/>
      <c r="F41" s="269"/>
      <c r="G41" s="269"/>
      <c r="H41" s="269"/>
      <c r="I41" s="269"/>
      <c r="J41" s="269"/>
      <c r="K41" s="269"/>
      <c r="L41" s="270"/>
    </row>
    <row r="43" spans="1:12" x14ac:dyDescent="0.25">
      <c r="A43" s="253" t="s">
        <v>19</v>
      </c>
      <c r="B43" s="254"/>
      <c r="C43" s="255"/>
      <c r="D43" s="253" t="s">
        <v>20</v>
      </c>
      <c r="E43" s="254"/>
      <c r="F43" s="255"/>
      <c r="G43" s="253" t="s">
        <v>21</v>
      </c>
      <c r="H43" s="254"/>
      <c r="I43" s="255"/>
      <c r="J43" s="253" t="s">
        <v>22</v>
      </c>
      <c r="K43" s="254"/>
      <c r="L43" s="255"/>
    </row>
    <row r="44" spans="1:12" x14ac:dyDescent="0.25">
      <c r="A44" s="256">
        <f>A34+7</f>
        <v>41243</v>
      </c>
      <c r="B44" s="257"/>
      <c r="C44" s="258"/>
      <c r="D44" s="256">
        <f>A44+7</f>
        <v>41250</v>
      </c>
      <c r="E44" s="257"/>
      <c r="F44" s="258"/>
      <c r="G44" s="256">
        <f>D44+7</f>
        <v>41257</v>
      </c>
      <c r="H44" s="257"/>
      <c r="I44" s="258"/>
      <c r="J44" s="256">
        <f>G44+7</f>
        <v>41264</v>
      </c>
      <c r="K44" s="257"/>
      <c r="L44" s="258"/>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253" t="s">
        <v>23</v>
      </c>
      <c r="B52" s="254"/>
      <c r="C52" s="255"/>
      <c r="D52" s="253" t="s">
        <v>24</v>
      </c>
      <c r="E52" s="254"/>
      <c r="F52" s="255"/>
      <c r="G52" s="253" t="s">
        <v>25</v>
      </c>
      <c r="H52" s="254"/>
      <c r="I52" s="255"/>
      <c r="J52" s="253" t="s">
        <v>26</v>
      </c>
      <c r="K52" s="254"/>
      <c r="L52" s="255"/>
    </row>
    <row r="53" spans="1:12" x14ac:dyDescent="0.25">
      <c r="A53" s="256">
        <f>J44+7</f>
        <v>41271</v>
      </c>
      <c r="B53" s="257"/>
      <c r="C53" s="258"/>
      <c r="D53" s="256">
        <f>A53+7</f>
        <v>41278</v>
      </c>
      <c r="E53" s="257"/>
      <c r="F53" s="258"/>
      <c r="G53" s="256">
        <f>D53+7</f>
        <v>41285</v>
      </c>
      <c r="H53" s="257"/>
      <c r="I53" s="258"/>
      <c r="J53" s="256">
        <f>G53+7</f>
        <v>41292</v>
      </c>
      <c r="K53" s="257"/>
      <c r="L53" s="258"/>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253" t="s">
        <v>27</v>
      </c>
      <c r="B61" s="254"/>
      <c r="C61" s="255"/>
      <c r="D61" s="253" t="s">
        <v>28</v>
      </c>
      <c r="E61" s="254"/>
      <c r="F61" s="255"/>
      <c r="G61" s="253" t="s">
        <v>29</v>
      </c>
      <c r="H61" s="254"/>
      <c r="I61" s="255"/>
      <c r="J61" s="253" t="s">
        <v>30</v>
      </c>
      <c r="K61" s="254"/>
      <c r="L61" s="255"/>
    </row>
    <row r="62" spans="1:12" x14ac:dyDescent="0.25">
      <c r="A62" s="256">
        <f>J53+7</f>
        <v>41299</v>
      </c>
      <c r="B62" s="257"/>
      <c r="C62" s="258"/>
      <c r="D62" s="256">
        <v>41300</v>
      </c>
      <c r="E62" s="257"/>
      <c r="F62" s="258"/>
      <c r="G62" s="256">
        <f>A62+7</f>
        <v>41306</v>
      </c>
      <c r="H62" s="257"/>
      <c r="I62" s="258"/>
      <c r="J62" s="256">
        <f>G62+7</f>
        <v>41313</v>
      </c>
      <c r="K62" s="257"/>
      <c r="L62" s="258"/>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253" t="s">
        <v>31</v>
      </c>
      <c r="B70" s="254"/>
      <c r="C70" s="255"/>
      <c r="D70" s="262" t="s">
        <v>187</v>
      </c>
      <c r="E70" s="263"/>
      <c r="F70" s="263"/>
      <c r="G70" s="263"/>
      <c r="H70" s="263"/>
      <c r="I70" s="263"/>
      <c r="J70" s="263"/>
      <c r="K70" s="263"/>
      <c r="L70" s="264"/>
    </row>
    <row r="71" spans="1:12" x14ac:dyDescent="0.25">
      <c r="A71" s="256">
        <f>J62+7</f>
        <v>41320</v>
      </c>
      <c r="B71" s="257"/>
      <c r="C71" s="258"/>
      <c r="D71" s="265"/>
      <c r="E71" s="266"/>
      <c r="F71" s="266"/>
      <c r="G71" s="266"/>
      <c r="H71" s="266"/>
      <c r="I71" s="266"/>
      <c r="J71" s="266"/>
      <c r="K71" s="266"/>
      <c r="L71" s="267"/>
    </row>
    <row r="72" spans="1:12" x14ac:dyDescent="0.25">
      <c r="A72" s="92" t="s">
        <v>196</v>
      </c>
      <c r="B72" s="93" t="s">
        <v>6</v>
      </c>
      <c r="C72" s="94" t="s">
        <v>178</v>
      </c>
      <c r="D72" s="265"/>
      <c r="E72" s="266"/>
      <c r="F72" s="266"/>
      <c r="G72" s="266"/>
      <c r="H72" s="266"/>
      <c r="I72" s="266"/>
      <c r="J72" s="266"/>
      <c r="K72" s="266"/>
      <c r="L72" s="267"/>
    </row>
    <row r="73" spans="1:12" x14ac:dyDescent="0.25">
      <c r="A73" s="92" t="s">
        <v>176</v>
      </c>
      <c r="B73" s="93" t="s">
        <v>6</v>
      </c>
      <c r="C73" s="94" t="s">
        <v>174</v>
      </c>
      <c r="D73" s="265"/>
      <c r="E73" s="266"/>
      <c r="F73" s="266"/>
      <c r="G73" s="266"/>
      <c r="H73" s="266"/>
      <c r="I73" s="266"/>
      <c r="J73" s="266"/>
      <c r="K73" s="266"/>
      <c r="L73" s="267"/>
    </row>
    <row r="74" spans="1:12" x14ac:dyDescent="0.25">
      <c r="A74" s="92" t="s">
        <v>182</v>
      </c>
      <c r="B74" s="93" t="s">
        <v>6</v>
      </c>
      <c r="C74" s="94" t="s">
        <v>233</v>
      </c>
      <c r="D74" s="265"/>
      <c r="E74" s="266"/>
      <c r="F74" s="266"/>
      <c r="G74" s="266"/>
      <c r="H74" s="266"/>
      <c r="I74" s="266"/>
      <c r="J74" s="266"/>
      <c r="K74" s="266"/>
      <c r="L74" s="267"/>
    </row>
    <row r="75" spans="1:12" x14ac:dyDescent="0.25">
      <c r="A75" s="92" t="s">
        <v>128</v>
      </c>
      <c r="B75" s="93" t="s">
        <v>6</v>
      </c>
      <c r="C75" s="94" t="s">
        <v>180</v>
      </c>
      <c r="D75" s="265"/>
      <c r="E75" s="266"/>
      <c r="F75" s="266"/>
      <c r="G75" s="266"/>
      <c r="H75" s="266"/>
      <c r="I75" s="266"/>
      <c r="J75" s="266"/>
      <c r="K75" s="266"/>
      <c r="L75" s="267"/>
    </row>
    <row r="76" spans="1:12" x14ac:dyDescent="0.25">
      <c r="A76" s="92" t="s">
        <v>181</v>
      </c>
      <c r="B76" s="93" t="s">
        <v>6</v>
      </c>
      <c r="C76" s="94" t="s">
        <v>232</v>
      </c>
      <c r="D76" s="265"/>
      <c r="E76" s="266"/>
      <c r="F76" s="266"/>
      <c r="G76" s="266"/>
      <c r="H76" s="266"/>
      <c r="I76" s="266"/>
      <c r="J76" s="266"/>
      <c r="K76" s="266"/>
      <c r="L76" s="267"/>
    </row>
    <row r="77" spans="1:12" x14ac:dyDescent="0.25">
      <c r="A77" s="92" t="s">
        <v>175</v>
      </c>
      <c r="B77" s="93" t="s">
        <v>6</v>
      </c>
      <c r="C77" s="94" t="s">
        <v>179</v>
      </c>
      <c r="D77" s="265"/>
      <c r="E77" s="266"/>
      <c r="F77" s="266"/>
      <c r="G77" s="266"/>
      <c r="H77" s="266"/>
      <c r="I77" s="266"/>
      <c r="J77" s="266"/>
      <c r="K77" s="266"/>
      <c r="L77" s="267"/>
    </row>
    <row r="78" spans="1:12" x14ac:dyDescent="0.25">
      <c r="A78" s="96" t="s">
        <v>183</v>
      </c>
      <c r="B78" s="93" t="s">
        <v>6</v>
      </c>
      <c r="C78" s="97" t="s">
        <v>177</v>
      </c>
      <c r="D78" s="268"/>
      <c r="E78" s="269"/>
      <c r="F78" s="269"/>
      <c r="G78" s="269"/>
      <c r="H78" s="269"/>
      <c r="I78" s="269"/>
      <c r="J78" s="269"/>
      <c r="K78" s="269"/>
      <c r="L78" s="270"/>
    </row>
    <row r="80" spans="1:12" x14ac:dyDescent="0.25">
      <c r="A80" s="253" t="s">
        <v>32</v>
      </c>
      <c r="B80" s="254"/>
      <c r="C80" s="255"/>
      <c r="D80" s="253" t="s">
        <v>33</v>
      </c>
      <c r="E80" s="254"/>
      <c r="F80" s="255"/>
      <c r="G80" s="253" t="s">
        <v>34</v>
      </c>
      <c r="H80" s="254"/>
      <c r="I80" s="255"/>
      <c r="J80" s="253" t="s">
        <v>35</v>
      </c>
      <c r="K80" s="254"/>
      <c r="L80" s="255"/>
    </row>
    <row r="81" spans="1:12" x14ac:dyDescent="0.25">
      <c r="A81" s="256">
        <f>A71+7</f>
        <v>41327</v>
      </c>
      <c r="B81" s="257"/>
      <c r="C81" s="258"/>
      <c r="D81" s="256">
        <f>A81+7</f>
        <v>41334</v>
      </c>
      <c r="E81" s="257"/>
      <c r="F81" s="258"/>
      <c r="G81" s="256">
        <f>D81+7</f>
        <v>41341</v>
      </c>
      <c r="H81" s="257"/>
      <c r="I81" s="258"/>
      <c r="J81" s="256">
        <f>G81+7</f>
        <v>41348</v>
      </c>
      <c r="K81" s="257"/>
      <c r="L81" s="258"/>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253" t="s">
        <v>36</v>
      </c>
      <c r="B89" s="254"/>
      <c r="C89" s="255"/>
      <c r="D89" s="253" t="s">
        <v>37</v>
      </c>
      <c r="E89" s="254"/>
      <c r="F89" s="255"/>
      <c r="G89" s="253" t="s">
        <v>38</v>
      </c>
      <c r="H89" s="254"/>
      <c r="I89" s="255"/>
      <c r="J89" s="253" t="s">
        <v>39</v>
      </c>
      <c r="K89" s="254"/>
      <c r="L89" s="255"/>
    </row>
    <row r="90" spans="1:12" x14ac:dyDescent="0.25">
      <c r="A90" s="256">
        <f>J81+7</f>
        <v>41355</v>
      </c>
      <c r="B90" s="257"/>
      <c r="C90" s="258"/>
      <c r="D90" s="256">
        <f>A90+7</f>
        <v>41362</v>
      </c>
      <c r="E90" s="257"/>
      <c r="F90" s="258"/>
      <c r="G90" s="256">
        <f>D90+7</f>
        <v>41369</v>
      </c>
      <c r="H90" s="257"/>
      <c r="I90" s="258"/>
      <c r="J90" s="256">
        <f>G90+7</f>
        <v>41376</v>
      </c>
      <c r="K90" s="257"/>
      <c r="L90" s="258"/>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253" t="s">
        <v>40</v>
      </c>
      <c r="B98" s="254"/>
      <c r="C98" s="255"/>
      <c r="D98" s="253" t="s">
        <v>170</v>
      </c>
      <c r="E98" s="254"/>
      <c r="F98" s="255"/>
      <c r="G98" s="253" t="s">
        <v>171</v>
      </c>
      <c r="H98" s="254"/>
      <c r="I98" s="255"/>
      <c r="J98" s="253" t="s">
        <v>172</v>
      </c>
      <c r="K98" s="254"/>
      <c r="L98" s="255"/>
    </row>
    <row r="99" spans="1:12" x14ac:dyDescent="0.25">
      <c r="A99" s="256">
        <f>J90+7</f>
        <v>41383</v>
      </c>
      <c r="B99" s="257"/>
      <c r="C99" s="258"/>
      <c r="D99" s="256">
        <f>A99+7</f>
        <v>41390</v>
      </c>
      <c r="E99" s="257"/>
      <c r="F99" s="258"/>
      <c r="G99" s="256">
        <v>41391</v>
      </c>
      <c r="H99" s="257"/>
      <c r="I99" s="258"/>
      <c r="J99" s="256">
        <f>D99+7</f>
        <v>41397</v>
      </c>
      <c r="K99" s="257"/>
      <c r="L99" s="258"/>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253" t="s">
        <v>173</v>
      </c>
      <c r="B107" s="254"/>
      <c r="C107" s="255"/>
      <c r="D107" s="262" t="s">
        <v>186</v>
      </c>
      <c r="E107" s="263"/>
      <c r="F107" s="263"/>
      <c r="G107" s="263"/>
      <c r="H107" s="263"/>
      <c r="I107" s="263"/>
      <c r="J107" s="263"/>
      <c r="K107" s="263"/>
      <c r="L107" s="264"/>
    </row>
    <row r="108" spans="1:12" x14ac:dyDescent="0.25">
      <c r="A108" s="256">
        <f>J99+7</f>
        <v>41404</v>
      </c>
      <c r="B108" s="257"/>
      <c r="C108" s="258"/>
      <c r="D108" s="265"/>
      <c r="E108" s="266"/>
      <c r="F108" s="266"/>
      <c r="G108" s="266"/>
      <c r="H108" s="266"/>
      <c r="I108" s="266"/>
      <c r="J108" s="266"/>
      <c r="K108" s="266"/>
      <c r="L108" s="267"/>
    </row>
    <row r="109" spans="1:12" x14ac:dyDescent="0.25">
      <c r="A109" s="92" t="s">
        <v>178</v>
      </c>
      <c r="B109" s="93" t="s">
        <v>6</v>
      </c>
      <c r="C109" s="94" t="s">
        <v>196</v>
      </c>
      <c r="D109" s="265"/>
      <c r="E109" s="266"/>
      <c r="F109" s="266"/>
      <c r="G109" s="266"/>
      <c r="H109" s="266"/>
      <c r="I109" s="266"/>
      <c r="J109" s="266"/>
      <c r="K109" s="266"/>
      <c r="L109" s="267"/>
    </row>
    <row r="110" spans="1:12" x14ac:dyDescent="0.25">
      <c r="A110" s="92" t="s">
        <v>174</v>
      </c>
      <c r="B110" s="93" t="s">
        <v>6</v>
      </c>
      <c r="C110" s="94" t="s">
        <v>176</v>
      </c>
      <c r="D110" s="265"/>
      <c r="E110" s="266"/>
      <c r="F110" s="266"/>
      <c r="G110" s="266"/>
      <c r="H110" s="266"/>
      <c r="I110" s="266"/>
      <c r="J110" s="266"/>
      <c r="K110" s="266"/>
      <c r="L110" s="267"/>
    </row>
    <row r="111" spans="1:12" x14ac:dyDescent="0.25">
      <c r="A111" s="92" t="s">
        <v>233</v>
      </c>
      <c r="B111" s="93" t="s">
        <v>6</v>
      </c>
      <c r="C111" s="94" t="s">
        <v>182</v>
      </c>
      <c r="D111" s="265"/>
      <c r="E111" s="266"/>
      <c r="F111" s="266"/>
      <c r="G111" s="266"/>
      <c r="H111" s="266"/>
      <c r="I111" s="266"/>
      <c r="J111" s="266"/>
      <c r="K111" s="266"/>
      <c r="L111" s="267"/>
    </row>
    <row r="112" spans="1:12" x14ac:dyDescent="0.25">
      <c r="A112" s="92" t="s">
        <v>180</v>
      </c>
      <c r="B112" s="93" t="s">
        <v>6</v>
      </c>
      <c r="C112" s="94" t="s">
        <v>128</v>
      </c>
      <c r="D112" s="265"/>
      <c r="E112" s="266"/>
      <c r="F112" s="266"/>
      <c r="G112" s="266"/>
      <c r="H112" s="266"/>
      <c r="I112" s="266"/>
      <c r="J112" s="266"/>
      <c r="K112" s="266"/>
      <c r="L112" s="267"/>
    </row>
    <row r="113" spans="1:12" x14ac:dyDescent="0.25">
      <c r="A113" s="92" t="s">
        <v>232</v>
      </c>
      <c r="B113" s="93" t="s">
        <v>6</v>
      </c>
      <c r="C113" s="94" t="s">
        <v>181</v>
      </c>
      <c r="D113" s="265"/>
      <c r="E113" s="266"/>
      <c r="F113" s="266"/>
      <c r="G113" s="266"/>
      <c r="H113" s="266"/>
      <c r="I113" s="266"/>
      <c r="J113" s="266"/>
      <c r="K113" s="266"/>
      <c r="L113" s="267"/>
    </row>
    <row r="114" spans="1:12" x14ac:dyDescent="0.25">
      <c r="A114" s="92" t="s">
        <v>179</v>
      </c>
      <c r="B114" s="93" t="s">
        <v>6</v>
      </c>
      <c r="C114" s="94" t="s">
        <v>175</v>
      </c>
      <c r="D114" s="265"/>
      <c r="E114" s="266"/>
      <c r="F114" s="266"/>
      <c r="G114" s="266"/>
      <c r="H114" s="266"/>
      <c r="I114" s="266"/>
      <c r="J114" s="266"/>
      <c r="K114" s="266"/>
      <c r="L114" s="267"/>
    </row>
    <row r="115" spans="1:12" x14ac:dyDescent="0.25">
      <c r="A115" s="96" t="s">
        <v>177</v>
      </c>
      <c r="B115" s="98" t="s">
        <v>6</v>
      </c>
      <c r="C115" s="97" t="s">
        <v>183</v>
      </c>
      <c r="D115" s="268"/>
      <c r="E115" s="269"/>
      <c r="F115" s="269"/>
      <c r="G115" s="269"/>
      <c r="H115" s="269"/>
      <c r="I115" s="269"/>
      <c r="J115" s="269"/>
      <c r="K115" s="269"/>
      <c r="L115" s="270"/>
    </row>
    <row r="117" spans="1:12" x14ac:dyDescent="0.25">
      <c r="A117" s="261" t="s">
        <v>193</v>
      </c>
      <c r="B117" s="261"/>
      <c r="C117" s="261"/>
      <c r="D117" s="261"/>
      <c r="E117" s="261"/>
      <c r="F117" s="261"/>
      <c r="G117" s="261"/>
      <c r="H117" s="261"/>
      <c r="I117" s="261"/>
      <c r="J117" s="261"/>
      <c r="K117" s="261"/>
      <c r="L117" s="261"/>
    </row>
    <row r="118" spans="1:12" x14ac:dyDescent="0.25">
      <c r="A118" s="261" t="s">
        <v>229</v>
      </c>
      <c r="B118" s="261"/>
      <c r="C118" s="261"/>
      <c r="D118" s="261"/>
      <c r="E118" s="261"/>
      <c r="F118" s="261"/>
      <c r="G118" s="261"/>
      <c r="H118" s="261"/>
      <c r="I118" s="261"/>
      <c r="J118" s="261"/>
      <c r="K118" s="261"/>
      <c r="L118" s="261"/>
    </row>
    <row r="119" spans="1:12" x14ac:dyDescent="0.25">
      <c r="A119" s="261" t="s">
        <v>230</v>
      </c>
      <c r="B119" s="261"/>
      <c r="C119" s="261"/>
      <c r="D119" s="261"/>
      <c r="E119" s="261"/>
      <c r="F119" s="261"/>
      <c r="G119" s="261"/>
      <c r="H119" s="261"/>
      <c r="I119" s="261"/>
      <c r="J119" s="261"/>
      <c r="K119" s="261"/>
      <c r="L119" s="261"/>
    </row>
    <row r="120" spans="1:12" x14ac:dyDescent="0.25">
      <c r="A120" s="261" t="s">
        <v>194</v>
      </c>
      <c r="B120" s="261"/>
      <c r="C120" s="261"/>
      <c r="D120" s="261"/>
      <c r="E120" s="261"/>
      <c r="F120" s="261"/>
      <c r="G120" s="261"/>
      <c r="H120" s="261"/>
      <c r="I120" s="261"/>
      <c r="J120" s="261"/>
      <c r="K120" s="261"/>
      <c r="L120" s="261"/>
    </row>
    <row r="122" spans="1:12" x14ac:dyDescent="0.25">
      <c r="C122" s="89" t="s">
        <v>189</v>
      </c>
    </row>
    <row r="123" spans="1:12" x14ac:dyDescent="0.25">
      <c r="C123" s="99" t="s">
        <v>188</v>
      </c>
    </row>
  </sheetData>
  <mergeCells count="89">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 ref="J15:L15"/>
    <mergeCell ref="G15:I15"/>
    <mergeCell ref="G24:I24"/>
    <mergeCell ref="D25:F25"/>
    <mergeCell ref="A44:C44"/>
    <mergeCell ref="G25:I25"/>
    <mergeCell ref="G43:I43"/>
    <mergeCell ref="A52:C52"/>
    <mergeCell ref="D52:F52"/>
    <mergeCell ref="A61:C61"/>
    <mergeCell ref="J44:L44"/>
    <mergeCell ref="A53:C53"/>
    <mergeCell ref="J61:L61"/>
    <mergeCell ref="J52:L52"/>
    <mergeCell ref="D44:F44"/>
    <mergeCell ref="G52:I52"/>
    <mergeCell ref="G61:I61"/>
    <mergeCell ref="J53:L53"/>
    <mergeCell ref="G53:I53"/>
    <mergeCell ref="D53:F53"/>
    <mergeCell ref="A120:L120"/>
    <mergeCell ref="A119:L119"/>
    <mergeCell ref="A80:C80"/>
    <mergeCell ref="G80:I80"/>
    <mergeCell ref="A90:C90"/>
    <mergeCell ref="A70:C70"/>
    <mergeCell ref="A117:L117"/>
    <mergeCell ref="D107:L115"/>
    <mergeCell ref="A107:C107"/>
    <mergeCell ref="J99:L99"/>
    <mergeCell ref="A118:L118"/>
    <mergeCell ref="D99:F99"/>
    <mergeCell ref="J90:L90"/>
    <mergeCell ref="A99:C99"/>
    <mergeCell ref="A108:C108"/>
    <mergeCell ref="G90:I90"/>
    <mergeCell ref="G89:I89"/>
    <mergeCell ref="G98:I98"/>
    <mergeCell ref="D90:F90"/>
    <mergeCell ref="A98:C98"/>
    <mergeCell ref="G99:I99"/>
    <mergeCell ref="D98:F98"/>
    <mergeCell ref="J98:L98"/>
    <mergeCell ref="A1:L2"/>
    <mergeCell ref="A3:L4"/>
    <mergeCell ref="A7:C7"/>
    <mergeCell ref="D6:F6"/>
    <mergeCell ref="D7:F7"/>
    <mergeCell ref="A6:C6"/>
    <mergeCell ref="J6:L6"/>
    <mergeCell ref="J7:L7"/>
    <mergeCell ref="G6:I6"/>
    <mergeCell ref="A15:C15"/>
    <mergeCell ref="D15:F15"/>
    <mergeCell ref="A24:C24"/>
    <mergeCell ref="A43:C43"/>
    <mergeCell ref="A16:C16"/>
    <mergeCell ref="D43:F43"/>
    <mergeCell ref="A25:C25"/>
    <mergeCell ref="A34:C34"/>
    <mergeCell ref="A33:C33"/>
    <mergeCell ref="J89:L89"/>
    <mergeCell ref="D89:F89"/>
    <mergeCell ref="A71:C71"/>
    <mergeCell ref="A62:C62"/>
    <mergeCell ref="G62:I62"/>
    <mergeCell ref="A81:C81"/>
    <mergeCell ref="G81:I81"/>
    <mergeCell ref="J80:L80"/>
    <mergeCell ref="A89:C89"/>
    <mergeCell ref="J81:L81"/>
    <mergeCell ref="D81:F81"/>
    <mergeCell ref="D80:F80"/>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139" sqref="B1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7" t="s">
        <v>357</v>
      </c>
    </row>
    <row r="2" spans="1:2" s="2" customFormat="1" x14ac:dyDescent="0.2">
      <c r="B2" s="207" t="s">
        <v>358</v>
      </c>
    </row>
    <row r="3" spans="1:2" s="2" customFormat="1" x14ac:dyDescent="0.2">
      <c r="B3" s="207" t="s">
        <v>359</v>
      </c>
    </row>
    <row r="4" spans="1:2" s="2" customFormat="1" x14ac:dyDescent="0.2">
      <c r="B4" s="207" t="s">
        <v>360</v>
      </c>
    </row>
    <row r="5" spans="1:2" s="2" customFormat="1" x14ac:dyDescent="0.2">
      <c r="B5" s="207" t="s">
        <v>365</v>
      </c>
    </row>
    <row r="6" spans="1:2" x14ac:dyDescent="0.2">
      <c r="B6" s="1"/>
    </row>
    <row r="7" spans="1:2" x14ac:dyDescent="0.2">
      <c r="B7" s="2" t="s">
        <v>281</v>
      </c>
    </row>
    <row r="9" spans="1:2" x14ac:dyDescent="0.2">
      <c r="A9" s="100">
        <v>1</v>
      </c>
      <c r="B9" s="8" t="s">
        <v>282</v>
      </c>
    </row>
    <row r="11" spans="1:2" s="202" customFormat="1" x14ac:dyDescent="0.2">
      <c r="A11" s="100">
        <v>2</v>
      </c>
      <c r="B11" s="8" t="s">
        <v>283</v>
      </c>
    </row>
    <row r="12" spans="1:2" s="202" customFormat="1" x14ac:dyDescent="0.2">
      <c r="A12" s="100"/>
      <c r="B12" s="8" t="s">
        <v>284</v>
      </c>
    </row>
    <row r="13" spans="1:2" s="202" customFormat="1" x14ac:dyDescent="0.2">
      <c r="A13" s="100"/>
      <c r="B13" s="8" t="s">
        <v>285</v>
      </c>
    </row>
    <row r="14" spans="1:2" s="202" customFormat="1" x14ac:dyDescent="0.2">
      <c r="A14" s="100"/>
      <c r="B14" s="8" t="s">
        <v>286</v>
      </c>
    </row>
    <row r="15" spans="1:2" s="202"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203" t="s">
        <v>300</v>
      </c>
    </row>
    <row r="35" spans="1:2" x14ac:dyDescent="0.2">
      <c r="A35" s="100">
        <v>6</v>
      </c>
      <c r="B35" s="203" t="s">
        <v>301</v>
      </c>
    </row>
    <row r="37" spans="1:2" s="202" customFormat="1" x14ac:dyDescent="0.2">
      <c r="A37" s="100">
        <v>7</v>
      </c>
      <c r="B37" s="8" t="s">
        <v>302</v>
      </c>
    </row>
    <row r="38" spans="1:2" s="202" customFormat="1" x14ac:dyDescent="0.2">
      <c r="A38" s="100"/>
      <c r="B38" s="8" t="s">
        <v>303</v>
      </c>
    </row>
    <row r="39" spans="1:2" s="202" customFormat="1" x14ac:dyDescent="0.2">
      <c r="A39" s="100"/>
      <c r="B39" s="8" t="s">
        <v>304</v>
      </c>
    </row>
    <row r="41" spans="1:2" s="202" customFormat="1" x14ac:dyDescent="0.2">
      <c r="A41" s="100"/>
      <c r="B41" s="3" t="s">
        <v>4</v>
      </c>
    </row>
    <row r="42" spans="1:2" s="202" customFormat="1" x14ac:dyDescent="0.2">
      <c r="A42" s="100"/>
      <c r="B42" s="4" t="s">
        <v>41</v>
      </c>
    </row>
    <row r="43" spans="1:2" s="202" customFormat="1" x14ac:dyDescent="0.2">
      <c r="A43" s="100"/>
      <c r="B43" s="4" t="s">
        <v>138</v>
      </c>
    </row>
    <row r="45" spans="1:2" s="202" customFormat="1" x14ac:dyDescent="0.2">
      <c r="A45" s="100">
        <v>8</v>
      </c>
      <c r="B45" s="203" t="s">
        <v>305</v>
      </c>
    </row>
    <row r="46" spans="1:2" s="202" customFormat="1" x14ac:dyDescent="0.2">
      <c r="A46" s="100"/>
      <c r="B46" s="203"/>
    </row>
    <row r="47" spans="1:2" s="202" customFormat="1" x14ac:dyDescent="0.2">
      <c r="A47" s="100"/>
      <c r="B47" s="3" t="s">
        <v>306</v>
      </c>
    </row>
    <row r="48" spans="1:2" x14ac:dyDescent="0.2">
      <c r="B48" s="4" t="s">
        <v>307</v>
      </c>
    </row>
    <row r="50" spans="1:2" s="202" customFormat="1" x14ac:dyDescent="0.2">
      <c r="A50" s="100">
        <v>9</v>
      </c>
      <c r="B50" s="8" t="s">
        <v>308</v>
      </c>
    </row>
    <row r="51" spans="1:2" s="202" customFormat="1" x14ac:dyDescent="0.2">
      <c r="A51" s="100"/>
      <c r="B51" s="8" t="s">
        <v>310</v>
      </c>
    </row>
    <row r="52" spans="1:2" s="202" customFormat="1" x14ac:dyDescent="0.2">
      <c r="A52" s="100"/>
      <c r="B52" s="8" t="s">
        <v>309</v>
      </c>
    </row>
    <row r="54" spans="1:2" s="202" customFormat="1" x14ac:dyDescent="0.2">
      <c r="A54" s="100">
        <v>10</v>
      </c>
      <c r="B54" s="8" t="s">
        <v>311</v>
      </c>
    </row>
    <row r="55" spans="1:2" s="202"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5" customFormat="1" x14ac:dyDescent="0.2">
      <c r="A65" s="100">
        <v>13</v>
      </c>
      <c r="B65" s="8" t="s">
        <v>321</v>
      </c>
      <c r="C65" s="202"/>
      <c r="D65" s="202"/>
      <c r="E65" s="202"/>
    </row>
    <row r="66" spans="1:5" s="205" customFormat="1" x14ac:dyDescent="0.2">
      <c r="A66" s="100"/>
      <c r="B66" s="8" t="s">
        <v>322</v>
      </c>
      <c r="C66" s="202"/>
      <c r="D66" s="202"/>
      <c r="E66" s="202"/>
    </row>
    <row r="67" spans="1:5" s="205" customFormat="1" x14ac:dyDescent="0.2">
      <c r="A67" s="100"/>
      <c r="B67" s="8" t="s">
        <v>323</v>
      </c>
      <c r="C67" s="202"/>
      <c r="D67" s="202"/>
      <c r="E67" s="202"/>
    </row>
    <row r="68" spans="1:5" s="205" customFormat="1" x14ac:dyDescent="0.2">
      <c r="A68" s="100"/>
      <c r="B68" s="8" t="s">
        <v>324</v>
      </c>
      <c r="C68" s="202"/>
      <c r="D68" s="202"/>
      <c r="E68" s="202"/>
    </row>
    <row r="70" spans="1:5" s="202" customFormat="1" x14ac:dyDescent="0.2">
      <c r="A70" s="100">
        <v>14</v>
      </c>
      <c r="B70" s="8" t="s">
        <v>325</v>
      </c>
    </row>
    <row r="72" spans="1:5" x14ac:dyDescent="0.2">
      <c r="A72" s="100">
        <v>15</v>
      </c>
      <c r="B72" s="8" t="s">
        <v>352</v>
      </c>
    </row>
    <row r="73" spans="1:5" x14ac:dyDescent="0.2">
      <c r="B73" s="8" t="s">
        <v>326</v>
      </c>
    </row>
    <row r="75" spans="1:5" x14ac:dyDescent="0.2">
      <c r="B75" s="206"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6" t="s">
        <v>331</v>
      </c>
    </row>
    <row r="82" spans="1:2" x14ac:dyDescent="0.2">
      <c r="B82" s="204"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4"/>
    </row>
    <row r="102" spans="1:5" s="205" customFormat="1" x14ac:dyDescent="0.2">
      <c r="A102" s="100">
        <v>22</v>
      </c>
      <c r="B102" s="8" t="s">
        <v>341</v>
      </c>
      <c r="C102" s="202"/>
      <c r="D102" s="202"/>
      <c r="E102" s="202"/>
    </row>
    <row r="104" spans="1:5" s="205" customFormat="1" x14ac:dyDescent="0.2">
      <c r="A104" s="100">
        <v>23</v>
      </c>
      <c r="B104" s="8" t="s">
        <v>342</v>
      </c>
      <c r="C104" s="202"/>
      <c r="D104" s="202"/>
      <c r="E104" s="202"/>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5" customFormat="1" x14ac:dyDescent="0.2">
      <c r="A109" s="100">
        <v>25</v>
      </c>
      <c r="B109" s="8" t="s">
        <v>345</v>
      </c>
      <c r="C109" s="202"/>
      <c r="D109" s="202"/>
      <c r="E109" s="202"/>
    </row>
    <row r="110" spans="1:5" s="205" customFormat="1" x14ac:dyDescent="0.2">
      <c r="A110" s="100"/>
      <c r="B110" s="8" t="s">
        <v>346</v>
      </c>
      <c r="C110" s="202"/>
      <c r="D110" s="202"/>
      <c r="E110" s="202"/>
    </row>
    <row r="111" spans="1:5" s="205" customFormat="1" x14ac:dyDescent="0.2">
      <c r="A111" s="100"/>
      <c r="B111" s="8" t="s">
        <v>347</v>
      </c>
      <c r="C111" s="202"/>
      <c r="D111" s="202"/>
      <c r="E111" s="202"/>
    </row>
    <row r="112" spans="1:5" s="101" customFormat="1" x14ac:dyDescent="0.2">
      <c r="A112" s="100"/>
      <c r="B112" s="8"/>
      <c r="C112" s="8"/>
      <c r="D112" s="8"/>
      <c r="E112" s="8"/>
    </row>
    <row r="113" spans="1:5" s="205" customFormat="1" x14ac:dyDescent="0.2">
      <c r="A113" s="100">
        <v>26</v>
      </c>
      <c r="B113" s="8" t="s">
        <v>348</v>
      </c>
      <c r="C113" s="202"/>
      <c r="D113" s="202"/>
      <c r="E113" s="202"/>
    </row>
    <row r="114" spans="1:5" s="205" customFormat="1" x14ac:dyDescent="0.2">
      <c r="A114" s="100"/>
      <c r="B114" s="8" t="s">
        <v>349</v>
      </c>
      <c r="C114" s="202"/>
      <c r="D114" s="202"/>
      <c r="E114" s="202"/>
    </row>
    <row r="115" spans="1:5" s="205" customFormat="1" x14ac:dyDescent="0.2">
      <c r="A115" s="100"/>
      <c r="B115" s="8" t="s">
        <v>350</v>
      </c>
      <c r="C115" s="202"/>
      <c r="D115" s="202"/>
      <c r="E115" s="202"/>
    </row>
    <row r="116" spans="1:5" s="205" customFormat="1" x14ac:dyDescent="0.2">
      <c r="A116" s="100"/>
      <c r="B116" s="8" t="s">
        <v>351</v>
      </c>
      <c r="C116" s="202"/>
      <c r="D116" s="202"/>
      <c r="E116" s="202"/>
    </row>
    <row r="117" spans="1:5" s="101" customFormat="1" x14ac:dyDescent="0.2">
      <c r="A117" s="100"/>
      <c r="B117" s="8"/>
      <c r="C117" s="8"/>
      <c r="D117" s="8"/>
      <c r="E117" s="8"/>
    </row>
    <row r="118" spans="1:5" s="209" customFormat="1" x14ac:dyDescent="0.2">
      <c r="A118" s="208">
        <v>27</v>
      </c>
      <c r="B118" s="209" t="s">
        <v>353</v>
      </c>
    </row>
    <row r="119" spans="1:5" s="209" customFormat="1" x14ac:dyDescent="0.2">
      <c r="A119" s="208"/>
      <c r="B119" s="209" t="s">
        <v>361</v>
      </c>
    </row>
    <row r="120" spans="1:5" s="209" customFormat="1" x14ac:dyDescent="0.2">
      <c r="A120" s="208"/>
      <c r="B120" s="209" t="s">
        <v>362</v>
      </c>
    </row>
    <row r="121" spans="1:5" s="209" customFormat="1" x14ac:dyDescent="0.2">
      <c r="A121" s="208"/>
    </row>
    <row r="122" spans="1:5" s="209" customFormat="1" x14ac:dyDescent="0.2">
      <c r="A122" s="208">
        <v>28</v>
      </c>
      <c r="B122" s="209" t="s">
        <v>363</v>
      </c>
    </row>
    <row r="123" spans="1:5" s="209" customFormat="1" x14ac:dyDescent="0.2">
      <c r="A123" s="208"/>
      <c r="B123" s="209" t="s">
        <v>354</v>
      </c>
    </row>
    <row r="124" spans="1:5" s="209" customFormat="1" x14ac:dyDescent="0.2">
      <c r="A124" s="208"/>
    </row>
    <row r="125" spans="1:5" s="209" customFormat="1" x14ac:dyDescent="0.2">
      <c r="A125" s="208">
        <v>29</v>
      </c>
      <c r="B125" s="209" t="s">
        <v>355</v>
      </c>
    </row>
    <row r="126" spans="1:5" s="211" customFormat="1" x14ac:dyDescent="0.2">
      <c r="A126" s="210"/>
    </row>
    <row r="127" spans="1:5" s="211" customFormat="1" x14ac:dyDescent="0.2">
      <c r="A127" s="210"/>
    </row>
    <row r="128" spans="1:5" s="211" customFormat="1" x14ac:dyDescent="0.2">
      <c r="A128" s="210"/>
      <c r="B128" s="209"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Standings</vt:lpstr>
      <vt:lpstr>AwayAvgs</vt:lpstr>
      <vt:lpstr>1</vt:lpstr>
      <vt:lpstr>OverallAvgs</vt:lpstr>
      <vt:lpstr>Weekly</vt:lpstr>
      <vt:lpstr>Rosters</vt:lpstr>
      <vt:lpstr>Payouts</vt:lpstr>
      <vt:lpstr>Schedule</vt:lpstr>
      <vt:lpstr>Rules</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2012-09-04T13:32:44Z</cp:lastPrinted>
  <dcterms:created xsi:type="dcterms:W3CDTF">2008-08-05T01:22:02Z</dcterms:created>
  <dcterms:modified xsi:type="dcterms:W3CDTF">2012-09-04T13:39:51Z</dcterms:modified>
</cp:coreProperties>
</file>