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450" yWindow="645" windowWidth="6480" windowHeight="8115" tabRatio="913" activeTab="3"/>
  </bookViews>
  <sheets>
    <sheet name="Standings" sheetId="12" r:id="rId1"/>
    <sheet name="AwayAvgs" sheetId="9" r:id="rId2"/>
    <sheet name="1" sheetId="49" r:id="rId3"/>
    <sheet name="2" sheetId="50" r:id="rId4"/>
    <sheet name="OverallAvgs" sheetId="8" r:id="rId5"/>
    <sheet name="Weekly" sheetId="11" r:id="rId6"/>
    <sheet name="Rosters" sheetId="47" r:id="rId7"/>
    <sheet name="Payouts" sheetId="48" r:id="rId8"/>
    <sheet name="Schedule" sheetId="6" r:id="rId9"/>
    <sheet name="Rules" sheetId="4" r:id="rId10"/>
  </sheets>
  <definedNames>
    <definedName name="_xlnm.Print_Area" localSheetId="3">'2'!$A$1:$K$58</definedName>
    <definedName name="_xlnm.Print_Area" localSheetId="6">Rosters!$A:$L</definedName>
  </definedNames>
  <calcPr calcId="125725"/>
</workbook>
</file>

<file path=xl/calcChain.xml><?xml version="1.0" encoding="utf-8"?>
<calcChain xmlns="http://schemas.openxmlformats.org/spreadsheetml/2006/main">
  <c r="AS78" i="8"/>
  <c r="AT78"/>
  <c r="AV78" s="1"/>
  <c r="AX78"/>
  <c r="AY78"/>
  <c r="AS27"/>
  <c r="AY27" s="1"/>
  <c r="AT27"/>
  <c r="AX27"/>
  <c r="AS12"/>
  <c r="AT12"/>
  <c r="AV12" s="1"/>
  <c r="AX12"/>
  <c r="K29" i="12"/>
  <c r="L29"/>
  <c r="K26"/>
  <c r="L26"/>
  <c r="K27"/>
  <c r="L27"/>
  <c r="K28"/>
  <c r="L28"/>
  <c r="B27"/>
  <c r="C27"/>
  <c r="B28"/>
  <c r="C28"/>
  <c r="K56"/>
  <c r="L56"/>
  <c r="M56"/>
  <c r="O56"/>
  <c r="K57"/>
  <c r="L57"/>
  <c r="M57"/>
  <c r="O57"/>
  <c r="K58"/>
  <c r="L58"/>
  <c r="M58"/>
  <c r="O58"/>
  <c r="K59"/>
  <c r="L59"/>
  <c r="M59"/>
  <c r="O59"/>
  <c r="K60"/>
  <c r="L60"/>
  <c r="M60"/>
  <c r="O60"/>
  <c r="K41"/>
  <c r="L41"/>
  <c r="M41"/>
  <c r="O41"/>
  <c r="K42"/>
  <c r="L42"/>
  <c r="M42"/>
  <c r="O42"/>
  <c r="K43"/>
  <c r="L43"/>
  <c r="M43"/>
  <c r="O43"/>
  <c r="K44"/>
  <c r="L44"/>
  <c r="M44"/>
  <c r="O44"/>
  <c r="K45"/>
  <c r="L45"/>
  <c r="M45"/>
  <c r="O45"/>
  <c r="K46"/>
  <c r="L46"/>
  <c r="M46"/>
  <c r="O46"/>
  <c r="K47"/>
  <c r="L47"/>
  <c r="M47"/>
  <c r="O47"/>
  <c r="K48"/>
  <c r="L48"/>
  <c r="M48"/>
  <c r="O48"/>
  <c r="K49"/>
  <c r="L49"/>
  <c r="M49"/>
  <c r="O49"/>
  <c r="K50"/>
  <c r="L50"/>
  <c r="M50"/>
  <c r="O50"/>
  <c r="K51"/>
  <c r="L51"/>
  <c r="M51"/>
  <c r="O51"/>
  <c r="K52"/>
  <c r="L52"/>
  <c r="M52"/>
  <c r="O52"/>
  <c r="K53"/>
  <c r="L53"/>
  <c r="M53"/>
  <c r="O53"/>
  <c r="K54"/>
  <c r="L54"/>
  <c r="M54"/>
  <c r="O54"/>
  <c r="K55"/>
  <c r="L55"/>
  <c r="M55"/>
  <c r="O55"/>
  <c r="B54"/>
  <c r="C54"/>
  <c r="D54"/>
  <c r="E54"/>
  <c r="F54"/>
  <c r="B55"/>
  <c r="C55"/>
  <c r="D55"/>
  <c r="E55"/>
  <c r="F55"/>
  <c r="B56"/>
  <c r="C56"/>
  <c r="D56"/>
  <c r="E56"/>
  <c r="F56"/>
  <c r="B57"/>
  <c r="C57"/>
  <c r="D57"/>
  <c r="E57"/>
  <c r="F57"/>
  <c r="B58"/>
  <c r="C58"/>
  <c r="D58"/>
  <c r="E58"/>
  <c r="F58"/>
  <c r="AU48" i="9"/>
  <c r="AR48"/>
  <c r="AX48"/>
  <c r="AS48"/>
  <c r="AW48"/>
  <c r="AS46"/>
  <c r="AW46"/>
  <c r="AS43"/>
  <c r="AW43"/>
  <c r="AS41"/>
  <c r="AW41"/>
  <c r="AS47"/>
  <c r="AS38"/>
  <c r="AR38"/>
  <c r="AR47"/>
  <c r="AR41"/>
  <c r="AR43"/>
  <c r="AR46"/>
  <c r="AR14"/>
  <c r="AU14" s="1"/>
  <c r="AR44"/>
  <c r="AU44" s="1"/>
  <c r="AR16"/>
  <c r="AU16" s="1"/>
  <c r="AR51"/>
  <c r="AU51" s="1"/>
  <c r="AS14"/>
  <c r="AW14" s="1"/>
  <c r="AS44"/>
  <c r="AW44" s="1"/>
  <c r="AS16"/>
  <c r="AW16" s="1"/>
  <c r="AS51"/>
  <c r="AW51" s="1"/>
  <c r="AR26"/>
  <c r="AR40"/>
  <c r="AR50"/>
  <c r="AR52"/>
  <c r="AR3"/>
  <c r="AS26"/>
  <c r="AW26" s="1"/>
  <c r="AS40"/>
  <c r="AW40" s="1"/>
  <c r="AS50"/>
  <c r="AW50" s="1"/>
  <c r="AS52"/>
  <c r="AW52" s="1"/>
  <c r="AS3"/>
  <c r="AW3" s="1"/>
  <c r="AR39"/>
  <c r="AS39"/>
  <c r="AU39"/>
  <c r="AW39"/>
  <c r="AX39"/>
  <c r="AR33"/>
  <c r="AS33"/>
  <c r="AU33" s="1"/>
  <c r="AR10"/>
  <c r="AS10"/>
  <c r="AW10"/>
  <c r="AR34"/>
  <c r="AS34"/>
  <c r="AW34" s="1"/>
  <c r="AR11"/>
  <c r="AS11"/>
  <c r="CJ3" i="11"/>
  <c r="CJ4"/>
  <c r="CJ5"/>
  <c r="CJ6"/>
  <c r="CJ7"/>
  <c r="CJ8"/>
  <c r="CJ9"/>
  <c r="CJ10"/>
  <c r="CJ11"/>
  <c r="CJ12"/>
  <c r="CJ13"/>
  <c r="CJ14"/>
  <c r="CJ15"/>
  <c r="AV27" i="8" l="1"/>
  <c r="AY12"/>
  <c r="AU11" i="9"/>
  <c r="AU10"/>
  <c r="AX33"/>
  <c r="AU52"/>
  <c r="AU40"/>
  <c r="AX14"/>
  <c r="AX16"/>
  <c r="AU38"/>
  <c r="AU47"/>
  <c r="AU41"/>
  <c r="AU43"/>
  <c r="AU46"/>
  <c r="AU3"/>
  <c r="AU50"/>
  <c r="AU26"/>
  <c r="AX44"/>
  <c r="AX51"/>
  <c r="AW38"/>
  <c r="AW47"/>
  <c r="AX38"/>
  <c r="AX47"/>
  <c r="AX41"/>
  <c r="AX43"/>
  <c r="AX46"/>
  <c r="AX40"/>
  <c r="AX52"/>
  <c r="AU34"/>
  <c r="AX10"/>
  <c r="AW33"/>
  <c r="AX26"/>
  <c r="AX50"/>
  <c r="AX3"/>
  <c r="AX34"/>
  <c r="AW11"/>
  <c r="AX11"/>
  <c r="G51" i="50"/>
  <c r="J49"/>
  <c r="I49"/>
  <c r="H49"/>
  <c r="D49"/>
  <c r="C49"/>
  <c r="B49"/>
  <c r="K48"/>
  <c r="E48"/>
  <c r="K47"/>
  <c r="E47"/>
  <c r="K46"/>
  <c r="E46"/>
  <c r="K45"/>
  <c r="E45"/>
  <c r="K44"/>
  <c r="K49" s="1"/>
  <c r="E44"/>
  <c r="J42"/>
  <c r="I42"/>
  <c r="H42"/>
  <c r="D42"/>
  <c r="C42"/>
  <c r="B42"/>
  <c r="E42" s="1"/>
  <c r="K41"/>
  <c r="E41"/>
  <c r="K40"/>
  <c r="E40"/>
  <c r="K39"/>
  <c r="E39"/>
  <c r="K38"/>
  <c r="E38"/>
  <c r="K37"/>
  <c r="E37"/>
  <c r="J35"/>
  <c r="I35"/>
  <c r="H35"/>
  <c r="D35"/>
  <c r="C35"/>
  <c r="B35"/>
  <c r="K34"/>
  <c r="E34"/>
  <c r="K33"/>
  <c r="E33"/>
  <c r="K32"/>
  <c r="E32"/>
  <c r="K31"/>
  <c r="E31"/>
  <c r="K30"/>
  <c r="E30"/>
  <c r="J28"/>
  <c r="I28"/>
  <c r="H28"/>
  <c r="D28"/>
  <c r="C28"/>
  <c r="B28"/>
  <c r="K27"/>
  <c r="E27"/>
  <c r="K26"/>
  <c r="E26"/>
  <c r="K25"/>
  <c r="E25"/>
  <c r="K24"/>
  <c r="E24"/>
  <c r="K23"/>
  <c r="E23"/>
  <c r="J21"/>
  <c r="I21"/>
  <c r="H21"/>
  <c r="D21"/>
  <c r="C21"/>
  <c r="B21"/>
  <c r="K20"/>
  <c r="E20"/>
  <c r="K19"/>
  <c r="E19"/>
  <c r="K18"/>
  <c r="E18"/>
  <c r="K17"/>
  <c r="E17"/>
  <c r="K16"/>
  <c r="E16"/>
  <c r="J14"/>
  <c r="I14"/>
  <c r="H14"/>
  <c r="D14"/>
  <c r="C14"/>
  <c r="B14"/>
  <c r="K13"/>
  <c r="E13"/>
  <c r="K12"/>
  <c r="E12"/>
  <c r="K11"/>
  <c r="E11"/>
  <c r="K10"/>
  <c r="E10"/>
  <c r="K9"/>
  <c r="E9"/>
  <c r="J7"/>
  <c r="I7"/>
  <c r="H7"/>
  <c r="D7"/>
  <c r="C7"/>
  <c r="B7"/>
  <c r="K6"/>
  <c r="E6"/>
  <c r="K5"/>
  <c r="E5"/>
  <c r="K4"/>
  <c r="E4"/>
  <c r="K3"/>
  <c r="E3"/>
  <c r="K2"/>
  <c r="E2"/>
  <c r="E35" l="1"/>
  <c r="E49"/>
  <c r="E21"/>
  <c r="E14"/>
  <c r="E7"/>
  <c r="K7"/>
  <c r="K14"/>
  <c r="K21"/>
  <c r="E28"/>
  <c r="K28"/>
  <c r="K35"/>
  <c r="K42"/>
  <c r="AS125" i="8"/>
  <c r="AT125"/>
  <c r="AX125" s="1"/>
  <c r="AS80"/>
  <c r="AV80" s="1"/>
  <c r="AY80"/>
  <c r="AT80"/>
  <c r="AX80" s="1"/>
  <c r="AT62"/>
  <c r="AS62"/>
  <c r="AS26"/>
  <c r="AV26" s="1"/>
  <c r="AT26"/>
  <c r="AX26" s="1"/>
  <c r="AT17"/>
  <c r="AS17"/>
  <c r="B53" i="12"/>
  <c r="C53"/>
  <c r="E53"/>
  <c r="B51"/>
  <c r="C51"/>
  <c r="E51"/>
  <c r="B52"/>
  <c r="C52"/>
  <c r="E52"/>
  <c r="B38"/>
  <c r="C38"/>
  <c r="E38"/>
  <c r="B39"/>
  <c r="C39"/>
  <c r="E39"/>
  <c r="B40"/>
  <c r="C40"/>
  <c r="E40"/>
  <c r="B41"/>
  <c r="C41"/>
  <c r="E41"/>
  <c r="B42"/>
  <c r="C42"/>
  <c r="E42"/>
  <c r="B43"/>
  <c r="C43"/>
  <c r="E43"/>
  <c r="B44"/>
  <c r="C44"/>
  <c r="E44"/>
  <c r="B45"/>
  <c r="C45"/>
  <c r="E45"/>
  <c r="B46"/>
  <c r="C46"/>
  <c r="E46"/>
  <c r="B47"/>
  <c r="C47"/>
  <c r="E47"/>
  <c r="B48"/>
  <c r="C48"/>
  <c r="E48"/>
  <c r="B49"/>
  <c r="C49"/>
  <c r="E49"/>
  <c r="B50"/>
  <c r="C50"/>
  <c r="E50"/>
  <c r="AV125" i="8" l="1"/>
  <c r="AV62"/>
  <c r="AV17"/>
  <c r="AY125"/>
  <c r="AX62"/>
  <c r="AY62"/>
  <c r="AY26"/>
  <c r="AX17"/>
  <c r="AY17"/>
  <c r="G51" i="49"/>
  <c r="AT67" i="8"/>
  <c r="AX67" s="1"/>
  <c r="AS67"/>
  <c r="AT66"/>
  <c r="AX66" s="1"/>
  <c r="AS66"/>
  <c r="AT68"/>
  <c r="AX68" s="1"/>
  <c r="AS68"/>
  <c r="AT69"/>
  <c r="AX69" s="1"/>
  <c r="AS69"/>
  <c r="AT70"/>
  <c r="AX70" s="1"/>
  <c r="AS70"/>
  <c r="AT57"/>
  <c r="AX57" s="1"/>
  <c r="AS57"/>
  <c r="AT60"/>
  <c r="AX60" s="1"/>
  <c r="AS60"/>
  <c r="AT58"/>
  <c r="AX58" s="1"/>
  <c r="AS58"/>
  <c r="AT59"/>
  <c r="AX59" s="1"/>
  <c r="AS59"/>
  <c r="AT121"/>
  <c r="AX121" s="1"/>
  <c r="AT16"/>
  <c r="AX16" s="1"/>
  <c r="K34" i="12"/>
  <c r="L34"/>
  <c r="K35"/>
  <c r="L35"/>
  <c r="K36"/>
  <c r="L36"/>
  <c r="K37"/>
  <c r="L37"/>
  <c r="B3"/>
  <c r="I3"/>
  <c r="J3"/>
  <c r="B4"/>
  <c r="I4"/>
  <c r="J4"/>
  <c r="B5"/>
  <c r="I5"/>
  <c r="J5"/>
  <c r="B6"/>
  <c r="I6"/>
  <c r="J6"/>
  <c r="B7"/>
  <c r="I7"/>
  <c r="J7"/>
  <c r="B8"/>
  <c r="I8"/>
  <c r="J8"/>
  <c r="AZ10" i="8"/>
  <c r="AZ19"/>
  <c r="AZ28"/>
  <c r="AZ37"/>
  <c r="AZ46"/>
  <c r="AZ55"/>
  <c r="AZ64"/>
  <c r="AZ73"/>
  <c r="AZ82"/>
  <c r="AZ91"/>
  <c r="AZ100"/>
  <c r="AZ109"/>
  <c r="AZ127"/>
  <c r="AZ118"/>
  <c r="AR4" i="9"/>
  <c r="AS4"/>
  <c r="AS79" i="8"/>
  <c r="AT79"/>
  <c r="AX79" s="1"/>
  <c r="K38" i="12"/>
  <c r="L38"/>
  <c r="K39"/>
  <c r="L39"/>
  <c r="K40"/>
  <c r="L40"/>
  <c r="B36"/>
  <c r="C36"/>
  <c r="E36"/>
  <c r="B37"/>
  <c r="C37"/>
  <c r="E37"/>
  <c r="AR32" i="9"/>
  <c r="AS32"/>
  <c r="AR36"/>
  <c r="AS36"/>
  <c r="AR29"/>
  <c r="AS29"/>
  <c r="AW29" s="1"/>
  <c r="AR15"/>
  <c r="AS15"/>
  <c r="AR23"/>
  <c r="AS23"/>
  <c r="AW23" s="1"/>
  <c r="AS123" i="8"/>
  <c r="AT123"/>
  <c r="AX123" s="1"/>
  <c r="AS113"/>
  <c r="AT113"/>
  <c r="AS93"/>
  <c r="AT93"/>
  <c r="AX93" s="1"/>
  <c r="AR20" i="9"/>
  <c r="AS20"/>
  <c r="AW20" s="1"/>
  <c r="AR13"/>
  <c r="AX13" s="1"/>
  <c r="AS13"/>
  <c r="AW13" s="1"/>
  <c r="AR37"/>
  <c r="AS37"/>
  <c r="AR19"/>
  <c r="AS19"/>
  <c r="AW19" s="1"/>
  <c r="F52" i="12" s="1"/>
  <c r="AR22" i="9"/>
  <c r="AS22"/>
  <c r="AR30"/>
  <c r="AS30"/>
  <c r="AW30" s="1"/>
  <c r="AR45"/>
  <c r="AS45"/>
  <c r="AR21"/>
  <c r="AS21"/>
  <c r="AR24"/>
  <c r="AS24"/>
  <c r="AT14" i="8"/>
  <c r="AX14"/>
  <c r="AS14"/>
  <c r="AR28" i="9"/>
  <c r="AS28"/>
  <c r="AR53"/>
  <c r="AS53"/>
  <c r="AR7"/>
  <c r="AS7"/>
  <c r="B25" i="12"/>
  <c r="C25"/>
  <c r="B26"/>
  <c r="C26"/>
  <c r="AT122" i="8"/>
  <c r="AX122" s="1"/>
  <c r="AS122"/>
  <c r="AV122" s="1"/>
  <c r="AT120"/>
  <c r="AX120" s="1"/>
  <c r="AS120"/>
  <c r="AY120" s="1"/>
  <c r="AS121"/>
  <c r="AT111"/>
  <c r="AX111" s="1"/>
  <c r="AS111"/>
  <c r="AT115"/>
  <c r="AX115" s="1"/>
  <c r="AS115"/>
  <c r="AT112"/>
  <c r="AX112" s="1"/>
  <c r="AS112"/>
  <c r="AT114"/>
  <c r="AX114" s="1"/>
  <c r="AS114"/>
  <c r="A2" i="11"/>
  <c r="A15"/>
  <c r="A3"/>
  <c r="A11"/>
  <c r="A13"/>
  <c r="A9"/>
  <c r="A6"/>
  <c r="A8"/>
  <c r="G12" i="12" s="1"/>
  <c r="A14" i="11"/>
  <c r="A7"/>
  <c r="A5"/>
  <c r="G14" i="12" s="1"/>
  <c r="A4" i="11"/>
  <c r="A12"/>
  <c r="K46" i="49"/>
  <c r="J49"/>
  <c r="I49"/>
  <c r="H49"/>
  <c r="D49"/>
  <c r="C49"/>
  <c r="B49"/>
  <c r="K48"/>
  <c r="E48"/>
  <c r="K47"/>
  <c r="E47"/>
  <c r="E46"/>
  <c r="K45"/>
  <c r="E45"/>
  <c r="K44"/>
  <c r="E44"/>
  <c r="J42"/>
  <c r="I42"/>
  <c r="H42"/>
  <c r="K42" s="1"/>
  <c r="D42"/>
  <c r="C42"/>
  <c r="B42"/>
  <c r="K41"/>
  <c r="E41"/>
  <c r="K40"/>
  <c r="E40"/>
  <c r="K39"/>
  <c r="E39"/>
  <c r="K38"/>
  <c r="E38"/>
  <c r="K37"/>
  <c r="E37"/>
  <c r="J35"/>
  <c r="I35"/>
  <c r="H35"/>
  <c r="D35"/>
  <c r="C35"/>
  <c r="B35"/>
  <c r="K34"/>
  <c r="E34"/>
  <c r="K33"/>
  <c r="E33"/>
  <c r="K32"/>
  <c r="E32"/>
  <c r="K31"/>
  <c r="E31"/>
  <c r="K30"/>
  <c r="E30"/>
  <c r="J21"/>
  <c r="I21"/>
  <c r="H21"/>
  <c r="D21"/>
  <c r="C21"/>
  <c r="B21"/>
  <c r="K20"/>
  <c r="E20"/>
  <c r="K19"/>
  <c r="E19"/>
  <c r="K18"/>
  <c r="E18"/>
  <c r="K17"/>
  <c r="E17"/>
  <c r="K16"/>
  <c r="E16"/>
  <c r="J14"/>
  <c r="I14"/>
  <c r="H14"/>
  <c r="K14" s="1"/>
  <c r="D14"/>
  <c r="C14"/>
  <c r="B14"/>
  <c r="K13"/>
  <c r="E13"/>
  <c r="K12"/>
  <c r="E12"/>
  <c r="K11"/>
  <c r="E11"/>
  <c r="K10"/>
  <c r="E10"/>
  <c r="K9"/>
  <c r="E9"/>
  <c r="J28"/>
  <c r="I28"/>
  <c r="H28"/>
  <c r="K28" s="1"/>
  <c r="D28"/>
  <c r="C28"/>
  <c r="B28"/>
  <c r="K27"/>
  <c r="E27"/>
  <c r="K26"/>
  <c r="E26"/>
  <c r="K25"/>
  <c r="E25"/>
  <c r="K24"/>
  <c r="E24"/>
  <c r="K23"/>
  <c r="E23"/>
  <c r="J7"/>
  <c r="I7"/>
  <c r="H7"/>
  <c r="D7"/>
  <c r="C7"/>
  <c r="B7"/>
  <c r="K6"/>
  <c r="E6"/>
  <c r="K5"/>
  <c r="E5"/>
  <c r="K4"/>
  <c r="E4"/>
  <c r="K3"/>
  <c r="E3"/>
  <c r="K2"/>
  <c r="E2"/>
  <c r="B15" i="12"/>
  <c r="I15"/>
  <c r="J15"/>
  <c r="B16"/>
  <c r="I16"/>
  <c r="J16"/>
  <c r="AS17" i="9"/>
  <c r="AW17" s="1"/>
  <c r="F45" i="12" s="1"/>
  <c r="AT97" i="8"/>
  <c r="AX97" s="1"/>
  <c r="AT50"/>
  <c r="AX50" s="1"/>
  <c r="AQ4" i="11"/>
  <c r="AR4" s="1"/>
  <c r="AS4"/>
  <c r="CG4"/>
  <c r="AQ12"/>
  <c r="AR12" s="1"/>
  <c r="AS12"/>
  <c r="CG12"/>
  <c r="H27" i="48"/>
  <c r="H26"/>
  <c r="H25"/>
  <c r="H24"/>
  <c r="H23"/>
  <c r="H22"/>
  <c r="H21"/>
  <c r="H29" s="1"/>
  <c r="M17"/>
  <c r="M16"/>
  <c r="M15"/>
  <c r="M14"/>
  <c r="H14"/>
  <c r="M13"/>
  <c r="M12"/>
  <c r="Q11"/>
  <c r="M11"/>
  <c r="Q10"/>
  <c r="M10"/>
  <c r="Q9"/>
  <c r="M9"/>
  <c r="Q8"/>
  <c r="M8"/>
  <c r="Y7"/>
  <c r="U7"/>
  <c r="Q7"/>
  <c r="M7"/>
  <c r="Y6"/>
  <c r="U6"/>
  <c r="Q6"/>
  <c r="M6"/>
  <c r="Y5"/>
  <c r="U5"/>
  <c r="Q5"/>
  <c r="M5"/>
  <c r="H5"/>
  <c r="Y4"/>
  <c r="U4"/>
  <c r="Q4"/>
  <c r="M4"/>
  <c r="H4"/>
  <c r="H6" s="1"/>
  <c r="H16" s="1"/>
  <c r="D7" i="6"/>
  <c r="G7"/>
  <c r="J7" s="1"/>
  <c r="A16" s="1"/>
  <c r="D16" s="1"/>
  <c r="G16" s="1"/>
  <c r="J16" s="1"/>
  <c r="A25" s="1"/>
  <c r="G25" s="1"/>
  <c r="J25" s="1"/>
  <c r="A34" s="1"/>
  <c r="A44" s="1"/>
  <c r="D44" s="1"/>
  <c r="G44" s="1"/>
  <c r="J44" s="1"/>
  <c r="A53" s="1"/>
  <c r="D53" s="1"/>
  <c r="G53" s="1"/>
  <c r="J53" s="1"/>
  <c r="A62" s="1"/>
  <c r="G62" s="1"/>
  <c r="J62" s="1"/>
  <c r="A71" s="1"/>
  <c r="A81" s="1"/>
  <c r="D81" s="1"/>
  <c r="G81" s="1"/>
  <c r="J81" s="1"/>
  <c r="A90" s="1"/>
  <c r="D90" s="1"/>
  <c r="G90" s="1"/>
  <c r="J90" s="1"/>
  <c r="A99" s="1"/>
  <c r="D99" s="1"/>
  <c r="J99" s="1"/>
  <c r="A108" s="1"/>
  <c r="B9" i="12"/>
  <c r="I9"/>
  <c r="J9"/>
  <c r="B10"/>
  <c r="I10"/>
  <c r="J10"/>
  <c r="B11"/>
  <c r="I11"/>
  <c r="J11"/>
  <c r="B12"/>
  <c r="I12"/>
  <c r="J12"/>
  <c r="B13"/>
  <c r="I13"/>
  <c r="J13"/>
  <c r="B14"/>
  <c r="I14"/>
  <c r="J14"/>
  <c r="AS104" i="8"/>
  <c r="AS103"/>
  <c r="AS102"/>
  <c r="AS105"/>
  <c r="AV105" s="1"/>
  <c r="AS106"/>
  <c r="AS94"/>
  <c r="AS95"/>
  <c r="AS96"/>
  <c r="AS97"/>
  <c r="AV97" s="1"/>
  <c r="AS87"/>
  <c r="AS86"/>
  <c r="AS84"/>
  <c r="AS85"/>
  <c r="AS88"/>
  <c r="AS77"/>
  <c r="AS76"/>
  <c r="AS75"/>
  <c r="AS49"/>
  <c r="AS52"/>
  <c r="AS50"/>
  <c r="AY50" s="1"/>
  <c r="AS48"/>
  <c r="AS51"/>
  <c r="AS43"/>
  <c r="AS41"/>
  <c r="AS42"/>
  <c r="AS40"/>
  <c r="AS30"/>
  <c r="AS31"/>
  <c r="AS34"/>
  <c r="AS33"/>
  <c r="AS32"/>
  <c r="AV32" s="1"/>
  <c r="AS21"/>
  <c r="AS24"/>
  <c r="AS22"/>
  <c r="AS23"/>
  <c r="AS16"/>
  <c r="AS15"/>
  <c r="AS13"/>
  <c r="AQ3" i="11"/>
  <c r="AR3" s="1"/>
  <c r="AS3"/>
  <c r="CG3"/>
  <c r="L4" i="12" s="1"/>
  <c r="AQ11" i="11"/>
  <c r="AR11" s="1"/>
  <c r="AS11"/>
  <c r="CG11"/>
  <c r="AQ6"/>
  <c r="AR6" s="1"/>
  <c r="AS6"/>
  <c r="CG6"/>
  <c r="AQ2"/>
  <c r="AR2" s="1"/>
  <c r="AS2"/>
  <c r="CG2"/>
  <c r="CJ2" s="1"/>
  <c r="AQ9"/>
  <c r="AR9" s="1"/>
  <c r="AS9"/>
  <c r="CG9"/>
  <c r="AQ15"/>
  <c r="AR15" s="1"/>
  <c r="H10" i="12" s="1"/>
  <c r="AS15" i="11"/>
  <c r="CG15"/>
  <c r="AQ13"/>
  <c r="AR13" s="1"/>
  <c r="AS13"/>
  <c r="CG13"/>
  <c r="A10"/>
  <c r="G13" i="12" s="1"/>
  <c r="AQ10" i="11"/>
  <c r="AR10" s="1"/>
  <c r="H13" i="12" s="1"/>
  <c r="AS10" i="11"/>
  <c r="CG10"/>
  <c r="AQ5"/>
  <c r="AR5" s="1"/>
  <c r="AS5"/>
  <c r="CG5"/>
  <c r="AQ8"/>
  <c r="AR8" s="1"/>
  <c r="AS8"/>
  <c r="CG8"/>
  <c r="AQ7"/>
  <c r="AR7" s="1"/>
  <c r="AS7"/>
  <c r="CG7"/>
  <c r="AQ14"/>
  <c r="AR14" s="1"/>
  <c r="AS14"/>
  <c r="CG14"/>
  <c r="AS7" i="8"/>
  <c r="AY7" s="1"/>
  <c r="AT7"/>
  <c r="AX7" s="1"/>
  <c r="AS5"/>
  <c r="AY5" s="1"/>
  <c r="AT5"/>
  <c r="AX5" s="1"/>
  <c r="AS4"/>
  <c r="AT4"/>
  <c r="AX4" s="1"/>
  <c r="AS6"/>
  <c r="AV6" s="1"/>
  <c r="AT6"/>
  <c r="AX6" s="1"/>
  <c r="AS3"/>
  <c r="AV3" s="1"/>
  <c r="AT3"/>
  <c r="AX3" s="1"/>
  <c r="AT13"/>
  <c r="AX13" s="1"/>
  <c r="AT15"/>
  <c r="AX15" s="1"/>
  <c r="AT23"/>
  <c r="AX23" s="1"/>
  <c r="AT21"/>
  <c r="AX21" s="1"/>
  <c r="AT24"/>
  <c r="AX24" s="1"/>
  <c r="AT22"/>
  <c r="AX22" s="1"/>
  <c r="AT32"/>
  <c r="AX32" s="1"/>
  <c r="AT30"/>
  <c r="AX30" s="1"/>
  <c r="AT31"/>
  <c r="AT34"/>
  <c r="AX34" s="1"/>
  <c r="AT33"/>
  <c r="AX33" s="1"/>
  <c r="AT40"/>
  <c r="AX40" s="1"/>
  <c r="AT43"/>
  <c r="AX43" s="1"/>
  <c r="AT39"/>
  <c r="AX39" s="1"/>
  <c r="AT41"/>
  <c r="AX41" s="1"/>
  <c r="AT42"/>
  <c r="AY42" s="1"/>
  <c r="AT51"/>
  <c r="AX51" s="1"/>
  <c r="AT49"/>
  <c r="AX49" s="1"/>
  <c r="AT52"/>
  <c r="AX52" s="1"/>
  <c r="AT48"/>
  <c r="AX48" s="1"/>
  <c r="AT77"/>
  <c r="AX77" s="1"/>
  <c r="AT76"/>
  <c r="AX76" s="1"/>
  <c r="AT75"/>
  <c r="AX75" s="1"/>
  <c r="AT88"/>
  <c r="AY88" s="1"/>
  <c r="AT87"/>
  <c r="AX87" s="1"/>
  <c r="AT86"/>
  <c r="AX86" s="1"/>
  <c r="AT84"/>
  <c r="AX84" s="1"/>
  <c r="AT85"/>
  <c r="AX85" s="1"/>
  <c r="AT94"/>
  <c r="AX94" s="1"/>
  <c r="AT95"/>
  <c r="AX95" s="1"/>
  <c r="AT96"/>
  <c r="AX96" s="1"/>
  <c r="AT106"/>
  <c r="AX106" s="1"/>
  <c r="AT104"/>
  <c r="AX104" s="1"/>
  <c r="AT103"/>
  <c r="AX103" s="1"/>
  <c r="AT102"/>
  <c r="AV102" s="1"/>
  <c r="AT105"/>
  <c r="AX105" s="1"/>
  <c r="AR25" i="9"/>
  <c r="AS25"/>
  <c r="AW25" s="1"/>
  <c r="AR6"/>
  <c r="AS6"/>
  <c r="AW6" s="1"/>
  <c r="AR49"/>
  <c r="AS49"/>
  <c r="AW49" s="1"/>
  <c r="AR18"/>
  <c r="AS18"/>
  <c r="AW18" s="1"/>
  <c r="F46" i="12" s="1"/>
  <c r="AR42" i="9"/>
  <c r="AS42"/>
  <c r="AW42" s="1"/>
  <c r="F51" i="12" s="1"/>
  <c r="AR12" i="9"/>
  <c r="AS12"/>
  <c r="AR5"/>
  <c r="AS5"/>
  <c r="AW5" s="1"/>
  <c r="AR27"/>
  <c r="AS27"/>
  <c r="AW27" s="1"/>
  <c r="AR17"/>
  <c r="AR8"/>
  <c r="AX8" s="1"/>
  <c r="AS8"/>
  <c r="AR31"/>
  <c r="AS31"/>
  <c r="AR9"/>
  <c r="AS9"/>
  <c r="AR2"/>
  <c r="AS2"/>
  <c r="AR35"/>
  <c r="AS35"/>
  <c r="B21" i="12"/>
  <c r="C21"/>
  <c r="K21"/>
  <c r="L21"/>
  <c r="B22"/>
  <c r="C22"/>
  <c r="K22"/>
  <c r="L22"/>
  <c r="B23"/>
  <c r="C23"/>
  <c r="K23"/>
  <c r="L23"/>
  <c r="B24"/>
  <c r="C24"/>
  <c r="K24"/>
  <c r="L24"/>
  <c r="K25"/>
  <c r="L25"/>
  <c r="B34"/>
  <c r="C34"/>
  <c r="E34"/>
  <c r="B35"/>
  <c r="C35"/>
  <c r="E35"/>
  <c r="AS39" i="8"/>
  <c r="AX113"/>
  <c r="K16" i="12"/>
  <c r="AY93" i="8"/>
  <c r="AW8" i="9"/>
  <c r="K15" i="12"/>
  <c r="AV114" i="8"/>
  <c r="AV113"/>
  <c r="AV112"/>
  <c r="AY114"/>
  <c r="AV111"/>
  <c r="K14" i="12"/>
  <c r="G3"/>
  <c r="AV123" i="8"/>
  <c r="AV95"/>
  <c r="AY96"/>
  <c r="AV93"/>
  <c r="AV14"/>
  <c r="AY95"/>
  <c r="AY121"/>
  <c r="AY111"/>
  <c r="G4" i="12"/>
  <c r="AY123" i="8"/>
  <c r="AV115"/>
  <c r="AV51"/>
  <c r="AY14"/>
  <c r="AV16"/>
  <c r="K12" i="12"/>
  <c r="K3"/>
  <c r="K7"/>
  <c r="K8"/>
  <c r="K4"/>
  <c r="K5"/>
  <c r="K10"/>
  <c r="AY15" i="8"/>
  <c r="AV94"/>
  <c r="AY79"/>
  <c r="AY33"/>
  <c r="K13" i="12"/>
  <c r="AV84" i="8"/>
  <c r="AU19" i="9"/>
  <c r="AX20"/>
  <c r="H4" i="12"/>
  <c r="AX31" i="8"/>
  <c r="AV31"/>
  <c r="AV50"/>
  <c r="AW7" i="9"/>
  <c r="F39" i="12" s="1"/>
  <c r="AU21" i="9"/>
  <c r="AY76" i="8"/>
  <c r="AX30" i="9"/>
  <c r="AV33" i="8"/>
  <c r="AV96"/>
  <c r="AX28" i="9"/>
  <c r="AY94" i="8"/>
  <c r="AY122"/>
  <c r="E21" i="49"/>
  <c r="AV69" i="8"/>
  <c r="AV66"/>
  <c r="AV70"/>
  <c r="AV68"/>
  <c r="AV67"/>
  <c r="AV60"/>
  <c r="AV59"/>
  <c r="AV58"/>
  <c r="AY23"/>
  <c r="AY21"/>
  <c r="AY31"/>
  <c r="AY84"/>
  <c r="AY104"/>
  <c r="AY3"/>
  <c r="AV85"/>
  <c r="AY24"/>
  <c r="AX102"/>
  <c r="AV52"/>
  <c r="AV121"/>
  <c r="AY97"/>
  <c r="AY85"/>
  <c r="AY77"/>
  <c r="AY6"/>
  <c r="AV76"/>
  <c r="AV79"/>
  <c r="AW28" i="9"/>
  <c r="L10" i="12"/>
  <c r="L5"/>
  <c r="L16"/>
  <c r="L6"/>
  <c r="L11"/>
  <c r="E42" i="49"/>
  <c r="AV120" i="8" l="1"/>
  <c r="AV103"/>
  <c r="AY103"/>
  <c r="AV104"/>
  <c r="AV106"/>
  <c r="AY106"/>
  <c r="AY102"/>
  <c r="AX88"/>
  <c r="AY87"/>
  <c r="AV87"/>
  <c r="AV77"/>
  <c r="AY75"/>
  <c r="AV57"/>
  <c r="AY48"/>
  <c r="AV49"/>
  <c r="AV48"/>
  <c r="AY49"/>
  <c r="AY51"/>
  <c r="AY52"/>
  <c r="AY43"/>
  <c r="AY41"/>
  <c r="AX42"/>
  <c r="AV34"/>
  <c r="AY30"/>
  <c r="AY32"/>
  <c r="AV30"/>
  <c r="AY34"/>
  <c r="AV24"/>
  <c r="AV23"/>
  <c r="AV21"/>
  <c r="AY16"/>
  <c r="AV13"/>
  <c r="AY13"/>
  <c r="AY4"/>
  <c r="AV7"/>
  <c r="AU6" i="9"/>
  <c r="F40" i="12"/>
  <c r="F50"/>
  <c r="AU37" i="9"/>
  <c r="AU20"/>
  <c r="D52" i="12" s="1"/>
  <c r="AU17" i="9"/>
  <c r="L9" i="12"/>
  <c r="K9"/>
  <c r="K11"/>
  <c r="L14"/>
  <c r="L15"/>
  <c r="K6"/>
  <c r="L12"/>
  <c r="L3"/>
  <c r="H3"/>
  <c r="L7"/>
  <c r="G10"/>
  <c r="G15"/>
  <c r="H8"/>
  <c r="G6"/>
  <c r="G7"/>
  <c r="H6"/>
  <c r="H9"/>
  <c r="AY112" i="8"/>
  <c r="AY115"/>
  <c r="AY113"/>
  <c r="AY105"/>
  <c r="AV88"/>
  <c r="AY86"/>
  <c r="AV86"/>
  <c r="AV75"/>
  <c r="AY68"/>
  <c r="AY67"/>
  <c r="AY66"/>
  <c r="AY69"/>
  <c r="AY70"/>
  <c r="AY57"/>
  <c r="AY60"/>
  <c r="AY58"/>
  <c r="AY59"/>
  <c r="AY40"/>
  <c r="AY39"/>
  <c r="AY22"/>
  <c r="AV22"/>
  <c r="AV15"/>
  <c r="AV4"/>
  <c r="AV5"/>
  <c r="AU53" i="9"/>
  <c r="AX36"/>
  <c r="AX4"/>
  <c r="AU49"/>
  <c r="AU13"/>
  <c r="AU29"/>
  <c r="AX5"/>
  <c r="AX18"/>
  <c r="AX6"/>
  <c r="AX25"/>
  <c r="O36" i="12"/>
  <c r="AU7" i="9"/>
  <c r="D39" i="12" s="1"/>
  <c r="AX24" i="9"/>
  <c r="AX17"/>
  <c r="AU45"/>
  <c r="AX42"/>
  <c r="AU18"/>
  <c r="AX49"/>
  <c r="AU30"/>
  <c r="AU8"/>
  <c r="AU27"/>
  <c r="AU5"/>
  <c r="AX27"/>
  <c r="AX7"/>
  <c r="AU28"/>
  <c r="AX19"/>
  <c r="AW2"/>
  <c r="AU2"/>
  <c r="AW9"/>
  <c r="F38" i="12" s="1"/>
  <c r="AU9" i="9"/>
  <c r="AW31"/>
  <c r="F37" i="12" s="1"/>
  <c r="AU31" i="9"/>
  <c r="AW12"/>
  <c r="F43" i="12" s="1"/>
  <c r="AX12" i="9"/>
  <c r="AX9"/>
  <c r="AU42"/>
  <c r="D51" i="12" s="1"/>
  <c r="AX2" i="9"/>
  <c r="AU12"/>
  <c r="D43" i="12" s="1"/>
  <c r="AX31" i="9"/>
  <c r="AU25"/>
  <c r="D53" i="12" s="1"/>
  <c r="AW35" i="9"/>
  <c r="F48" i="12" s="1"/>
  <c r="AX35" i="9"/>
  <c r="AU35"/>
  <c r="D48" i="12" s="1"/>
  <c r="AW53" i="9"/>
  <c r="AX53"/>
  <c r="AW22"/>
  <c r="AX22"/>
  <c r="AU22"/>
  <c r="AW4"/>
  <c r="F36" i="12" s="1"/>
  <c r="AU4" i="9"/>
  <c r="AW24"/>
  <c r="F42" i="12" s="1"/>
  <c r="AU24" i="9"/>
  <c r="D42" i="12" s="1"/>
  <c r="AW21" i="9"/>
  <c r="AX21"/>
  <c r="AW45"/>
  <c r="AX45"/>
  <c r="AW37"/>
  <c r="AX37"/>
  <c r="AX23"/>
  <c r="AU23"/>
  <c r="AW15"/>
  <c r="F44" i="12" s="1"/>
  <c r="AU15" i="9"/>
  <c r="D44" i="12" s="1"/>
  <c r="AW36" i="9"/>
  <c r="AU36"/>
  <c r="AW32"/>
  <c r="O39" i="12" s="1"/>
  <c r="AX32" i="9"/>
  <c r="AU32"/>
  <c r="AX15"/>
  <c r="AX29"/>
  <c r="H14" i="12"/>
  <c r="H5"/>
  <c r="H16"/>
  <c r="G5"/>
  <c r="G9"/>
  <c r="G8"/>
  <c r="H7"/>
  <c r="H11"/>
  <c r="L13"/>
  <c r="H12"/>
  <c r="L8"/>
  <c r="H15"/>
  <c r="G11"/>
  <c r="G16"/>
  <c r="K21" i="49"/>
  <c r="K49"/>
  <c r="E49"/>
  <c r="E35"/>
  <c r="K7"/>
  <c r="E7"/>
  <c r="E28"/>
  <c r="E14"/>
  <c r="K35"/>
  <c r="D49" i="12" l="1"/>
  <c r="D38"/>
  <c r="D41"/>
  <c r="D40"/>
  <c r="F41"/>
  <c r="D47"/>
  <c r="F47"/>
  <c r="D45"/>
  <c r="M37"/>
  <c r="F53"/>
  <c r="D36"/>
  <c r="D50"/>
  <c r="F34"/>
  <c r="F49"/>
  <c r="M40"/>
  <c r="D46"/>
  <c r="D35"/>
  <c r="M34"/>
  <c r="O35"/>
  <c r="F35"/>
  <c r="O37"/>
  <c r="D34"/>
  <c r="D37"/>
  <c r="M35"/>
  <c r="M38"/>
  <c r="M36"/>
  <c r="M39"/>
  <c r="O34"/>
  <c r="O38"/>
  <c r="O40"/>
</calcChain>
</file>

<file path=xl/sharedStrings.xml><?xml version="1.0" encoding="utf-8"?>
<sst xmlns="http://schemas.openxmlformats.org/spreadsheetml/2006/main" count="1948" uniqueCount="474">
  <si>
    <t>Team</t>
  </si>
  <si>
    <t>Man</t>
  </si>
  <si>
    <t>Playoffs</t>
  </si>
  <si>
    <t>Sponsor Fees</t>
  </si>
  <si>
    <t xml:space="preserve">MAILING ADDRESS FOR DUES MONEY </t>
  </si>
  <si>
    <t>Week 1</t>
  </si>
  <si>
    <t>@</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</si>
  <si>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</si>
  <si>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</si>
  <si>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</si>
  <si>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</si>
  <si>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</si>
  <si>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</si>
  <si>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</si>
  <si>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</si>
  <si>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</si>
  <si>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</si>
  <si>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</si>
  <si>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</si>
  <si>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</si>
  <si>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</si>
  <si>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</si>
  <si>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</si>
  <si>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</si>
  <si>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</si>
  <si>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</si>
  <si>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</si>
  <si>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</si>
  <si>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</si>
  <si>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</si>
  <si>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</si>
  <si>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</si>
  <si>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</si>
  <si>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</si>
  <si>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</si>
  <si>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</si>
  <si>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</si>
  <si>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</si>
  <si>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</si>
  <si>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</si>
  <si>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</si>
  <si>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Treasurer:  Joe Tavernese, Metro Bowl, 63 Foster Street, Peabody, MA  01960</t>
  </si>
  <si>
    <t>Brian Fournier</t>
  </si>
  <si>
    <t>/</t>
  </si>
  <si>
    <t>L</t>
  </si>
  <si>
    <t>TEAM NAME</t>
  </si>
  <si>
    <t>W</t>
  </si>
  <si>
    <t>SINGLE</t>
  </si>
  <si>
    <t xml:space="preserve">TOTAL PINS </t>
  </si>
  <si>
    <t>INDIVIDUAL RECORDS</t>
  </si>
  <si>
    <t>HI SINGLES</t>
  </si>
  <si>
    <t xml:space="preserve">AVERAGES </t>
  </si>
  <si>
    <t>AVG</t>
  </si>
  <si>
    <t>Larry Doucette</t>
  </si>
  <si>
    <t>Matt Penkul</t>
  </si>
  <si>
    <t>Subs</t>
  </si>
  <si>
    <t>Mike Morgan</t>
  </si>
  <si>
    <t>Dave Chestercove</t>
  </si>
  <si>
    <t>Joe Smith</t>
  </si>
  <si>
    <t>Tony Pastore</t>
  </si>
  <si>
    <t>Jason Doucette</t>
  </si>
  <si>
    <t>Rich Moran</t>
  </si>
  <si>
    <t>Sam Dagostino</t>
  </si>
  <si>
    <t>Bob Caliri</t>
  </si>
  <si>
    <t>Dave Dupuis</t>
  </si>
  <si>
    <t>Dave Godwin</t>
  </si>
  <si>
    <t>Chris Sargent</t>
  </si>
  <si>
    <t>Jim Putney</t>
  </si>
  <si>
    <t>Joe Tavernese, Jr.</t>
  </si>
  <si>
    <t>Norm Pelletier</t>
  </si>
  <si>
    <t>Jeff Buggea</t>
  </si>
  <si>
    <t>Chris Sacchetti</t>
  </si>
  <si>
    <t>Jeff Melin</t>
  </si>
  <si>
    <t>Mark Ricci</t>
  </si>
  <si>
    <t>Mike MacIntosh</t>
  </si>
  <si>
    <t>Eric Pelletier</t>
  </si>
  <si>
    <t>Mark Gregory</t>
  </si>
  <si>
    <t>Bob Whitcomb</t>
  </si>
  <si>
    <t>Mike Cuccia</t>
  </si>
  <si>
    <t>Craig Holbrook</t>
  </si>
  <si>
    <t>Brian Feist</t>
  </si>
  <si>
    <t>Derek Leffler</t>
  </si>
  <si>
    <t>Bill Treeful</t>
  </si>
  <si>
    <t>Shawn Baker</t>
  </si>
  <si>
    <t>Shawn McKinley</t>
  </si>
  <si>
    <t>Eddie Barber</t>
  </si>
  <si>
    <t>Friday Night Men's Pro League Schedule</t>
  </si>
  <si>
    <t>Brian Pelletier</t>
  </si>
  <si>
    <t>Danny Harris</t>
  </si>
  <si>
    <t>Chris Boisvert</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</si>
  <si>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</si>
  <si>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</si>
  <si>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</si>
  <si>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</si>
  <si>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</si>
  <si>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</si>
  <si>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</si>
  <si>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</si>
  <si>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</si>
  <si>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</si>
  <si>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</si>
  <si>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</si>
  <si>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</si>
  <si>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</si>
  <si>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</si>
  <si>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</si>
  <si>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</si>
  <si>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</si>
  <si>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</si>
  <si>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</si>
  <si>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</si>
  <si>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</si>
  <si>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</si>
  <si>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</si>
  <si>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</si>
  <si>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HI SERIES</t>
  </si>
  <si>
    <t>SERIES</t>
  </si>
  <si>
    <t>#</t>
  </si>
  <si>
    <t>Pins</t>
  </si>
  <si>
    <t>Avg</t>
  </si>
  <si>
    <t>Arty Gendreau</t>
  </si>
  <si>
    <t>Tony Iannuzzi</t>
  </si>
  <si>
    <t>Nick Norcross</t>
  </si>
  <si>
    <t>Jay Covitz</t>
  </si>
  <si>
    <t>BOWLER</t>
  </si>
  <si>
    <t>TEAM</t>
  </si>
  <si>
    <t>Brian Allard</t>
  </si>
  <si>
    <t>Brandon Marks</t>
  </si>
  <si>
    <t>Candlewood</t>
  </si>
  <si>
    <t>Rich Halas</t>
  </si>
  <si>
    <t>1st Round</t>
  </si>
  <si>
    <t>2nd Round</t>
  </si>
  <si>
    <t>Won</t>
  </si>
  <si>
    <t>Team Name</t>
  </si>
  <si>
    <t>Wk</t>
  </si>
  <si>
    <t>Single</t>
  </si>
  <si>
    <t>Series</t>
  </si>
  <si>
    <t>3rd Round</t>
  </si>
  <si>
    <t>MAKE CHECKS PAYABLE TO JOE TAVERNESE</t>
  </si>
  <si>
    <t>Matt Faretra</t>
  </si>
  <si>
    <t>Dan Lasko</t>
  </si>
  <si>
    <t>Chris Harris</t>
  </si>
  <si>
    <t>Don Richmond</t>
  </si>
  <si>
    <t>Mike McGann</t>
  </si>
  <si>
    <t>Chris Powers</t>
  </si>
  <si>
    <t>Paul D'Antuono</t>
  </si>
  <si>
    <t>Brian Crowell</t>
  </si>
  <si>
    <t>Mike Kustak</t>
  </si>
  <si>
    <t>Dave Richards</t>
  </si>
  <si>
    <t>Jimmy Keefe</t>
  </si>
  <si>
    <t>TRIPLES (400+)</t>
  </si>
  <si>
    <t>SINGLES (150+)</t>
  </si>
  <si>
    <t>Chris Capozzi</t>
  </si>
  <si>
    <t>Mark Smith</t>
  </si>
  <si>
    <t>Nick Zuffelato</t>
  </si>
  <si>
    <t>Rick Allard</t>
  </si>
  <si>
    <t>Harry Ward</t>
  </si>
  <si>
    <t>Jim Barber</t>
  </si>
  <si>
    <t>Corey Gendreau</t>
  </si>
  <si>
    <t>Paul Piggot</t>
  </si>
  <si>
    <t>Kevin Pagington</t>
  </si>
  <si>
    <t>Joe Stella</t>
  </si>
  <si>
    <t>Chuck Vozzella</t>
  </si>
  <si>
    <t>Jay Shiner</t>
  </si>
  <si>
    <t>Jeff Walsh</t>
  </si>
  <si>
    <t>Mike Spinazola</t>
  </si>
  <si>
    <t>Jim Ayotte</t>
  </si>
  <si>
    <t>Jon Hendren</t>
  </si>
  <si>
    <t>Steve Lach</t>
  </si>
  <si>
    <t>Ryan Lehr</t>
  </si>
  <si>
    <t>Week 36</t>
  </si>
  <si>
    <t>Week 37</t>
  </si>
  <si>
    <t>Week 38</t>
  </si>
  <si>
    <t>Week 39</t>
  </si>
  <si>
    <t>Lucky 2</t>
  </si>
  <si>
    <t>Woburn 2</t>
  </si>
  <si>
    <t>Woburn 1</t>
  </si>
  <si>
    <t>Pilgrim 2</t>
  </si>
  <si>
    <t>Central 1</t>
  </si>
  <si>
    <t>Lucky 1</t>
  </si>
  <si>
    <t>Central 2</t>
  </si>
  <si>
    <t>Academy 2</t>
  </si>
  <si>
    <t>Pilgrim 1</t>
  </si>
  <si>
    <t>Academy 1</t>
  </si>
  <si>
    <t>Enter Your Team Name</t>
  </si>
  <si>
    <t>Round 1</t>
  </si>
  <si>
    <t>Round 3</t>
  </si>
  <si>
    <t>Round 2</t>
  </si>
  <si>
    <t>http://usbcongress.http.internapcdn.net/usbcongress/bowl/rules/pdfs/leagueSchedule_14Team.pdf</t>
  </si>
  <si>
    <t>Link to schedule:</t>
  </si>
  <si>
    <t>Ray Dow</t>
  </si>
  <si>
    <t>Moves</t>
  </si>
  <si>
    <t>Date</t>
  </si>
  <si>
    <t>PLAYOFFS</t>
  </si>
  <si>
    <t>10am</t>
  </si>
  <si>
    <t>Skip Easterbrooks</t>
  </si>
  <si>
    <t>20th Century</t>
  </si>
  <si>
    <t>14 Teams</t>
  </si>
  <si>
    <t>- Additional $100 per man in Regular season</t>
  </si>
  <si>
    <t>- Additional $100 per man in Playoffs</t>
  </si>
  <si>
    <t>- Additional Prize in Team single and triple, and increased team single and triple prizes</t>
  </si>
  <si>
    <t>CANDLEWOOD</t>
  </si>
  <si>
    <t>PILGRIM 2</t>
  </si>
  <si>
    <t>CENTRAL 1</t>
  </si>
  <si>
    <t>20TH CENTURY</t>
  </si>
  <si>
    <t>LUCKY 1</t>
  </si>
  <si>
    <t>CENTRAL 2</t>
  </si>
  <si>
    <t>ACADEMY 2</t>
  </si>
  <si>
    <t>PILGRIM 1</t>
  </si>
  <si>
    <t>ACADEMY 1</t>
  </si>
  <si>
    <t>WOBURN 2</t>
  </si>
  <si>
    <t>LUCKY 2</t>
  </si>
  <si>
    <t>WOBURN 1</t>
  </si>
  <si>
    <t>WKS</t>
  </si>
  <si>
    <t>PINS</t>
  </si>
  <si>
    <t>POS</t>
  </si>
  <si>
    <t>Home Matches (for avg)</t>
  </si>
  <si>
    <t>Jon McDonald</t>
  </si>
  <si>
    <t>Justin Scali</t>
  </si>
  <si>
    <t>Peter Flynn</t>
  </si>
  <si>
    <t>Kris Winiarz</t>
  </si>
  <si>
    <t>Jonathan Boudreau</t>
  </si>
  <si>
    <t>Peter Crawford</t>
  </si>
  <si>
    <t>400's</t>
  </si>
  <si>
    <t>- Increased Individual Average Prizes</t>
  </si>
  <si>
    <t>Peter Martinos</t>
  </si>
  <si>
    <t>Gary Santora</t>
  </si>
  <si>
    <t>Dan Gauthier</t>
  </si>
  <si>
    <t>Dan Chouinard</t>
  </si>
  <si>
    <t>Sunday, May 19, 2013</t>
  </si>
  <si>
    <t>Central Park Lanes, East Boston, MA</t>
  </si>
  <si>
    <t>2012 - 2013</t>
  </si>
  <si>
    <t>Park Place</t>
  </si>
  <si>
    <t>Metro</t>
  </si>
  <si>
    <t>PARK PLACE</t>
  </si>
  <si>
    <t>METRO</t>
  </si>
  <si>
    <t>Friday Pro League Rosters (2012 - 2013)</t>
  </si>
  <si>
    <t>(C) Ed Tringale</t>
  </si>
  <si>
    <t>DJ Trask</t>
  </si>
  <si>
    <t>(C) Dave Barber</t>
  </si>
  <si>
    <t>Al Lacey</t>
  </si>
  <si>
    <t>(C) John Zappi</t>
  </si>
  <si>
    <t>Rich Bognano</t>
  </si>
  <si>
    <t>(C) Bob Brown</t>
  </si>
  <si>
    <t>(C) Sal Cognata</t>
  </si>
  <si>
    <t>Peter Pereira</t>
  </si>
  <si>
    <t>(C) Mark Strangio</t>
  </si>
  <si>
    <t>Joe Rocheleau</t>
  </si>
  <si>
    <t>(C) Ed Woodside</t>
  </si>
  <si>
    <t>Mike Tanzia</t>
  </si>
  <si>
    <t>John Brown</t>
  </si>
  <si>
    <t>(C) Rich Limone</t>
  </si>
  <si>
    <t>Frank DeLuca</t>
  </si>
  <si>
    <t>Mike Erickson</t>
  </si>
  <si>
    <t>(C) Gene Gallagher</t>
  </si>
  <si>
    <t>Joe Tavernese, Sr.</t>
  </si>
  <si>
    <t>Bob Bettencourt</t>
  </si>
  <si>
    <t>(C) Dave Mallahan</t>
  </si>
  <si>
    <t>Rick Angelotti</t>
  </si>
  <si>
    <t>Brian Fuller, Jr.</t>
  </si>
  <si>
    <t>(C) John Starner</t>
  </si>
  <si>
    <t>Steve Renaud, Jr.</t>
  </si>
  <si>
    <t>Steve Renaud, Sr.</t>
  </si>
  <si>
    <t>(C) Dennis Nuzzo</t>
  </si>
  <si>
    <t>Keith Beaupre</t>
  </si>
  <si>
    <t>(C) Mike Regal</t>
  </si>
  <si>
    <t>(C) Jeff Surette</t>
  </si>
  <si>
    <t>Academy 2 @ Pilgrim 2</t>
  </si>
  <si>
    <t>Academy 1 @ Central 1</t>
  </si>
  <si>
    <t>Park Place @ Woburn 1</t>
  </si>
  <si>
    <t>20th Century @ Lucky 1</t>
  </si>
  <si>
    <t>Pilgrim 1 @ Candlewood</t>
  </si>
  <si>
    <t>Lucky 2 @ Central 2</t>
  </si>
  <si>
    <t>Woburn 2 @ Metro</t>
  </si>
  <si>
    <t>Academy 1 @ Lucky 2</t>
  </si>
  <si>
    <t>Academy 2 @ Woburn 2</t>
  </si>
  <si>
    <t>Lucky 1 @ Metro</t>
  </si>
  <si>
    <t>Candlewood @ Park Place</t>
  </si>
  <si>
    <t>Central 2 @ 20th Century</t>
  </si>
  <si>
    <t>Pilgrim 2 @ Pilgrim 1</t>
  </si>
  <si>
    <t>Woburn 1 @ Central 1</t>
  </si>
  <si>
    <t>LEAGUE RULES (UPDATED AS OF 07/24/12)</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</si>
  <si>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</si>
  <si>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</si>
  <si>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</si>
  <si>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</si>
  <si>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</si>
  <si>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</si>
  <si>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</si>
  <si>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</si>
  <si>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</si>
  <si>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</si>
  <si>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</si>
  <si>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</si>
  <si>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</si>
  <si>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</si>
  <si>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</si>
  <si>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</si>
  <si>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</si>
  <si>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bowlers who are habitually late.</t>
  </si>
  <si>
    <t>The regular season will begin Friday, August 31st. All matches scheduled to begin at 8:00pm.</t>
  </si>
  <si>
    <t>Sponsorship fees of $200 per team must be paid by season's end.</t>
  </si>
  <si>
    <t>All bowlers shall pay $35 per week, which includes the cost of bowling. The home team captains will collect all monies to be paid and send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</si>
  <si>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</si>
  <si>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</si>
  <si>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</si>
  <si>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</si>
  <si>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</si>
  <si>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</si>
  <si>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prizes.</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</si>
  <si>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</si>
  <si>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</si>
  <si>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</si>
  <si>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</si>
  <si>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</si>
  <si>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</si>
  <si>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</si>
  <si>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</si>
  <si>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</si>
  <si>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</si>
  <si>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</si>
  <si>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</si>
  <si>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will result in a $25 fine and a captain's meeting to determine length of suspension. Either captain involved in the match may call an unsportsmanlike</t>
  </si>
  <si>
    <t xml:space="preserve">offense during the night it occurs, and notify the offender and opposing team's captain. If the offender continues to be a problem, the captain will </t>
  </si>
  <si>
    <t>file a complaint with the league president.</t>
  </si>
  <si>
    <t>A plaque will be awarded to the sponsor of the 1st place team, as well as the winner of the league's playoffs.</t>
  </si>
  <si>
    <t>will determine the winner of all playoff matches. The top 4 teams in the standings will receive a 1st round bye.</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</si>
  <si>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</si>
  <si>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</si>
  <si>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</si>
  <si>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</si>
  <si>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</si>
  <si>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</si>
  <si>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</si>
  <si>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</si>
  <si>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</si>
  <si>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</si>
  <si>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</si>
  <si>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</si>
  <si>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</si>
  <si>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</si>
  <si>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</si>
  <si>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</si>
  <si>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</si>
  <si>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</si>
  <si>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</si>
  <si>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</si>
  <si>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</si>
  <si>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</si>
  <si>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captains to host the playoffs will be Sal Cognata, Mike Regal, Dave Barber, Dave Mallahan, Jeff Surette, and Bob Brown. After those captains have hosted</t>
  </si>
  <si>
    <t>the playoffs, the next captains in line will be Rich Limone and Gene Gallagher. After that, all captains names (home lanes) will go into a hat and a new round</t>
  </si>
  <si>
    <t>will be started.</t>
  </si>
  <si>
    <t>Playoffs will be held at season's end at Central Park Lanes in East Boston, MA. 1st round matches will consist of 2 strings. All other rounds will consist of 3-string matches. Total pinfall</t>
  </si>
  <si>
    <t>If you wish to enter the league's triple strike pool, you must pay the $80 entry fee to Dave Mallahan, by the date of your team's 1st match against</t>
  </si>
  <si>
    <t>following weekend. For the 2012-2013 season, the 3 double matches are scheduled for 10/27, 01/26, and 04/27 (Saturdays).</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</si>
  <si>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</si>
  <si>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</si>
  <si>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</si>
  <si>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</si>
  <si>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</si>
  <si>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</si>
  <si>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Dave's team (Pilgrim 1), otherwise you will be deemed out of the triple strike pool. It is the responsibility of the bowler or that bowler's captain to notify</t>
  </si>
  <si>
    <t>Dave via email or phone call, that a triple strike has been hit, by no later than that Monday. If notification is not given, the triple strike will not count.</t>
  </si>
  <si>
    <t xml:space="preserve">Teams may agree to bowl a double match anytime between the day of the scheduled match and the end of the </t>
  </si>
  <si>
    <t>*Rule #27, #28, and #29 are new for 2012-2013 season</t>
  </si>
  <si>
    <r>
      <rPr>
        <b/>
        <sz val="10"/>
        <rFont val="Arial"/>
        <family val="2"/>
      </rPr>
      <t xml:space="preserve">Triple Strike Pool: </t>
    </r>
    <r>
      <rPr>
        <sz val="10"/>
        <rFont val="Arial"/>
        <family val="2"/>
      </rPr>
      <t>Dave Mallahan - bowlingman427@yahoo.com - 978-390-5745</t>
    </r>
  </si>
  <si>
    <t>This rule also pertains to regular season.  If a bowler is replaced mid-match/mid string, they are not eligible to come back in and finish the night.</t>
  </si>
  <si>
    <t>If a bowler is replaced mid-string, the score for the string will count towards the bowlers average and high single.</t>
  </si>
  <si>
    <t>may bowl in a playoff match. If a bowler starts a playoff match/string, they must finish the match/string unless an injury occurs. If a bowler is replaced mid-match/mid-string,</t>
  </si>
  <si>
    <t>Lucky 2 - Dropped Joe Cennami; moved Keith Beaupre from sub roster to active roster; added Gabe Swindell to sub roster</t>
  </si>
  <si>
    <t>Gabe Swindell</t>
  </si>
  <si>
    <t>Richie Myrick</t>
  </si>
  <si>
    <t>Pilgrim 1 - Added Richie Myrick to sub roster</t>
  </si>
  <si>
    <t>Woburn 2 - Added Geoff Dunn to sub roster</t>
  </si>
  <si>
    <t>Geoff Dunn</t>
  </si>
  <si>
    <t>Rich Cocchi</t>
  </si>
  <si>
    <t>Central 2 - Added Rich Cocchi to sub roster</t>
  </si>
  <si>
    <t>Kevin Davis</t>
  </si>
  <si>
    <t>Pilgrim 2 - Added Kevin Davis to sub roster</t>
  </si>
  <si>
    <t>DEREK LEFFLER</t>
  </si>
  <si>
    <t>DAVE RICHARDS</t>
  </si>
  <si>
    <t>SHAWN MCKINLEY</t>
  </si>
  <si>
    <t>SHAWN BAKER</t>
  </si>
  <si>
    <t>DAVE BARBER</t>
  </si>
  <si>
    <t>WON 6 LOSS 2</t>
  </si>
  <si>
    <t>WON 2 LOSS 6</t>
  </si>
  <si>
    <t>STEVE RENAUD, JR.</t>
  </si>
  <si>
    <t>JEFF WALSH</t>
  </si>
  <si>
    <t>DAVE CHESTERCOVE</t>
  </si>
  <si>
    <t>JOHN STARNER</t>
  </si>
  <si>
    <t>JIM AYOTTE</t>
  </si>
  <si>
    <t>MARK GREGORY</t>
  </si>
  <si>
    <t>ED TRINGALE</t>
  </si>
  <si>
    <t>DJ TRASK</t>
  </si>
  <si>
    <t>DAVE DUPUIS</t>
  </si>
  <si>
    <t>CHRIS SARGENT</t>
  </si>
  <si>
    <t>CHRIS POWERS</t>
  </si>
  <si>
    <t>RYAN LEHR</t>
  </si>
  <si>
    <t>GENE GALLAGHER</t>
  </si>
  <si>
    <t>JOE TAVERNESE, SR.</t>
  </si>
  <si>
    <t>STEVE LACH</t>
  </si>
  <si>
    <t>MIKE CUCCIA</t>
  </si>
  <si>
    <t>SKIP EASTERBROOKS</t>
  </si>
  <si>
    <t>DANNY HARRIS</t>
  </si>
  <si>
    <t>CRAIG HOLBROOK</t>
  </si>
  <si>
    <t>BOB WHITCOMB</t>
  </si>
  <si>
    <t>WON 8 LOSS 0</t>
  </si>
  <si>
    <t>WON 0 LOSS 8</t>
  </si>
  <si>
    <t>BRIAN FOURNIER</t>
  </si>
  <si>
    <t>FRANK DELUCA</t>
  </si>
  <si>
    <t>JUSTIN SCALI</t>
  </si>
  <si>
    <t>RICH LIMONE</t>
  </si>
  <si>
    <t>JAY SHINER</t>
  </si>
  <si>
    <t>MIKE REGAL</t>
  </si>
  <si>
    <t>NICK NORCROSS</t>
  </si>
  <si>
    <t>CHRIS HARRIS</t>
  </si>
  <si>
    <t>MIKE MCGANN</t>
  </si>
  <si>
    <t>DAN LASKO</t>
  </si>
  <si>
    <t>WON 4 LOSS 4</t>
  </si>
  <si>
    <t>KEVIN PAGINGTON</t>
  </si>
  <si>
    <t>BOB BROWN</t>
  </si>
  <si>
    <t>PETER CRAWFORD</t>
  </si>
  <si>
    <t>PAUL D'ANTUONO</t>
  </si>
  <si>
    <t>PAUL PIGGOT</t>
  </si>
  <si>
    <t>MARK SMITH</t>
  </si>
  <si>
    <t>CHRIS CAPOZZI</t>
  </si>
  <si>
    <t>ED WOODSIDE</t>
  </si>
  <si>
    <t>MIKE MORGAN</t>
  </si>
  <si>
    <t>HAWK HALAS</t>
  </si>
  <si>
    <t>LARRY DOUCETTE</t>
  </si>
  <si>
    <t>JONATHAN MCDONALD</t>
  </si>
  <si>
    <t>METT PENKUL</t>
  </si>
  <si>
    <t>MARK RICCI</t>
  </si>
  <si>
    <t>BRANDON MARKS</t>
  </si>
  <si>
    <t>RICH MORAN</t>
  </si>
  <si>
    <t>BOB CALIRI</t>
  </si>
  <si>
    <t>CHRIS SACCHETTI</t>
  </si>
  <si>
    <t>MARK STRANGIO</t>
  </si>
  <si>
    <t>JOE SMITH</t>
  </si>
  <si>
    <t>NORM PELLETIER</t>
  </si>
  <si>
    <t>JIMMY KEEFE</t>
  </si>
  <si>
    <t>SAL COGNATA</t>
  </si>
  <si>
    <t>KRIS WINIARZ</t>
  </si>
  <si>
    <t>PETER PEREIRA</t>
  </si>
  <si>
    <t>CHRIS BOISVERT</t>
  </si>
  <si>
    <t>MIKE MACINTOSH</t>
  </si>
  <si>
    <t>ERIC PELLETIER</t>
  </si>
  <si>
    <t>JEFF SURETTE</t>
  </si>
  <si>
    <t>DAVE GODWIN</t>
  </si>
  <si>
    <t>DENNIS NUZZO</t>
  </si>
  <si>
    <t>NICK ZUFFELATO</t>
  </si>
  <si>
    <t>TONY IANNUZZI</t>
  </si>
  <si>
    <t>BRIAN ALLARD</t>
  </si>
  <si>
    <t>KEITH BEAUPRE</t>
  </si>
  <si>
    <t>DAN GAUTHIER</t>
  </si>
  <si>
    <t>JOHN ZAPPI</t>
  </si>
  <si>
    <t>ARTY GENDREAU</t>
  </si>
  <si>
    <t>DAVE MALLAHAN</t>
  </si>
  <si>
    <t>-</t>
  </si>
  <si>
    <t>TONY PASTORE</t>
  </si>
  <si>
    <t>Brian Pidgeon</t>
  </si>
  <si>
    <t>`</t>
  </si>
  <si>
    <t xml:space="preserve">MARK SMITH </t>
  </si>
  <si>
    <t>JOE TAVERNESE</t>
  </si>
  <si>
    <t>JON MCDONALD</t>
  </si>
  <si>
    <t>MATT PENKUL</t>
  </si>
  <si>
    <t>SAM DAGOSTINO</t>
  </si>
  <si>
    <t>Park Place @ Woburn 2</t>
  </si>
  <si>
    <t>Lucky 1 @ Pilgrim 1</t>
  </si>
  <si>
    <t>Academy 2 @ Central 2</t>
  </si>
  <si>
    <t>Central 1 @ Pilgrim 2</t>
  </si>
  <si>
    <t>Metro @ Academy 1</t>
  </si>
  <si>
    <t>20th Century @ Woburn 1</t>
  </si>
  <si>
    <t>Candlewood @ Lucky 2</t>
  </si>
</sst>
</file>

<file path=xl/styles.xml><?xml version="1.0" encoding="utf-8"?>
<styleSheet xmlns="http://schemas.openxmlformats.org/spreadsheetml/2006/main">
  <numFmts count="5">
    <numFmt numFmtId="5" formatCode="&quot;$&quot;#,##0_);\(&quot;$&quot;#,##0\)"/>
    <numFmt numFmtId="41" formatCode="_(* #,##0_);_(* \(#,##0\);_(* &quot;-&quot;_);_(@_)"/>
    <numFmt numFmtId="44" formatCode="_(&quot;$&quot;* #,##0.00_);_(&quot;$&quot;* \(#,##0.00\);_(&quot;$&quot;* &quot;-&quot;??_);_(@_)"/>
    <numFmt numFmtId="43" formatCode="_(* #,##0.00_);_(* \(#,##0.00\);_(* &quot;-&quot;??_);_(@_)"/>
    <numFmt numFmtId="164" formatCode="0.000"/>
  </numFmts>
  <fonts count="68">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i/>
      <sz val="10"/>
      <name val="Segoe UI"/>
      <family val="2"/>
    </font>
    <font>
      <b/>
      <i/>
      <sz val="10"/>
      <color indexed="12"/>
      <name val="Segoe UI"/>
      <family val="2"/>
    </font>
    <font>
      <b/>
      <i/>
      <sz val="10"/>
      <name val="Segoe UI"/>
      <family val="2"/>
    </font>
    <font>
      <b/>
      <i/>
      <sz val="10"/>
      <color indexed="9"/>
      <name val="Segoe UI"/>
      <family val="2"/>
    </font>
    <font>
      <i/>
      <sz val="12"/>
      <name val="Segoe UI"/>
      <family val="2"/>
    </font>
    <font>
      <sz val="10"/>
      <name val="Arial"/>
      <family val="2"/>
    </font>
    <font>
      <b/>
      <i/>
      <sz val="8"/>
      <name val="Segoe UI"/>
      <family val="2"/>
    </font>
    <font>
      <i/>
      <sz val="8"/>
      <name val="Segoe UI"/>
      <family val="2"/>
    </font>
    <font>
      <b/>
      <sz val="18"/>
      <name val="Candara"/>
      <family val="2"/>
    </font>
    <font>
      <sz val="12"/>
      <name val="Candara"/>
      <family val="2"/>
    </font>
    <font>
      <b/>
      <u/>
      <sz val="12"/>
      <name val="Candara"/>
      <family val="2"/>
    </font>
    <font>
      <u/>
      <sz val="12"/>
      <name val="Candara"/>
      <family val="2"/>
    </font>
    <font>
      <i/>
      <sz val="11"/>
      <name val="Segoe UI"/>
      <family val="2"/>
    </font>
    <font>
      <sz val="11"/>
      <name val="Calibri"/>
      <family val="2"/>
    </font>
    <font>
      <b/>
      <sz val="14"/>
      <name val="Maiandra GD"/>
      <family val="2"/>
    </font>
    <font>
      <b/>
      <sz val="12"/>
      <name val="Maiandra GD"/>
      <family val="2"/>
    </font>
    <font>
      <sz val="12"/>
      <name val="Maiandra GD"/>
      <family val="2"/>
    </font>
    <font>
      <b/>
      <sz val="20"/>
      <name val="Maiandra GD"/>
      <family val="2"/>
    </font>
    <font>
      <sz val="28"/>
      <name val="Maiandra GD"/>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11"/>
      <name val="Perpetua"/>
      <family val="1"/>
    </font>
    <font>
      <b/>
      <sz val="11"/>
      <name val="Perpetua"/>
      <family val="1"/>
    </font>
    <font>
      <b/>
      <sz val="14"/>
      <name val="Perpetua"/>
      <family val="1"/>
    </font>
    <font>
      <sz val="14"/>
      <name val="Perpetua"/>
      <family val="1"/>
    </font>
    <font>
      <b/>
      <i/>
      <sz val="12"/>
      <name val="Segoe UI"/>
      <family val="2"/>
    </font>
    <font>
      <b/>
      <i/>
      <sz val="11"/>
      <name val="Segoe UI"/>
      <family val="2"/>
    </font>
    <font>
      <sz val="9"/>
      <name val="Arial"/>
      <family val="2"/>
    </font>
    <font>
      <b/>
      <u/>
      <sz val="10"/>
      <name val="Arial"/>
      <family val="2"/>
    </font>
    <font>
      <i/>
      <sz val="10"/>
      <name val="Calibri"/>
      <family val="2"/>
    </font>
    <font>
      <i/>
      <sz val="7"/>
      <name val="Calibri"/>
      <family val="2"/>
    </font>
    <font>
      <b/>
      <i/>
      <sz val="8"/>
      <name val="Calibri"/>
      <family val="2"/>
    </font>
    <font>
      <b/>
      <i/>
      <sz val="10"/>
      <color indexed="56"/>
      <name val="Segoe UI"/>
      <family val="2"/>
    </font>
    <font>
      <i/>
      <sz val="8"/>
      <name val="Calibri"/>
      <family val="2"/>
    </font>
    <font>
      <u/>
      <sz val="12"/>
      <color indexed="12"/>
      <name val="Maiandra GD"/>
      <family val="2"/>
    </font>
    <font>
      <b/>
      <i/>
      <sz val="7"/>
      <name val="Calibri"/>
      <family val="2"/>
    </font>
    <font>
      <sz val="10"/>
      <color indexed="56"/>
      <name val="Arial"/>
      <family val="2"/>
    </font>
    <font>
      <b/>
      <sz val="10"/>
      <color indexed="56"/>
      <name val="Arial"/>
      <family val="2"/>
    </font>
    <font>
      <sz val="11"/>
      <name val="Calibri"/>
      <family val="2"/>
    </font>
    <font>
      <b/>
      <sz val="10"/>
      <color indexed="30"/>
      <name val="Arial"/>
      <family val="2"/>
    </font>
    <font>
      <sz val="10"/>
      <color indexed="30"/>
      <name val="Arial"/>
      <family val="2"/>
    </font>
    <font>
      <sz val="10"/>
      <color indexed="10"/>
      <name val="Arial"/>
      <family val="2"/>
    </font>
    <font>
      <sz val="8"/>
      <name val="Arial"/>
      <family val="2"/>
    </font>
    <font>
      <u/>
      <sz val="10"/>
      <color theme="10"/>
      <name val="Arial"/>
      <family val="2"/>
    </font>
    <font>
      <sz val="11"/>
      <color theme="1"/>
      <name val="Calibri"/>
      <family val="2"/>
      <scheme val="minor"/>
    </font>
    <font>
      <b/>
      <sz val="16"/>
      <color rgb="FFC00000"/>
      <name val="Perpetua"/>
      <family val="1"/>
    </font>
    <font>
      <b/>
      <sz val="10"/>
      <color theme="0"/>
      <name val="Arial"/>
      <family val="2"/>
    </font>
    <font>
      <b/>
      <i/>
      <sz val="8"/>
      <color theme="0"/>
      <name val="Segoe UI"/>
      <family val="2"/>
    </font>
    <font>
      <b/>
      <i/>
      <sz val="8"/>
      <color rgb="FFCC9900"/>
      <name val="Segoe UI"/>
      <family val="2"/>
    </font>
    <font>
      <b/>
      <i/>
      <sz val="8"/>
      <color rgb="FFFF6600"/>
      <name val="Segoe UI"/>
      <family val="2"/>
    </font>
    <font>
      <i/>
      <sz val="8"/>
      <color rgb="FFFF6600"/>
      <name val="Segoe UI"/>
      <family val="2"/>
    </font>
    <font>
      <b/>
      <i/>
      <sz val="8"/>
      <color rgb="FF7030A0"/>
      <name val="Segoe UI"/>
      <family val="2"/>
    </font>
    <font>
      <i/>
      <sz val="8"/>
      <color rgb="FF7030A0"/>
      <name val="Segoe UI"/>
      <family val="2"/>
    </font>
    <font>
      <b/>
      <i/>
      <sz val="8"/>
      <color theme="3"/>
      <name val="Segoe UI"/>
      <family val="2"/>
    </font>
    <font>
      <i/>
      <sz val="8"/>
      <color theme="3"/>
      <name val="Segoe UI"/>
      <family val="2"/>
    </font>
    <font>
      <b/>
      <i/>
      <sz val="8"/>
      <color theme="8" tint="-0.249977111117893"/>
      <name val="Segoe UI"/>
      <family val="2"/>
    </font>
    <font>
      <i/>
      <sz val="8"/>
      <color theme="8" tint="-0.249977111117893"/>
      <name val="Segoe UI"/>
      <family val="2"/>
    </font>
  </fonts>
  <fills count="26">
    <fill>
      <patternFill patternType="none"/>
    </fill>
    <fill>
      <patternFill patternType="gray125"/>
    </fill>
    <fill>
      <patternFill patternType="solid">
        <fgColor indexed="9"/>
        <bgColor indexed="64"/>
      </patternFill>
    </fill>
    <fill>
      <patternFill patternType="solid">
        <fgColor indexed="16"/>
        <bgColor indexed="24"/>
      </patternFill>
    </fill>
    <fill>
      <patternFill patternType="solid">
        <fgColor indexed="44"/>
        <bgColor indexed="64"/>
      </patternFill>
    </fill>
    <fill>
      <patternFill patternType="solid">
        <fgColor indexed="11"/>
        <bgColor indexed="64"/>
      </patternFill>
    </fill>
    <fill>
      <patternFill patternType="solid">
        <fgColor indexed="29"/>
        <bgColor indexed="64"/>
      </patternFill>
    </fill>
    <fill>
      <patternFill patternType="solid">
        <fgColor indexed="22"/>
        <bgColor indexed="64"/>
      </patternFill>
    </fill>
    <fill>
      <patternFill patternType="solid">
        <fgColor indexed="9"/>
        <bgColor indexed="24"/>
      </patternFill>
    </fill>
    <fill>
      <patternFill patternType="solid">
        <fgColor indexed="46"/>
        <bgColor indexed="64"/>
      </patternFill>
    </fill>
    <fill>
      <patternFill patternType="solid">
        <fgColor indexed="36"/>
        <bgColor indexed="64"/>
      </patternFill>
    </fill>
    <fill>
      <patternFill patternType="solid">
        <fgColor indexed="52"/>
        <bgColor indexed="64"/>
      </patternFill>
    </fill>
    <fill>
      <patternFill patternType="solid">
        <fgColor rgb="FFC00000"/>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theme="1"/>
        <bgColor indexed="64"/>
      </patternFill>
    </fill>
    <fill>
      <patternFill patternType="solid">
        <fgColor rgb="FF0070C0"/>
        <bgColor indexed="64"/>
      </patternFill>
    </fill>
    <fill>
      <patternFill patternType="solid">
        <fgColor theme="3"/>
        <bgColor indexed="64"/>
      </patternFill>
    </fill>
    <fill>
      <patternFill patternType="solid">
        <fgColor theme="6" tint="-0.249977111117893"/>
        <bgColor indexed="64"/>
      </patternFill>
    </fill>
    <fill>
      <patternFill patternType="solid">
        <fgColor rgb="FF0033CC"/>
        <bgColor indexed="64"/>
      </patternFill>
    </fill>
    <fill>
      <patternFill patternType="solid">
        <fgColor theme="2" tint="-0.249977111117893"/>
        <bgColor indexed="64"/>
      </patternFill>
    </fill>
    <fill>
      <patternFill patternType="solid">
        <fgColor theme="0" tint="-0.499984740745262"/>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rgb="FFFF66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rgb="FFCC9900"/>
      </left>
      <right style="thin">
        <color rgb="FFCC9900"/>
      </right>
      <top style="thin">
        <color rgb="FFCC9900"/>
      </top>
      <bottom style="thin">
        <color rgb="FFCC99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5">
    <xf numFmtId="0" fontId="0" fillId="0" borderId="0"/>
    <xf numFmtId="43" fontId="1" fillId="0" borderId="0" applyFont="0" applyFill="0" applyBorder="0" applyAlignment="0" applyProtection="0"/>
    <xf numFmtId="44" fontId="12" fillId="0" borderId="0" applyFont="0" applyFill="0" applyBorder="0" applyAlignment="0" applyProtection="0"/>
    <xf numFmtId="0" fontId="54" fillId="0" borderId="0" applyNumberFormat="0" applyFill="0" applyBorder="0" applyAlignment="0" applyProtection="0">
      <alignment vertical="top"/>
      <protection locked="0"/>
    </xf>
    <xf numFmtId="0" fontId="55" fillId="0" borderId="0"/>
  </cellStyleXfs>
  <cellXfs count="376">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0" fillId="0" borderId="0" xfId="0" applyFont="1" applyFill="1" applyAlignment="1">
      <alignment horizontal="center"/>
    </xf>
    <xf numFmtId="1" fontId="40" fillId="0" borderId="0" xfId="0" applyNumberFormat="1" applyFont="1" applyFill="1" applyAlignment="1">
      <alignment horizontal="center"/>
    </xf>
    <xf numFmtId="0" fontId="40" fillId="0" borderId="0" xfId="0" applyFont="1" applyFill="1"/>
    <xf numFmtId="0" fontId="1" fillId="0" borderId="0" xfId="0" applyFont="1"/>
    <xf numFmtId="0" fontId="7" fillId="0" borderId="1" xfId="0" applyFont="1" applyFill="1" applyBorder="1" applyAlignment="1">
      <alignment horizontal="center"/>
    </xf>
    <xf numFmtId="0" fontId="9" fillId="2" borderId="1" xfId="0" applyFont="1" applyFill="1" applyBorder="1" applyAlignment="1">
      <alignment horizontal="center"/>
    </xf>
    <xf numFmtId="1" fontId="7" fillId="0" borderId="1" xfId="0" applyNumberFormat="1" applyFont="1" applyFill="1" applyBorder="1" applyAlignment="1">
      <alignment horizontal="center"/>
    </xf>
    <xf numFmtId="0" fontId="7" fillId="0" borderId="0" xfId="0" applyFont="1" applyFill="1"/>
    <xf numFmtId="0" fontId="7" fillId="2" borderId="0" xfId="0" applyFont="1" applyFill="1" applyBorder="1" applyAlignment="1">
      <alignment horizontal="center"/>
    </xf>
    <xf numFmtId="0" fontId="8" fillId="2" borderId="0" xfId="0" applyFont="1" applyFill="1" applyBorder="1" applyAlignment="1"/>
    <xf numFmtId="0" fontId="9" fillId="2" borderId="0" xfId="0" applyFont="1" applyFill="1" applyBorder="1" applyAlignment="1">
      <alignment horizontal="center"/>
    </xf>
    <xf numFmtId="1" fontId="7" fillId="2" borderId="0" xfId="0" applyNumberFormat="1" applyFont="1" applyFill="1" applyBorder="1" applyAlignment="1">
      <alignment horizontal="center"/>
    </xf>
    <xf numFmtId="0" fontId="7" fillId="0" borderId="0" xfId="0" applyFont="1" applyFill="1" applyAlignment="1">
      <alignment horizontal="center"/>
    </xf>
    <xf numFmtId="0" fontId="10" fillId="3" borderId="0"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0" xfId="0" applyFont="1" applyFill="1" applyAlignment="1">
      <alignment horizontal="center"/>
    </xf>
    <xf numFmtId="0" fontId="11" fillId="0" borderId="0" xfId="0" applyFont="1" applyFill="1"/>
    <xf numFmtId="0" fontId="11" fillId="0" borderId="0" xfId="0" applyFont="1" applyFill="1" applyBorder="1"/>
    <xf numFmtId="0" fontId="11" fillId="0" borderId="3" xfId="0" applyFont="1" applyFill="1" applyBorder="1" applyAlignment="1">
      <alignment horizontal="center"/>
    </xf>
    <xf numFmtId="1" fontId="11" fillId="0" borderId="3" xfId="0" applyNumberFormat="1" applyFont="1" applyFill="1" applyBorder="1" applyAlignment="1">
      <alignment horizontal="center"/>
    </xf>
    <xf numFmtId="0" fontId="11" fillId="0" borderId="4" xfId="0" applyFont="1" applyFill="1" applyBorder="1"/>
    <xf numFmtId="0" fontId="11" fillId="0" borderId="5" xfId="0" applyFont="1" applyFill="1" applyBorder="1" applyAlignment="1">
      <alignment horizontal="center"/>
    </xf>
    <xf numFmtId="1" fontId="11" fillId="0" borderId="5" xfId="0" applyNumberFormat="1" applyFont="1" applyFill="1" applyBorder="1" applyAlignment="1">
      <alignment horizontal="center"/>
    </xf>
    <xf numFmtId="0" fontId="11" fillId="0" borderId="1" xfId="0" applyFont="1" applyFill="1" applyBorder="1"/>
    <xf numFmtId="0" fontId="11" fillId="0" borderId="0" xfId="0" applyFont="1" applyFill="1" applyBorder="1" applyAlignment="1">
      <alignment horizontal="center"/>
    </xf>
    <xf numFmtId="0" fontId="11" fillId="0" borderId="1" xfId="0" applyFont="1" applyFill="1" applyBorder="1" applyAlignment="1"/>
    <xf numFmtId="1" fontId="11" fillId="0" borderId="1" xfId="0" applyNumberFormat="1" applyFont="1" applyFill="1" applyBorder="1" applyAlignment="1">
      <alignment horizontal="center"/>
    </xf>
    <xf numFmtId="0" fontId="41" fillId="0" borderId="0" xfId="0" applyFont="1" applyFill="1" applyAlignment="1">
      <alignment vertical="center"/>
    </xf>
    <xf numFmtId="0" fontId="41" fillId="0" borderId="1" xfId="0" applyFont="1" applyFill="1" applyBorder="1" applyAlignment="1">
      <alignment horizontal="center" vertical="center"/>
    </xf>
    <xf numFmtId="164" fontId="41" fillId="0"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4" fillId="0" borderId="1" xfId="0" applyFont="1" applyFill="1" applyBorder="1" applyAlignment="1">
      <alignment horizontal="center" vertical="center"/>
    </xf>
    <xf numFmtId="0" fontId="14" fillId="0" borderId="0" xfId="0" applyFont="1" applyFill="1" applyAlignment="1">
      <alignment horizontal="center" vertical="center"/>
    </xf>
    <xf numFmtId="2" fontId="14" fillId="0" borderId="0" xfId="0" applyNumberFormat="1" applyFont="1" applyFill="1" applyAlignment="1">
      <alignment horizontal="center"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42" fillId="0" borderId="0" xfId="0" applyFont="1" applyFill="1"/>
    <xf numFmtId="0" fontId="42" fillId="0" borderId="1" xfId="0" applyFont="1" applyFill="1" applyBorder="1" applyAlignment="1">
      <alignment horizontal="left"/>
    </xf>
    <xf numFmtId="0" fontId="42" fillId="0" borderId="1" xfId="0" applyFont="1" applyFill="1" applyBorder="1" applyAlignment="1">
      <alignment horizontal="center"/>
    </xf>
    <xf numFmtId="1" fontId="42" fillId="0" borderId="1" xfId="0" applyNumberFormat="1" applyFont="1" applyFill="1" applyBorder="1" applyAlignment="1">
      <alignment horizontal="center"/>
    </xf>
    <xf numFmtId="0" fontId="7" fillId="4" borderId="1" xfId="0" applyFont="1" applyFill="1" applyBorder="1" applyAlignment="1">
      <alignment horizontal="center"/>
    </xf>
    <xf numFmtId="0" fontId="7" fillId="5" borderId="1" xfId="0" applyFont="1" applyFill="1" applyBorder="1" applyAlignment="1">
      <alignment horizontal="center"/>
    </xf>
    <xf numFmtId="0" fontId="43" fillId="2" borderId="1" xfId="0" applyFont="1" applyFill="1" applyBorder="1" applyAlignment="1"/>
    <xf numFmtId="0" fontId="7" fillId="0" borderId="1" xfId="0" applyFont="1" applyFill="1" applyBorder="1"/>
    <xf numFmtId="0" fontId="7" fillId="4" borderId="6" xfId="0" applyFont="1" applyFill="1" applyBorder="1" applyAlignment="1">
      <alignment horizontal="center"/>
    </xf>
    <xf numFmtId="0" fontId="7" fillId="5" borderId="6" xfId="0" applyFont="1" applyFill="1" applyBorder="1" applyAlignment="1">
      <alignment horizontal="center"/>
    </xf>
    <xf numFmtId="0" fontId="7" fillId="0" borderId="6" xfId="0" applyFont="1" applyFill="1" applyBorder="1" applyAlignment="1">
      <alignment horizontal="center"/>
    </xf>
    <xf numFmtId="0" fontId="7" fillId="0" borderId="0" xfId="0" applyFont="1" applyFill="1" applyBorder="1" applyAlignment="1">
      <alignment horizontal="center"/>
    </xf>
    <xf numFmtId="0" fontId="44" fillId="0" borderId="1" xfId="0" applyFont="1" applyFill="1" applyBorder="1" applyAlignment="1">
      <alignment horizontal="center"/>
    </xf>
    <xf numFmtId="0" fontId="7" fillId="6" borderId="1" xfId="0" applyFont="1" applyFill="1" applyBorder="1" applyAlignment="1">
      <alignment horizontal="center"/>
    </xf>
    <xf numFmtId="0" fontId="7" fillId="6" borderId="6" xfId="0" applyFont="1" applyFill="1" applyBorder="1" applyAlignment="1">
      <alignment horizontal="center"/>
    </xf>
    <xf numFmtId="0" fontId="16" fillId="0" borderId="0" xfId="0" applyFont="1"/>
    <xf numFmtId="0" fontId="16" fillId="0" borderId="0" xfId="0" applyFont="1" applyFill="1"/>
    <xf numFmtId="0" fontId="17" fillId="7" borderId="2" xfId="0" applyFont="1" applyFill="1" applyBorder="1" applyAlignment="1">
      <alignment horizontal="center"/>
    </xf>
    <xf numFmtId="0" fontId="17" fillId="0" borderId="0" xfId="0" applyFont="1" applyAlignment="1">
      <alignment horizontal="center"/>
    </xf>
    <xf numFmtId="0" fontId="17" fillId="0" borderId="0" xfId="0" applyFont="1" applyFill="1" applyBorder="1" applyAlignment="1">
      <alignment horizontal="center"/>
    </xf>
    <xf numFmtId="0" fontId="18" fillId="0" borderId="0" xfId="0" applyFont="1" applyAlignment="1">
      <alignment horizontal="center"/>
    </xf>
    <xf numFmtId="0" fontId="16" fillId="7" borderId="3" xfId="0" applyFont="1" applyFill="1" applyBorder="1"/>
    <xf numFmtId="0" fontId="16" fillId="0" borderId="0" xfId="0" applyFont="1" applyFill="1" applyBorder="1"/>
    <xf numFmtId="0" fontId="17" fillId="7" borderId="3" xfId="0" applyFont="1" applyFill="1" applyBorder="1" applyAlignment="1">
      <alignment horizontal="center"/>
    </xf>
    <xf numFmtId="0" fontId="16" fillId="7" borderId="5" xfId="0" applyFont="1" applyFill="1" applyBorder="1"/>
    <xf numFmtId="0" fontId="17" fillId="0" borderId="0" xfId="0" applyFont="1" applyFill="1" applyAlignment="1">
      <alignment horizontal="center"/>
    </xf>
    <xf numFmtId="0" fontId="41" fillId="0" borderId="1" xfId="0" applyFont="1" applyFill="1" applyBorder="1" applyAlignment="1">
      <alignment horizontal="left" vertical="center"/>
    </xf>
    <xf numFmtId="0" fontId="41" fillId="0" borderId="1" xfId="0" applyFont="1" applyFill="1" applyBorder="1" applyAlignment="1">
      <alignment vertical="center"/>
    </xf>
    <xf numFmtId="0" fontId="40" fillId="0" borderId="0" xfId="0" applyFont="1" applyFill="1" applyAlignment="1">
      <alignment horizontal="left"/>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2" fontId="13" fillId="0" borderId="2" xfId="0" applyNumberFormat="1" applyFont="1" applyFill="1" applyBorder="1" applyAlignment="1">
      <alignment horizontal="center" vertic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7" fillId="0" borderId="0" xfId="0" applyFont="1" applyFill="1" applyAlignment="1">
      <alignment horizontal="center" vertical="center"/>
    </xf>
    <xf numFmtId="0" fontId="7" fillId="8" borderId="1" xfId="0" applyFont="1" applyFill="1" applyBorder="1" applyAlignment="1">
      <alignment vertical="center"/>
    </xf>
    <xf numFmtId="0" fontId="7" fillId="8"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2" borderId="1" xfId="0" applyFont="1" applyFill="1" applyBorder="1" applyAlignment="1">
      <alignment horizontal="center" vertical="center"/>
    </xf>
    <xf numFmtId="0" fontId="9" fillId="0" borderId="0" xfId="0" applyFont="1" applyFill="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vertical="center"/>
    </xf>
    <xf numFmtId="0" fontId="23" fillId="0" borderId="0" xfId="0" applyFont="1" applyFill="1"/>
    <xf numFmtId="0" fontId="23" fillId="0" borderId="0" xfId="0" applyFont="1" applyFill="1" applyAlignment="1">
      <alignment horizontal="left"/>
    </xf>
    <xf numFmtId="0" fontId="23" fillId="0" borderId="0" xfId="0" applyFont="1" applyFill="1" applyAlignment="1">
      <alignment horizontal="center"/>
    </xf>
    <xf numFmtId="0" fontId="23" fillId="0" borderId="7" xfId="0" applyFont="1" applyFill="1" applyBorder="1" applyAlignment="1">
      <alignment horizontal="center"/>
    </xf>
    <xf numFmtId="0" fontId="23" fillId="0" borderId="0" xfId="0" applyFont="1" applyFill="1" applyBorder="1"/>
    <xf numFmtId="0" fontId="23" fillId="0" borderId="9" xfId="0" applyFont="1" applyFill="1" applyBorder="1" applyAlignment="1">
      <alignment horizontal="center"/>
    </xf>
    <xf numFmtId="0" fontId="23" fillId="0" borderId="0" xfId="0" applyFont="1" applyFill="1" applyAlignment="1">
      <alignment vertic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4" xfId="0" applyFont="1" applyFill="1" applyBorder="1"/>
    <xf numFmtId="0" fontId="45" fillId="0" borderId="0" xfId="3" applyFont="1" applyFill="1" applyAlignment="1" applyProtection="1"/>
    <xf numFmtId="0" fontId="1" fillId="0" borderId="0" xfId="0" applyFont="1" applyAlignment="1">
      <alignment horizontal="center"/>
    </xf>
    <xf numFmtId="0" fontId="3" fillId="0" borderId="0" xfId="0" applyFont="1"/>
    <xf numFmtId="14" fontId="20" fillId="0" borderId="0" xfId="0" applyNumberFormat="1" applyFont="1" applyAlignment="1">
      <alignment vertical="center"/>
    </xf>
    <xf numFmtId="0" fontId="17" fillId="0" borderId="0" xfId="0" applyFont="1"/>
    <xf numFmtId="0" fontId="17" fillId="0" borderId="0" xfId="0" applyFont="1" applyAlignment="1">
      <alignment horizontal="right"/>
    </xf>
    <xf numFmtId="0" fontId="20" fillId="0" borderId="0" xfId="0" applyFont="1" applyFill="1" applyBorder="1"/>
    <xf numFmtId="0" fontId="26" fillId="0" borderId="0" xfId="0" applyFont="1" applyFill="1" applyBorder="1" applyAlignment="1">
      <alignment horizontal="center" vertical="center"/>
    </xf>
    <xf numFmtId="0" fontId="20" fillId="0" borderId="7" xfId="0" applyFont="1" applyFill="1" applyBorder="1"/>
    <xf numFmtId="0" fontId="29" fillId="0" borderId="0" xfId="0" applyFont="1" applyFill="1" applyBorder="1" applyAlignment="1">
      <alignment horizontal="left"/>
    </xf>
    <xf numFmtId="3" fontId="20" fillId="0" borderId="0" xfId="0" applyNumberFormat="1" applyFont="1" applyFill="1" applyBorder="1"/>
    <xf numFmtId="0" fontId="20" fillId="0" borderId="9" xfId="0" applyFont="1" applyFill="1" applyBorder="1"/>
    <xf numFmtId="0" fontId="28" fillId="0" borderId="0" xfId="0" applyFont="1" applyFill="1" applyBorder="1"/>
    <xf numFmtId="0" fontId="30" fillId="0" borderId="7" xfId="0" applyFont="1" applyFill="1" applyBorder="1" applyAlignment="1">
      <alignment horizontal="center"/>
    </xf>
    <xf numFmtId="0" fontId="30" fillId="0" borderId="0" xfId="0" applyFont="1" applyFill="1" applyBorder="1" applyAlignment="1">
      <alignment horizontal="center"/>
    </xf>
    <xf numFmtId="0" fontId="30" fillId="0" borderId="9" xfId="0" applyFont="1" applyFill="1" applyBorder="1" applyAlignment="1">
      <alignment horizontal="center"/>
    </xf>
    <xf numFmtId="0" fontId="20" fillId="0" borderId="0" xfId="0" applyFont="1" applyFill="1" applyBorder="1" applyAlignment="1">
      <alignment horizontal="left" indent="2"/>
    </xf>
    <xf numFmtId="3" fontId="20" fillId="0" borderId="0" xfId="0" applyNumberFormat="1" applyFont="1" applyFill="1" applyBorder="1" applyAlignment="1">
      <alignment horizontal="right"/>
    </xf>
    <xf numFmtId="0" fontId="29" fillId="0" borderId="7" xfId="0" applyFont="1" applyFill="1" applyBorder="1" applyAlignment="1">
      <alignment horizontal="center"/>
    </xf>
    <xf numFmtId="3" fontId="20" fillId="0" borderId="0" xfId="1" applyNumberFormat="1" applyFont="1" applyFill="1" applyBorder="1" applyAlignment="1">
      <alignment horizontal="center"/>
    </xf>
    <xf numFmtId="0" fontId="29" fillId="0" borderId="0" xfId="0" applyFont="1" applyFill="1" applyBorder="1" applyAlignment="1">
      <alignment horizontal="center"/>
    </xf>
    <xf numFmtId="3" fontId="20" fillId="0" borderId="9" xfId="1" applyNumberFormat="1" applyFont="1" applyFill="1" applyBorder="1" applyAlignment="1">
      <alignment horizontal="center"/>
    </xf>
    <xf numFmtId="0" fontId="29" fillId="0" borderId="0" xfId="0" applyFont="1" applyFill="1" applyBorder="1" applyAlignment="1">
      <alignment horizontal="left" indent="2"/>
    </xf>
    <xf numFmtId="3" fontId="29" fillId="0" borderId="0" xfId="0" applyNumberFormat="1" applyFont="1" applyFill="1" applyBorder="1" applyAlignment="1">
      <alignment horizontal="right"/>
    </xf>
    <xf numFmtId="0" fontId="20" fillId="0" borderId="0" xfId="0" applyFont="1" applyFill="1" applyBorder="1" applyAlignment="1">
      <alignment horizontal="center"/>
    </xf>
    <xf numFmtId="37" fontId="20" fillId="0" borderId="0" xfId="0" applyNumberFormat="1" applyFont="1" applyFill="1" applyBorder="1" applyAlignment="1">
      <alignment horizontal="right"/>
    </xf>
    <xf numFmtId="0" fontId="20" fillId="0" borderId="0" xfId="0" applyFont="1" applyFill="1"/>
    <xf numFmtId="43" fontId="20" fillId="0" borderId="0" xfId="1" applyFont="1" applyFill="1" applyBorder="1" applyAlignment="1">
      <alignment horizontal="center"/>
    </xf>
    <xf numFmtId="37" fontId="29" fillId="0" borderId="0" xfId="0" applyNumberFormat="1" applyFont="1" applyFill="1" applyBorder="1" applyAlignment="1">
      <alignment horizontal="right"/>
    </xf>
    <xf numFmtId="0" fontId="29" fillId="0" borderId="0" xfId="0" applyFont="1" applyFill="1" applyBorder="1"/>
    <xf numFmtId="37" fontId="29" fillId="0" borderId="11" xfId="0" applyNumberFormat="1" applyFont="1" applyFill="1" applyBorder="1" applyAlignment="1">
      <alignment horizontal="right"/>
    </xf>
    <xf numFmtId="0" fontId="29" fillId="0" borderId="8" xfId="0" applyFont="1" applyFill="1" applyBorder="1" applyAlignment="1">
      <alignment horizontal="center"/>
    </xf>
    <xf numFmtId="43" fontId="20" fillId="0" borderId="4" xfId="1" applyFont="1" applyFill="1" applyBorder="1" applyAlignment="1">
      <alignment horizontal="center"/>
    </xf>
    <xf numFmtId="3" fontId="20" fillId="0" borderId="4" xfId="1" applyNumberFormat="1" applyFont="1" applyFill="1" applyBorder="1" applyAlignment="1">
      <alignment horizontal="center"/>
    </xf>
    <xf numFmtId="0" fontId="20" fillId="0" borderId="4" xfId="0" applyFont="1" applyFill="1" applyBorder="1"/>
    <xf numFmtId="0" fontId="20" fillId="0" borderId="4" xfId="0" applyFont="1" applyFill="1" applyBorder="1" applyAlignment="1">
      <alignment horizontal="center"/>
    </xf>
    <xf numFmtId="0" fontId="20" fillId="0" borderId="10" xfId="0" applyFont="1" applyFill="1" applyBorder="1"/>
    <xf numFmtId="0" fontId="20" fillId="0" borderId="0" xfId="0" applyFont="1" applyFill="1" applyAlignment="1">
      <alignment horizontal="center"/>
    </xf>
    <xf numFmtId="43" fontId="20" fillId="0" borderId="0" xfId="1" applyFont="1" applyFill="1" applyAlignment="1">
      <alignment horizontal="center"/>
    </xf>
    <xf numFmtId="3" fontId="20" fillId="0" borderId="0" xfId="1" applyNumberFormat="1" applyFont="1" applyFill="1" applyAlignment="1">
      <alignment horizontal="center"/>
    </xf>
    <xf numFmtId="0" fontId="20" fillId="0" borderId="9" xfId="0" applyFont="1" applyFill="1" applyBorder="1" applyAlignment="1">
      <alignment horizontal="center"/>
    </xf>
    <xf numFmtId="0" fontId="29" fillId="0" borderId="4" xfId="0" applyFont="1" applyFill="1" applyBorder="1" applyAlignment="1">
      <alignment horizontal="center"/>
    </xf>
    <xf numFmtId="0" fontId="20" fillId="0" borderId="10" xfId="0" applyFont="1" applyFill="1" applyBorder="1" applyAlignment="1">
      <alignment horizontal="center"/>
    </xf>
    <xf numFmtId="0" fontId="20" fillId="0" borderId="8" xfId="0" applyFont="1" applyFill="1" applyBorder="1"/>
    <xf numFmtId="0" fontId="20" fillId="0" borderId="0" xfId="0" applyFont="1" applyFill="1" applyAlignment="1">
      <alignment horizontal="left"/>
    </xf>
    <xf numFmtId="43" fontId="20" fillId="0" borderId="0" xfId="1" applyFont="1" applyFill="1" applyBorder="1" applyAlignment="1">
      <alignment horizontal="left"/>
    </xf>
    <xf numFmtId="3" fontId="20" fillId="0" borderId="0" xfId="1" applyNumberFormat="1" applyFont="1" applyFill="1" applyBorder="1" applyAlignment="1">
      <alignment horizontal="left"/>
    </xf>
    <xf numFmtId="0" fontId="0" fillId="0" borderId="0" xfId="0" applyAlignment="1">
      <alignment horizontal="left"/>
    </xf>
    <xf numFmtId="0" fontId="46" fillId="0" borderId="1" xfId="0" applyFont="1" applyFill="1" applyBorder="1" applyAlignment="1">
      <alignment horizontal="center" vertical="center"/>
    </xf>
    <xf numFmtId="0" fontId="46" fillId="0" borderId="1" xfId="0" quotePrefix="1" applyFont="1" applyFill="1" applyBorder="1" applyAlignment="1">
      <alignment horizontal="center" vertical="center"/>
    </xf>
    <xf numFmtId="1" fontId="46" fillId="0" borderId="1" xfId="0" applyNumberFormat="1" applyFont="1" applyFill="1" applyBorder="1" applyAlignment="1">
      <alignment horizontal="center" vertical="center"/>
    </xf>
    <xf numFmtId="0" fontId="11" fillId="0" borderId="7" xfId="0" applyFont="1" applyFill="1" applyBorder="1"/>
    <xf numFmtId="0" fontId="11" fillId="0" borderId="9" xfId="0" applyFont="1" applyFill="1" applyBorder="1"/>
    <xf numFmtId="0" fontId="11" fillId="0" borderId="8" xfId="0" applyFont="1" applyFill="1" applyBorder="1"/>
    <xf numFmtId="0" fontId="11" fillId="0" borderId="10" xfId="0" applyFont="1" applyFill="1" applyBorder="1"/>
    <xf numFmtId="0" fontId="32" fillId="0" borderId="0" xfId="0" applyFont="1" applyFill="1"/>
    <xf numFmtId="0" fontId="32"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5" fillId="0" borderId="0" xfId="0" applyFont="1" applyFill="1"/>
    <xf numFmtId="0" fontId="1" fillId="0" borderId="7" xfId="0" applyFont="1" applyFill="1" applyBorder="1" applyAlignment="1">
      <alignmen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xf>
    <xf numFmtId="0" fontId="1" fillId="0" borderId="0" xfId="0" applyFont="1" applyFill="1"/>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13" fillId="0" borderId="0"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2" fontId="13" fillId="0" borderId="1" xfId="0" applyNumberFormat="1" applyFont="1" applyFill="1" applyBorder="1" applyAlignment="1">
      <alignment horizontal="center" vertical="center"/>
    </xf>
    <xf numFmtId="0" fontId="42" fillId="4" borderId="1" xfId="0" applyFont="1" applyFill="1" applyBorder="1" applyAlignment="1">
      <alignment horizontal="center"/>
    </xf>
    <xf numFmtId="0" fontId="41" fillId="4" borderId="1" xfId="0" applyFont="1" applyFill="1" applyBorder="1" applyAlignment="1">
      <alignment horizontal="center" vertical="center"/>
    </xf>
    <xf numFmtId="0" fontId="41" fillId="4" borderId="1" xfId="0" applyFont="1" applyFill="1" applyBorder="1" applyAlignment="1">
      <alignment vertical="center"/>
    </xf>
    <xf numFmtId="0" fontId="41" fillId="9" borderId="1" xfId="0" applyFont="1" applyFill="1" applyBorder="1" applyAlignment="1">
      <alignment vertical="center"/>
    </xf>
    <xf numFmtId="0" fontId="36" fillId="0" borderId="1" xfId="0" applyFont="1" applyFill="1" applyBorder="1" applyAlignment="1">
      <alignment horizontal="center"/>
    </xf>
    <xf numFmtId="0" fontId="36" fillId="0" borderId="0" xfId="0" applyFont="1" applyFill="1"/>
    <xf numFmtId="0" fontId="36" fillId="0" borderId="0" xfId="0" applyFont="1" applyFill="1" applyBorder="1" applyAlignment="1">
      <alignment horizontal="center"/>
    </xf>
    <xf numFmtId="0" fontId="11" fillId="0" borderId="9" xfId="0" applyFont="1" applyFill="1" applyBorder="1" applyAlignment="1">
      <alignment horizontal="center"/>
    </xf>
    <xf numFmtId="0" fontId="11" fillId="0" borderId="10" xfId="0" applyFont="1" applyFill="1" applyBorder="1" applyAlignment="1">
      <alignment horizontal="center"/>
    </xf>
    <xf numFmtId="0" fontId="13" fillId="0" borderId="0" xfId="0" applyFont="1" applyFill="1" applyAlignment="1">
      <alignment horizontal="center" vertical="center"/>
    </xf>
    <xf numFmtId="0" fontId="7" fillId="5" borderId="13" xfId="0" applyFont="1" applyFill="1" applyBorder="1" applyAlignment="1">
      <alignment horizontal="center"/>
    </xf>
    <xf numFmtId="0" fontId="36" fillId="0" borderId="0" xfId="0" applyFont="1" applyFill="1" applyAlignment="1">
      <alignment horizontal="center"/>
    </xf>
    <xf numFmtId="41" fontId="11" fillId="0" borderId="0" xfId="2" applyNumberFormat="1" applyFont="1" applyFill="1" applyBorder="1" applyAlignment="1">
      <alignment horizontal="center"/>
    </xf>
    <xf numFmtId="44" fontId="19" fillId="0" borderId="0" xfId="2" applyFont="1" applyFill="1" applyBorder="1" applyAlignment="1">
      <alignment horizontal="center"/>
    </xf>
    <xf numFmtId="41" fontId="11" fillId="0" borderId="0" xfId="2" applyNumberFormat="1" applyFont="1" applyFill="1" applyAlignment="1">
      <alignment horizontal="center"/>
    </xf>
    <xf numFmtId="0" fontId="11" fillId="0" borderId="0" xfId="0" applyFont="1" applyFill="1" applyAlignment="1"/>
    <xf numFmtId="0" fontId="37" fillId="0" borderId="0" xfId="0" applyFont="1" applyFill="1" applyAlignment="1">
      <alignment horizontal="left" vertical="center" wrapText="1"/>
    </xf>
    <xf numFmtId="0" fontId="37" fillId="0" borderId="0" xfId="0" applyFont="1" applyFill="1" applyBorder="1" applyAlignment="1">
      <alignment horizontal="left" vertical="center" wrapText="1"/>
    </xf>
    <xf numFmtId="0" fontId="22" fillId="0" borderId="0" xfId="0" applyFont="1" applyFill="1" applyAlignment="1">
      <alignment horizontal="center"/>
    </xf>
    <xf numFmtId="5" fontId="36" fillId="0" borderId="0" xfId="2" applyNumberFormat="1" applyFont="1" applyFill="1" applyBorder="1" applyAlignment="1">
      <alignment horizontal="left"/>
    </xf>
    <xf numFmtId="0" fontId="42" fillId="10" borderId="1" xfId="0" applyFont="1" applyFill="1" applyBorder="1" applyAlignment="1">
      <alignment horizontal="center"/>
    </xf>
    <xf numFmtId="0" fontId="41" fillId="10" borderId="1" xfId="0" applyFont="1" applyFill="1" applyBorder="1" applyAlignment="1">
      <alignment horizontal="center" vertical="center"/>
    </xf>
    <xf numFmtId="0" fontId="42" fillId="5" borderId="1" xfId="0" applyFont="1" applyFill="1" applyBorder="1" applyAlignment="1">
      <alignment horizontal="center"/>
    </xf>
    <xf numFmtId="0" fontId="41" fillId="5" borderId="1" xfId="0" applyFont="1" applyFill="1" applyBorder="1" applyAlignment="1">
      <alignment horizontal="center" vertical="center"/>
    </xf>
    <xf numFmtId="0" fontId="41" fillId="5" borderId="1" xfId="0" applyFont="1" applyFill="1" applyBorder="1" applyAlignment="1">
      <alignment vertical="center"/>
    </xf>
    <xf numFmtId="0" fontId="41" fillId="11" borderId="1" xfId="0" applyFont="1" applyFill="1" applyBorder="1" applyAlignment="1">
      <alignment vertical="center"/>
    </xf>
    <xf numFmtId="0" fontId="13" fillId="0" borderId="14" xfId="0" applyFont="1" applyFill="1" applyBorder="1" applyAlignment="1">
      <alignment horizontal="center" vertical="center"/>
    </xf>
    <xf numFmtId="0" fontId="47" fillId="0" borderId="0" xfId="0" applyFont="1"/>
    <xf numFmtId="0" fontId="38" fillId="0" borderId="0" xfId="0" applyFont="1" applyAlignment="1">
      <alignment horizontal="left"/>
    </xf>
    <xf numFmtId="0" fontId="38" fillId="0" borderId="0" xfId="0" applyFont="1" applyAlignment="1">
      <alignment horizontal="center"/>
    </xf>
    <xf numFmtId="0" fontId="48" fillId="0" borderId="0" xfId="0" applyFont="1"/>
    <xf numFmtId="0" fontId="39" fillId="0" borderId="0" xfId="0" applyFont="1" applyAlignment="1">
      <alignment horizontal="center"/>
    </xf>
    <xf numFmtId="0" fontId="1" fillId="0" borderId="0" xfId="0" applyFont="1" applyAlignment="1">
      <alignment horizontal="left"/>
    </xf>
    <xf numFmtId="0" fontId="50" fillId="0" borderId="0" xfId="0" applyFont="1" applyAlignment="1">
      <alignment horizontal="center"/>
    </xf>
    <xf numFmtId="0" fontId="50" fillId="0" borderId="0" xfId="0" applyFont="1"/>
    <xf numFmtId="0" fontId="51" fillId="0" borderId="0" xfId="0" applyFont="1" applyAlignment="1">
      <alignment horizontal="center"/>
    </xf>
    <xf numFmtId="0" fontId="51" fillId="0" borderId="0" xfId="0" applyFont="1"/>
    <xf numFmtId="0" fontId="23" fillId="0" borderId="0" xfId="0" quotePrefix="1" applyFont="1" applyFill="1" applyAlignment="1">
      <alignment vertical="center"/>
    </xf>
    <xf numFmtId="0" fontId="23" fillId="0" borderId="0" xfId="0" quotePrefix="1" applyFont="1" applyFill="1"/>
    <xf numFmtId="0" fontId="52" fillId="0" borderId="0" xfId="0" applyFont="1"/>
    <xf numFmtId="0" fontId="56" fillId="0" borderId="12" xfId="0" applyFont="1" applyFill="1" applyBorder="1" applyAlignment="1">
      <alignment vertical="center"/>
    </xf>
    <xf numFmtId="0" fontId="56" fillId="0" borderId="14" xfId="0" applyFont="1" applyFill="1" applyBorder="1" applyAlignment="1">
      <alignment horizontal="center" vertical="center"/>
    </xf>
    <xf numFmtId="0" fontId="56" fillId="0" borderId="6" xfId="0" applyFont="1" applyFill="1" applyBorder="1" applyAlignment="1">
      <alignment horizontal="center" vertical="center"/>
    </xf>
    <xf numFmtId="0" fontId="56" fillId="0" borderId="3" xfId="0" applyFont="1" applyFill="1" applyBorder="1" applyAlignment="1">
      <alignment horizontal="center"/>
    </xf>
    <xf numFmtId="0" fontId="56" fillId="0" borderId="13" xfId="0" applyFont="1" applyFill="1" applyBorder="1" applyAlignment="1">
      <alignment horizontal="center" vertical="center"/>
    </xf>
    <xf numFmtId="0" fontId="56" fillId="0" borderId="0" xfId="0" applyFont="1" applyFill="1"/>
    <xf numFmtId="0" fontId="56" fillId="0" borderId="12" xfId="0" applyFont="1" applyFill="1" applyBorder="1" applyAlignment="1">
      <alignment horizontal="left" vertical="center"/>
    </xf>
    <xf numFmtId="0" fontId="57" fillId="12" borderId="1" xfId="0" applyFont="1" applyFill="1" applyBorder="1" applyAlignment="1">
      <alignment horizontal="center" vertical="center"/>
    </xf>
    <xf numFmtId="0" fontId="57" fillId="12" borderId="5" xfId="0" applyFont="1" applyFill="1" applyBorder="1" applyAlignment="1">
      <alignment horizontal="center" vertical="center"/>
    </xf>
    <xf numFmtId="0" fontId="58" fillId="14" borderId="1" xfId="0" applyFont="1" applyFill="1" applyBorder="1" applyAlignment="1">
      <alignment vertical="center"/>
    </xf>
    <xf numFmtId="0" fontId="58" fillId="14" borderId="1" xfId="0" applyFont="1" applyFill="1" applyBorder="1" applyAlignment="1">
      <alignment horizontal="center" vertical="center"/>
    </xf>
    <xf numFmtId="2" fontId="58" fillId="14" borderId="1" xfId="0" applyNumberFormat="1"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center" vertical="center"/>
    </xf>
    <xf numFmtId="2" fontId="13" fillId="0" borderId="5" xfId="0" applyNumberFormat="1" applyFont="1" applyFill="1" applyBorder="1" applyAlignment="1">
      <alignment horizontal="center" vertical="center"/>
    </xf>
    <xf numFmtId="0" fontId="58" fillId="15" borderId="23" xfId="0" applyFont="1" applyFill="1" applyBorder="1" applyAlignment="1">
      <alignment vertical="center"/>
    </xf>
    <xf numFmtId="0" fontId="58" fillId="15" borderId="23" xfId="0" applyFont="1" applyFill="1" applyBorder="1" applyAlignment="1">
      <alignment horizontal="center" vertical="center"/>
    </xf>
    <xf numFmtId="2" fontId="58" fillId="15" borderId="23" xfId="0" applyNumberFormat="1" applyFont="1" applyFill="1" applyBorder="1" applyAlignment="1">
      <alignment horizontal="center" vertical="center"/>
    </xf>
    <xf numFmtId="0" fontId="58" fillId="16" borderId="1" xfId="0" applyFont="1" applyFill="1" applyBorder="1" applyAlignment="1">
      <alignment vertical="center"/>
    </xf>
    <xf numFmtId="0" fontId="58" fillId="16" borderId="1" xfId="0" applyFont="1" applyFill="1" applyBorder="1" applyAlignment="1">
      <alignment horizontal="center" vertical="center"/>
    </xf>
    <xf numFmtId="2" fontId="58" fillId="16" borderId="1" xfId="0" applyNumberFormat="1" applyFont="1" applyFill="1" applyBorder="1" applyAlignment="1">
      <alignment horizontal="center" vertical="center"/>
    </xf>
    <xf numFmtId="0" fontId="58" fillId="19" borderId="1" xfId="0" applyFont="1" applyFill="1" applyBorder="1" applyAlignment="1">
      <alignment vertical="center"/>
    </xf>
    <xf numFmtId="0" fontId="58" fillId="19" borderId="1" xfId="0" applyFont="1" applyFill="1" applyBorder="1" applyAlignment="1">
      <alignment horizontal="center" vertical="center"/>
    </xf>
    <xf numFmtId="2" fontId="58" fillId="19" borderId="1" xfId="0" applyNumberFormat="1" applyFont="1" applyFill="1" applyBorder="1" applyAlignment="1">
      <alignment horizontal="center" vertical="center"/>
    </xf>
    <xf numFmtId="0" fontId="58" fillId="17" borderId="1" xfId="0" applyFont="1" applyFill="1" applyBorder="1" applyAlignment="1">
      <alignment vertical="center"/>
    </xf>
    <xf numFmtId="0" fontId="58" fillId="17" borderId="1" xfId="0" applyFont="1" applyFill="1" applyBorder="1" applyAlignment="1">
      <alignment horizontal="center" vertical="center"/>
    </xf>
    <xf numFmtId="2" fontId="58" fillId="17" borderId="1" xfId="0" applyNumberFormat="1" applyFont="1" applyFill="1" applyBorder="1" applyAlignment="1">
      <alignment horizontal="center" vertical="center"/>
    </xf>
    <xf numFmtId="0" fontId="13" fillId="20" borderId="1" xfId="0" applyFont="1" applyFill="1" applyBorder="1" applyAlignment="1">
      <alignment vertical="center"/>
    </xf>
    <xf numFmtId="0" fontId="13" fillId="20" borderId="1" xfId="0" applyFont="1" applyFill="1" applyBorder="1" applyAlignment="1">
      <alignment horizontal="center" vertical="center"/>
    </xf>
    <xf numFmtId="2" fontId="13" fillId="20" borderId="1" xfId="0" applyNumberFormat="1" applyFont="1" applyFill="1" applyBorder="1" applyAlignment="1">
      <alignment horizontal="center" vertical="center"/>
    </xf>
    <xf numFmtId="0" fontId="58" fillId="21" borderId="1" xfId="0" applyFont="1" applyFill="1" applyBorder="1" applyAlignment="1">
      <alignment vertical="center"/>
    </xf>
    <xf numFmtId="0" fontId="58" fillId="21" borderId="1" xfId="0" applyFont="1" applyFill="1" applyBorder="1" applyAlignment="1">
      <alignment horizontal="center" vertical="center"/>
    </xf>
    <xf numFmtId="2" fontId="58" fillId="21" borderId="1" xfId="0" applyNumberFormat="1" applyFont="1" applyFill="1" applyBorder="1" applyAlignment="1">
      <alignment horizontal="center" vertical="center"/>
    </xf>
    <xf numFmtId="0" fontId="59" fillId="17" borderId="1" xfId="0" applyFont="1" applyFill="1" applyBorder="1" applyAlignment="1">
      <alignment vertical="center"/>
    </xf>
    <xf numFmtId="0" fontId="59" fillId="17" borderId="1" xfId="0" applyFont="1" applyFill="1" applyBorder="1" applyAlignment="1">
      <alignment horizontal="center" vertical="center"/>
    </xf>
    <xf numFmtId="2" fontId="59" fillId="17" borderId="1" xfId="0" applyNumberFormat="1" applyFont="1" applyFill="1" applyBorder="1" applyAlignment="1">
      <alignment horizontal="center" vertical="center"/>
    </xf>
    <xf numFmtId="0" fontId="13" fillId="22" borderId="1" xfId="0" applyFont="1" applyFill="1" applyBorder="1" applyAlignment="1">
      <alignment vertical="center"/>
    </xf>
    <xf numFmtId="0" fontId="13" fillId="22" borderId="1" xfId="0" applyFont="1" applyFill="1" applyBorder="1" applyAlignment="1">
      <alignment horizontal="center" vertical="center"/>
    </xf>
    <xf numFmtId="2" fontId="13" fillId="22" borderId="1" xfId="0" applyNumberFormat="1" applyFont="1" applyFill="1" applyBorder="1" applyAlignment="1">
      <alignment horizontal="center" vertical="center"/>
    </xf>
    <xf numFmtId="0" fontId="13" fillId="23" borderId="1" xfId="0" applyFont="1" applyFill="1" applyBorder="1" applyAlignment="1">
      <alignment vertical="center"/>
    </xf>
    <xf numFmtId="0" fontId="13" fillId="23" borderId="1" xfId="0" applyFont="1" applyFill="1" applyBorder="1" applyAlignment="1">
      <alignment horizontal="center" vertical="center"/>
    </xf>
    <xf numFmtId="2" fontId="13" fillId="23" borderId="1" xfId="0" applyNumberFormat="1" applyFont="1" applyFill="1" applyBorder="1" applyAlignment="1">
      <alignment horizontal="center" vertical="center"/>
    </xf>
    <xf numFmtId="0" fontId="58" fillId="18" borderId="1" xfId="0" applyFont="1" applyFill="1" applyBorder="1" applyAlignment="1">
      <alignment vertical="center"/>
    </xf>
    <xf numFmtId="0" fontId="58" fillId="18" borderId="1" xfId="0" applyFont="1" applyFill="1" applyBorder="1" applyAlignment="1">
      <alignment horizontal="center" vertical="center"/>
    </xf>
    <xf numFmtId="2" fontId="58" fillId="18" borderId="1" xfId="0" applyNumberFormat="1" applyFont="1" applyFill="1" applyBorder="1" applyAlignment="1">
      <alignment horizontal="center" vertical="center"/>
    </xf>
    <xf numFmtId="0" fontId="58" fillId="24" borderId="1" xfId="0" applyFont="1" applyFill="1" applyBorder="1" applyAlignment="1">
      <alignment vertical="center"/>
    </xf>
    <xf numFmtId="0" fontId="58" fillId="24" borderId="1" xfId="0" applyFont="1" applyFill="1" applyBorder="1" applyAlignment="1">
      <alignment horizontal="center" vertical="center"/>
    </xf>
    <xf numFmtId="2" fontId="58" fillId="24" borderId="1" xfId="0" applyNumberFormat="1" applyFont="1" applyFill="1" applyBorder="1" applyAlignment="1">
      <alignment horizontal="center" vertical="center"/>
    </xf>
    <xf numFmtId="0" fontId="58" fillId="25" borderId="1" xfId="0" applyFont="1" applyFill="1" applyBorder="1" applyAlignment="1">
      <alignment vertical="center"/>
    </xf>
    <xf numFmtId="0" fontId="58" fillId="25" borderId="1" xfId="0" applyFont="1" applyFill="1" applyBorder="1" applyAlignment="1">
      <alignment horizontal="center" vertical="center"/>
    </xf>
    <xf numFmtId="2" fontId="58" fillId="25" borderId="1" xfId="0" applyNumberFormat="1" applyFont="1" applyFill="1" applyBorder="1" applyAlignment="1">
      <alignment horizontal="center" vertical="center"/>
    </xf>
    <xf numFmtId="0" fontId="60" fillId="0" borderId="1" xfId="0" applyFont="1" applyFill="1" applyBorder="1" applyAlignment="1">
      <alignment vertical="center"/>
    </xf>
    <xf numFmtId="0" fontId="60" fillId="0" borderId="1" xfId="0" applyFont="1" applyFill="1" applyBorder="1" applyAlignment="1">
      <alignment horizontal="center" vertical="center"/>
    </xf>
    <xf numFmtId="2" fontId="60" fillId="0" borderId="1" xfId="0" applyNumberFormat="1" applyFont="1" applyFill="1" applyBorder="1" applyAlignment="1">
      <alignment horizontal="center" vertical="center"/>
    </xf>
    <xf numFmtId="0" fontId="61" fillId="0" borderId="0" xfId="0" applyFont="1" applyFill="1" applyAlignment="1">
      <alignment vertical="center"/>
    </xf>
    <xf numFmtId="0" fontId="62" fillId="0" borderId="1" xfId="0" applyFont="1" applyFill="1" applyBorder="1" applyAlignment="1">
      <alignment vertical="center"/>
    </xf>
    <xf numFmtId="0" fontId="62" fillId="0" borderId="1" xfId="0" applyFont="1" applyFill="1" applyBorder="1" applyAlignment="1">
      <alignment horizontal="center" vertical="center"/>
    </xf>
    <xf numFmtId="2" fontId="62" fillId="0" borderId="1" xfId="0" applyNumberFormat="1" applyFont="1" applyFill="1" applyBorder="1" applyAlignment="1">
      <alignment horizontal="center" vertical="center"/>
    </xf>
    <xf numFmtId="0" fontId="63" fillId="0" borderId="0" xfId="0" applyFont="1" applyFill="1" applyAlignment="1">
      <alignment vertical="center"/>
    </xf>
    <xf numFmtId="0" fontId="64" fillId="0" borderId="1" xfId="0" applyFont="1" applyFill="1" applyBorder="1" applyAlignment="1">
      <alignment vertical="center"/>
    </xf>
    <xf numFmtId="0" fontId="64" fillId="0" borderId="1" xfId="0" applyFont="1" applyFill="1" applyBorder="1" applyAlignment="1">
      <alignment horizontal="center" vertical="center"/>
    </xf>
    <xf numFmtId="1" fontId="64" fillId="0" borderId="1" xfId="0" applyNumberFormat="1" applyFont="1" applyFill="1" applyBorder="1" applyAlignment="1">
      <alignment horizontal="center" vertical="center"/>
    </xf>
    <xf numFmtId="2" fontId="64" fillId="0" borderId="1" xfId="0" applyNumberFormat="1" applyFont="1" applyFill="1" applyBorder="1" applyAlignment="1">
      <alignment horizontal="center" vertical="center"/>
    </xf>
    <xf numFmtId="0" fontId="65" fillId="0" borderId="0" xfId="0" applyFont="1" applyFill="1" applyAlignment="1">
      <alignment vertical="center"/>
    </xf>
    <xf numFmtId="0" fontId="66" fillId="0" borderId="1" xfId="0" applyFont="1" applyFill="1" applyBorder="1" applyAlignment="1">
      <alignment vertical="center"/>
    </xf>
    <xf numFmtId="0" fontId="66" fillId="0" borderId="1" xfId="0" applyFont="1" applyFill="1" applyBorder="1" applyAlignment="1">
      <alignment horizontal="center" vertical="center"/>
    </xf>
    <xf numFmtId="2" fontId="66" fillId="0" borderId="1" xfId="0" applyNumberFormat="1" applyFont="1" applyFill="1" applyBorder="1" applyAlignment="1">
      <alignment horizontal="center" vertical="center"/>
    </xf>
    <xf numFmtId="0" fontId="67" fillId="0" borderId="0" xfId="0" applyFont="1" applyFill="1" applyAlignment="1">
      <alignment vertical="center"/>
    </xf>
    <xf numFmtId="0" fontId="23" fillId="13" borderId="7" xfId="0" applyFont="1" applyFill="1" applyBorder="1" applyAlignment="1">
      <alignment horizontal="center"/>
    </xf>
    <xf numFmtId="0" fontId="23" fillId="13" borderId="0" xfId="0" applyFont="1" applyFill="1" applyBorder="1"/>
    <xf numFmtId="0" fontId="23" fillId="13" borderId="9" xfId="0" applyFont="1" applyFill="1" applyBorder="1" applyAlignment="1">
      <alignment horizontal="center"/>
    </xf>
    <xf numFmtId="41" fontId="11" fillId="0" borderId="0" xfId="2" applyNumberFormat="1" applyFont="1" applyFill="1" applyBorder="1" applyAlignment="1">
      <alignment horizontal="center"/>
    </xf>
    <xf numFmtId="0" fontId="7" fillId="8" borderId="7" xfId="0" applyFont="1" applyFill="1" applyBorder="1" applyAlignment="1">
      <alignment vertical="center"/>
    </xf>
    <xf numFmtId="0" fontId="36" fillId="0" borderId="0" xfId="0" applyFont="1" applyFill="1" applyAlignment="1">
      <alignment horizontal="center" vertical="center"/>
    </xf>
    <xf numFmtId="0" fontId="36" fillId="0" borderId="1" xfId="0" applyFont="1" applyFill="1" applyBorder="1" applyAlignment="1">
      <alignment horizontal="center" vertical="center"/>
    </xf>
    <xf numFmtId="0" fontId="36" fillId="0" borderId="0" xfId="0" applyFont="1" applyFill="1" applyAlignment="1">
      <alignment vertical="center"/>
    </xf>
    <xf numFmtId="1" fontId="13" fillId="0" borderId="5" xfId="0" applyNumberFormat="1" applyFont="1" applyFill="1" applyBorder="1" applyAlignment="1">
      <alignment horizontal="center" vertical="center"/>
    </xf>
    <xf numFmtId="0" fontId="59" fillId="15" borderId="24" xfId="0" applyFont="1" applyFill="1" applyBorder="1" applyAlignment="1">
      <alignment vertical="center"/>
    </xf>
    <xf numFmtId="0" fontId="59" fillId="15" borderId="24" xfId="0" applyFont="1" applyFill="1" applyBorder="1" applyAlignment="1">
      <alignment horizontal="center" vertical="center"/>
    </xf>
    <xf numFmtId="2" fontId="59" fillId="15" borderId="24" xfId="0" applyNumberFormat="1" applyFont="1" applyFill="1" applyBorder="1" applyAlignment="1">
      <alignment horizontal="center" vertical="center"/>
    </xf>
    <xf numFmtId="0" fontId="23" fillId="13" borderId="0" xfId="0" applyFont="1" applyFill="1" applyBorder="1" applyAlignment="1">
      <alignment horizontal="center"/>
    </xf>
    <xf numFmtId="0" fontId="23" fillId="0" borderId="0" xfId="0" applyFont="1" applyFill="1" applyBorder="1" applyAlignment="1">
      <alignment horizontal="center"/>
    </xf>
    <xf numFmtId="0" fontId="23" fillId="0" borderId="28" xfId="0" applyFont="1" applyFill="1" applyBorder="1" applyAlignment="1">
      <alignment horizontal="center"/>
    </xf>
    <xf numFmtId="0" fontId="23" fillId="0" borderId="29" xfId="0" applyFont="1" applyFill="1" applyBorder="1" applyAlignment="1">
      <alignment horizontal="center"/>
    </xf>
    <xf numFmtId="0" fontId="23" fillId="0" borderId="30" xfId="0" applyFont="1" applyFill="1" applyBorder="1" applyAlignment="1">
      <alignment horizontal="center"/>
    </xf>
    <xf numFmtId="0" fontId="23" fillId="0" borderId="31" xfId="0" applyFont="1" applyFill="1" applyBorder="1"/>
    <xf numFmtId="0" fontId="23" fillId="0" borderId="32" xfId="0" applyFont="1" applyFill="1" applyBorder="1" applyAlignment="1">
      <alignment horizontal="center"/>
    </xf>
    <xf numFmtId="0" fontId="36" fillId="0" borderId="1" xfId="0" applyFont="1" applyFill="1" applyBorder="1" applyAlignment="1">
      <alignment horizontal="left"/>
    </xf>
    <xf numFmtId="41" fontId="11" fillId="0" borderId="7" xfId="2" applyNumberFormat="1"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7" fillId="0" borderId="9" xfId="0" applyFont="1" applyFill="1" applyBorder="1" applyAlignment="1">
      <alignment horizontal="left" vertical="center" wrapText="1"/>
    </xf>
    <xf numFmtId="14" fontId="35" fillId="0" borderId="8" xfId="0" applyNumberFormat="1" applyFont="1" applyFill="1" applyBorder="1" applyAlignment="1">
      <alignment horizontal="center" vertical="center"/>
    </xf>
    <xf numFmtId="14" fontId="35" fillId="0" borderId="4" xfId="0" applyNumberFormat="1" applyFont="1" applyFill="1" applyBorder="1" applyAlignment="1">
      <alignment horizontal="center" vertical="center"/>
    </xf>
    <xf numFmtId="14" fontId="35" fillId="0" borderId="10"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35" fillId="0" borderId="9" xfId="0" applyNumberFormat="1" applyFont="1" applyFill="1" applyBorder="1" applyAlignment="1">
      <alignment horizontal="center" vertical="center"/>
    </xf>
    <xf numFmtId="0" fontId="34" fillId="0" borderId="15"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6"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4" fillId="0" borderId="0" xfId="0" applyNumberFormat="1" applyFont="1" applyFill="1" applyBorder="1" applyAlignment="1">
      <alignment horizontal="center" vertical="center"/>
    </xf>
    <xf numFmtId="14" fontId="34" fillId="0" borderId="9" xfId="0" applyNumberFormat="1" applyFont="1" applyFill="1" applyBorder="1" applyAlignment="1">
      <alignment horizontal="center" vertical="center"/>
    </xf>
    <xf numFmtId="0" fontId="7" fillId="6" borderId="13" xfId="0" applyFont="1" applyFill="1" applyBorder="1" applyAlignment="1">
      <alignment horizontal="center"/>
    </xf>
    <xf numFmtId="0" fontId="7" fillId="4" borderId="1" xfId="0" applyFont="1" applyFill="1" applyBorder="1" applyAlignment="1">
      <alignment horizontal="center"/>
    </xf>
    <xf numFmtId="0" fontId="7" fillId="5" borderId="12" xfId="0" applyFont="1" applyFill="1" applyBorder="1" applyAlignment="1">
      <alignment horizontal="center"/>
    </xf>
    <xf numFmtId="0" fontId="7" fillId="5" borderId="13" xfId="0" applyFont="1" applyFill="1" applyBorder="1" applyAlignment="1">
      <alignment horizontal="center"/>
    </xf>
    <xf numFmtId="0" fontId="7" fillId="6" borderId="12" xfId="0" applyFont="1" applyFill="1" applyBorder="1" applyAlignment="1">
      <alignment horizontal="center"/>
    </xf>
    <xf numFmtId="0" fontId="7" fillId="6" borderId="6" xfId="0" applyFont="1" applyFill="1" applyBorder="1" applyAlignment="1">
      <alignment horizontal="center"/>
    </xf>
    <xf numFmtId="0" fontId="15" fillId="0" borderId="0" xfId="0" applyFont="1" applyAlignment="1">
      <alignment horizontal="center" vertical="center"/>
    </xf>
    <xf numFmtId="0" fontId="31" fillId="0" borderId="15"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9"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44" fontId="49" fillId="0" borderId="0" xfId="0" quotePrefix="1" applyNumberFormat="1" applyFont="1" applyAlignment="1">
      <alignment horizontal="left"/>
    </xf>
    <xf numFmtId="43" fontId="20" fillId="0" borderId="0" xfId="1" quotePrefix="1" applyFont="1" applyFill="1" applyAlignment="1">
      <alignment horizontal="left"/>
    </xf>
    <xf numFmtId="0" fontId="31" fillId="0" borderId="15" xfId="0" applyFont="1" applyFill="1" applyBorder="1" applyAlignment="1">
      <alignment horizontal="center"/>
    </xf>
    <xf numFmtId="0" fontId="31" fillId="0" borderId="14" xfId="0" applyFont="1" applyFill="1" applyBorder="1" applyAlignment="1">
      <alignment horizontal="center"/>
    </xf>
    <xf numFmtId="0" fontId="31" fillId="0" borderId="16" xfId="0" applyFont="1" applyFill="1" applyBorder="1" applyAlignment="1">
      <alignment horizontal="center"/>
    </xf>
    <xf numFmtId="0" fontId="22" fillId="7" borderId="17" xfId="0" applyFont="1" applyFill="1" applyBorder="1" applyAlignment="1">
      <alignment horizontal="center"/>
    </xf>
    <xf numFmtId="0" fontId="22" fillId="7" borderId="18" xfId="0" applyFont="1" applyFill="1" applyBorder="1" applyAlignment="1">
      <alignment horizontal="center"/>
    </xf>
    <xf numFmtId="0" fontId="22" fillId="7" borderId="19" xfId="0" applyFont="1" applyFill="1" applyBorder="1" applyAlignment="1">
      <alignment horizontal="center"/>
    </xf>
    <xf numFmtId="0" fontId="25" fillId="7" borderId="15" xfId="0" applyFont="1" applyFill="1" applyBorder="1" applyAlignment="1">
      <alignment horizontal="center" vertical="center"/>
    </xf>
    <xf numFmtId="0" fontId="25" fillId="7" borderId="14" xfId="0" applyFont="1" applyFill="1" applyBorder="1" applyAlignment="1">
      <alignment horizontal="center" vertical="center"/>
    </xf>
    <xf numFmtId="0" fontId="25" fillId="7" borderId="16" xfId="0" applyFont="1" applyFill="1" applyBorder="1" applyAlignment="1">
      <alignment horizontal="center" vertical="center"/>
    </xf>
    <xf numFmtId="0" fontId="25" fillId="7" borderId="7"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9" xfId="0" applyFont="1" applyFill="1" applyBorder="1" applyAlignment="1">
      <alignment horizontal="center" vertical="center"/>
    </xf>
    <xf numFmtId="0" fontId="25" fillId="7" borderId="8"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10" xfId="0" applyFont="1" applyFill="1" applyBorder="1" applyAlignment="1">
      <alignment horizontal="center" vertical="center"/>
    </xf>
    <xf numFmtId="0" fontId="22" fillId="0" borderId="15" xfId="0" applyFont="1" applyFill="1" applyBorder="1" applyAlignment="1">
      <alignment horizontal="center"/>
    </xf>
    <xf numFmtId="0" fontId="22" fillId="0" borderId="14" xfId="0" applyFont="1" applyFill="1" applyBorder="1" applyAlignment="1">
      <alignment horizontal="center"/>
    </xf>
    <xf numFmtId="0" fontId="22" fillId="0" borderId="16" xfId="0" applyFont="1" applyFill="1" applyBorder="1" applyAlignment="1">
      <alignment horizontal="center"/>
    </xf>
    <xf numFmtId="14" fontId="23" fillId="0" borderId="7" xfId="0" applyNumberFormat="1" applyFont="1" applyFill="1" applyBorder="1" applyAlignment="1">
      <alignment horizontal="center"/>
    </xf>
    <xf numFmtId="14" fontId="23" fillId="0" borderId="0" xfId="0" applyNumberFormat="1" applyFont="1" applyFill="1" applyBorder="1" applyAlignment="1">
      <alignment horizontal="center"/>
    </xf>
    <xf numFmtId="14" fontId="23" fillId="0" borderId="9" xfId="0" applyNumberFormat="1" applyFont="1" applyFill="1" applyBorder="1" applyAlignment="1">
      <alignment horizont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xf numFmtId="14" fontId="23" fillId="0" borderId="28" xfId="0" applyNumberFormat="1" applyFont="1" applyFill="1" applyBorder="1" applyAlignment="1">
      <alignment horizontal="center"/>
    </xf>
    <xf numFmtId="14" fontId="23" fillId="0" borderId="29" xfId="0" applyNumberFormat="1" applyFont="1" applyFill="1" applyBorder="1" applyAlignment="1">
      <alignment horizontal="center"/>
    </xf>
    <xf numFmtId="0" fontId="22" fillId="0" borderId="7" xfId="0" applyFont="1" applyFill="1" applyBorder="1" applyAlignment="1">
      <alignment horizontal="center"/>
    </xf>
    <xf numFmtId="0" fontId="22" fillId="0" borderId="0" xfId="0" applyFont="1" applyFill="1" applyBorder="1" applyAlignment="1">
      <alignment horizontal="center"/>
    </xf>
    <xf numFmtId="0" fontId="22" fillId="0" borderId="9" xfId="0" applyFont="1" applyFill="1" applyBorder="1" applyAlignment="1">
      <alignment horizontal="center"/>
    </xf>
    <xf numFmtId="0" fontId="22" fillId="0" borderId="0" xfId="0" applyFont="1" applyFill="1" applyAlignment="1">
      <alignment horizont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14" fontId="23" fillId="13" borderId="7" xfId="0" applyNumberFormat="1" applyFont="1" applyFill="1" applyBorder="1" applyAlignment="1">
      <alignment horizontal="center"/>
    </xf>
    <xf numFmtId="14" fontId="23" fillId="13" borderId="0" xfId="0" applyNumberFormat="1" applyFont="1" applyFill="1" applyBorder="1" applyAlignment="1">
      <alignment horizontal="center"/>
    </xf>
    <xf numFmtId="14" fontId="23" fillId="13" borderId="9" xfId="0" applyNumberFormat="1" applyFont="1" applyFill="1" applyBorder="1" applyAlignment="1">
      <alignment horizontal="center"/>
    </xf>
    <xf numFmtId="0" fontId="22" fillId="13" borderId="15" xfId="0" applyFont="1" applyFill="1" applyBorder="1" applyAlignment="1">
      <alignment horizontal="center"/>
    </xf>
    <xf numFmtId="0" fontId="22" fillId="13" borderId="14" xfId="0" applyFont="1" applyFill="1" applyBorder="1" applyAlignment="1">
      <alignment horizontal="center"/>
    </xf>
    <xf numFmtId="0" fontId="22" fillId="13" borderId="16" xfId="0" applyFont="1" applyFill="1" applyBorder="1" applyAlignment="1">
      <alignment horizontal="center"/>
    </xf>
    <xf numFmtId="0" fontId="22" fillId="0" borderId="25" xfId="0" applyFont="1" applyFill="1" applyBorder="1" applyAlignment="1">
      <alignment horizontal="center"/>
    </xf>
    <xf numFmtId="0" fontId="22" fillId="0" borderId="26" xfId="0" applyFont="1" applyFill="1" applyBorder="1" applyAlignment="1">
      <alignment horizontal="center"/>
    </xf>
    <xf numFmtId="0" fontId="22" fillId="0" borderId="27" xfId="0" applyFont="1" applyFill="1" applyBorder="1" applyAlignment="1">
      <alignment horizontal="center"/>
    </xf>
  </cellXfs>
  <cellStyles count="5">
    <cellStyle name="Comma 2" xfId="1"/>
    <cellStyle name="Currency" xfId="2" builtinId="4"/>
    <cellStyle name="Hyperlink" xfId="3" builtinId="8"/>
    <cellStyle name="Normal" xfId="0" builtinId="0"/>
    <cellStyle name="Normal 2" xfId="4"/>
  </cellStyles>
  <dxfs count="4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colors>
    <mruColors>
      <color rgb="FFCC9900"/>
      <color rgb="FFFF6600"/>
      <color rgb="FFCC0000"/>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usbcongress.http.internapcdn.net/usbcongress/bowl/rules/pdfs/leagueSchedule_14Team.pdf" TargetMode="External"/></Relationships>
</file>

<file path=xl/worksheets/sheet1.xml><?xml version="1.0" encoding="utf-8"?>
<worksheet xmlns="http://schemas.openxmlformats.org/spreadsheetml/2006/main" xmlns:r="http://schemas.openxmlformats.org/officeDocument/2006/relationships">
  <sheetPr codeName="Sheet1">
    <pageSetUpPr fitToPage="1"/>
  </sheetPr>
  <dimension ref="A2:O65"/>
  <sheetViews>
    <sheetView showGridLines="0" workbookViewId="0">
      <selection activeCell="I24" sqref="I24"/>
    </sheetView>
  </sheetViews>
  <sheetFormatPr defaultRowHeight="15"/>
  <cols>
    <col min="1" max="1" width="6.28515625" style="21" bestFit="1" customWidth="1"/>
    <col min="2" max="2" width="26.85546875" style="22" bestFit="1" customWidth="1"/>
    <col min="3" max="3" width="6" style="21" bestFit="1" customWidth="1"/>
    <col min="4" max="4" width="4.7109375" style="22" bestFit="1" customWidth="1"/>
    <col min="5" max="5" width="3" style="22" bestFit="1" customWidth="1"/>
    <col min="6" max="6" width="4.7109375" style="22" bestFit="1" customWidth="1"/>
    <col min="7" max="8" width="5.5703125" style="21" customWidth="1"/>
    <col min="9" max="9" width="9.85546875" style="22" bestFit="1" customWidth="1"/>
    <col min="10" max="10" width="9.140625" style="22" bestFit="1" customWidth="1"/>
    <col min="11" max="11" width="26.85546875" style="22" bestFit="1" customWidth="1"/>
    <col min="12" max="12" width="6.85546875" style="22" bestFit="1" customWidth="1"/>
    <col min="13" max="13" width="4.7109375" style="21" bestFit="1" customWidth="1"/>
    <col min="14" max="14" width="3" style="21" bestFit="1" customWidth="1"/>
    <col min="15" max="15" width="4.7109375" style="21" bestFit="1" customWidth="1"/>
    <col min="16" max="16384" width="9.140625" style="22"/>
  </cols>
  <sheetData>
    <row r="2" spans="1:15" s="178" customFormat="1">
      <c r="A2" s="177" t="s">
        <v>215</v>
      </c>
      <c r="B2" s="300" t="s">
        <v>45</v>
      </c>
      <c r="C2" s="300"/>
      <c r="D2" s="300"/>
      <c r="E2" s="300"/>
      <c r="F2" s="300"/>
      <c r="G2" s="177" t="s">
        <v>46</v>
      </c>
      <c r="H2" s="177" t="s">
        <v>44</v>
      </c>
      <c r="I2" s="177" t="s">
        <v>47</v>
      </c>
      <c r="J2" s="177" t="s">
        <v>116</v>
      </c>
      <c r="K2" s="177" t="s">
        <v>48</v>
      </c>
      <c r="L2" s="177" t="s">
        <v>52</v>
      </c>
      <c r="M2" s="184"/>
    </row>
    <row r="3" spans="1:15">
      <c r="A3" s="20">
        <v>1</v>
      </c>
      <c r="B3" s="150" t="str">
        <f>Weekly!B2</f>
        <v>Central 2</v>
      </c>
      <c r="C3" s="23"/>
      <c r="D3" s="23"/>
      <c r="E3" s="23"/>
      <c r="F3" s="151"/>
      <c r="G3" s="24">
        <f>Weekly!A2</f>
        <v>14</v>
      </c>
      <c r="H3" s="76">
        <f>Weekly!AR2</f>
        <v>2</v>
      </c>
      <c r="I3" s="76">
        <f>Weekly!CH2</f>
        <v>642</v>
      </c>
      <c r="J3" s="24">
        <f>Weekly!CI2</f>
        <v>1857</v>
      </c>
      <c r="K3" s="180">
        <f>Weekly!CG2</f>
        <v>3577</v>
      </c>
      <c r="L3" s="25">
        <f>Weekly!CJ2</f>
        <v>596.16666666666663</v>
      </c>
      <c r="M3" s="186"/>
      <c r="N3" s="22"/>
      <c r="O3" s="22"/>
    </row>
    <row r="4" spans="1:15">
      <c r="A4" s="24">
        <v>2</v>
      </c>
      <c r="B4" s="150" t="str">
        <f>Weekly!B3</f>
        <v>Lucky 1</v>
      </c>
      <c r="C4" s="23"/>
      <c r="D4" s="23"/>
      <c r="E4" s="23"/>
      <c r="F4" s="151"/>
      <c r="G4" s="24">
        <f>Weekly!A3</f>
        <v>14</v>
      </c>
      <c r="H4" s="76">
        <f>Weekly!AR3</f>
        <v>2</v>
      </c>
      <c r="I4" s="76">
        <f>Weekly!CH3</f>
        <v>624</v>
      </c>
      <c r="J4" s="24">
        <f>Weekly!CI3</f>
        <v>1847</v>
      </c>
      <c r="K4" s="180">
        <f>Weekly!CG3</f>
        <v>3868</v>
      </c>
      <c r="L4" s="25">
        <f>Weekly!CJ3</f>
        <v>644.66666666666663</v>
      </c>
      <c r="M4" s="186"/>
      <c r="N4" s="22"/>
      <c r="O4" s="22"/>
    </row>
    <row r="5" spans="1:15">
      <c r="A5" s="24">
        <v>3</v>
      </c>
      <c r="B5" s="150" t="str">
        <f>Weekly!B4</f>
        <v>Woburn 1</v>
      </c>
      <c r="C5" s="23"/>
      <c r="D5" s="23"/>
      <c r="E5" s="23"/>
      <c r="F5" s="151"/>
      <c r="G5" s="24">
        <f>Weekly!A4</f>
        <v>14</v>
      </c>
      <c r="H5" s="76">
        <f>Weekly!AR4</f>
        <v>2</v>
      </c>
      <c r="I5" s="76">
        <f>Weekly!CH4</f>
        <v>674</v>
      </c>
      <c r="J5" s="24">
        <f>Weekly!CI4</f>
        <v>1932</v>
      </c>
      <c r="K5" s="180">
        <f>Weekly!CG4</f>
        <v>3776</v>
      </c>
      <c r="L5" s="25">
        <f>Weekly!CJ4</f>
        <v>629.33333333333337</v>
      </c>
      <c r="M5" s="186"/>
      <c r="N5" s="22"/>
      <c r="O5" s="22"/>
    </row>
    <row r="6" spans="1:15">
      <c r="A6" s="27">
        <v>4</v>
      </c>
      <c r="B6" s="152" t="str">
        <f>Weekly!B5</f>
        <v>Pilgrim 2</v>
      </c>
      <c r="C6" s="26"/>
      <c r="D6" s="26"/>
      <c r="E6" s="26"/>
      <c r="F6" s="153"/>
      <c r="G6" s="27">
        <f>Weekly!A5</f>
        <v>12</v>
      </c>
      <c r="H6" s="77">
        <f>Weekly!AR5</f>
        <v>4</v>
      </c>
      <c r="I6" s="77">
        <f>Weekly!CH5</f>
        <v>656</v>
      </c>
      <c r="J6" s="27">
        <f>Weekly!CI5</f>
        <v>1836</v>
      </c>
      <c r="K6" s="181">
        <f>Weekly!CG5</f>
        <v>3613</v>
      </c>
      <c r="L6" s="28">
        <f>Weekly!CJ5</f>
        <v>602.16666666666663</v>
      </c>
      <c r="M6" s="186"/>
      <c r="N6" s="22"/>
      <c r="O6" s="22"/>
    </row>
    <row r="7" spans="1:15">
      <c r="A7" s="76">
        <v>5</v>
      </c>
      <c r="B7" s="150" t="str">
        <f>Weekly!B6</f>
        <v>Academy 2</v>
      </c>
      <c r="C7" s="23"/>
      <c r="D7" s="23"/>
      <c r="E7" s="23"/>
      <c r="F7" s="151"/>
      <c r="G7" s="24">
        <f>Weekly!A6</f>
        <v>10</v>
      </c>
      <c r="H7" s="76">
        <f>Weekly!AR6</f>
        <v>6</v>
      </c>
      <c r="I7" s="76">
        <f>Weekly!CH6</f>
        <v>619</v>
      </c>
      <c r="J7" s="24">
        <f>Weekly!CI6</f>
        <v>1777</v>
      </c>
      <c r="K7" s="180">
        <f>Weekly!CG6</f>
        <v>3590</v>
      </c>
      <c r="L7" s="25">
        <f>Weekly!CJ6</f>
        <v>598.33333333333337</v>
      </c>
      <c r="M7" s="186"/>
      <c r="N7" s="22"/>
      <c r="O7" s="22"/>
    </row>
    <row r="8" spans="1:15">
      <c r="A8" s="76">
        <v>6</v>
      </c>
      <c r="B8" s="150" t="str">
        <f>Weekly!B7</f>
        <v>Central 1</v>
      </c>
      <c r="C8" s="23"/>
      <c r="D8" s="23"/>
      <c r="E8" s="23"/>
      <c r="F8" s="151"/>
      <c r="G8" s="24">
        <f>Weekly!A7</f>
        <v>10</v>
      </c>
      <c r="H8" s="76">
        <f>Weekly!AR7</f>
        <v>6</v>
      </c>
      <c r="I8" s="76">
        <f>Weekly!CH7</f>
        <v>0</v>
      </c>
      <c r="J8" s="24">
        <f>Weekly!CI7</f>
        <v>0</v>
      </c>
      <c r="K8" s="180">
        <f>Weekly!CG7</f>
        <v>3428</v>
      </c>
      <c r="L8" s="25">
        <f>Weekly!CJ7</f>
        <v>571.33333333333337</v>
      </c>
      <c r="M8" s="186"/>
      <c r="N8" s="22"/>
      <c r="O8" s="22"/>
    </row>
    <row r="9" spans="1:15">
      <c r="A9" s="76">
        <v>7</v>
      </c>
      <c r="B9" s="150" t="str">
        <f>Weekly!B8</f>
        <v>Metro</v>
      </c>
      <c r="C9" s="23"/>
      <c r="D9" s="23"/>
      <c r="E9" s="23"/>
      <c r="F9" s="151"/>
      <c r="G9" s="24">
        <f>Weekly!A8</f>
        <v>10</v>
      </c>
      <c r="H9" s="76">
        <f>Weekly!AR8</f>
        <v>6</v>
      </c>
      <c r="I9" s="76">
        <f>Weekly!CH8</f>
        <v>0</v>
      </c>
      <c r="J9" s="24">
        <f>Weekly!CI8</f>
        <v>0</v>
      </c>
      <c r="K9" s="180">
        <f>Weekly!CG8</f>
        <v>3565</v>
      </c>
      <c r="L9" s="25">
        <f>Weekly!CJ8</f>
        <v>594.16666666666663</v>
      </c>
      <c r="M9" s="186"/>
      <c r="N9" s="22"/>
      <c r="O9" s="22"/>
    </row>
    <row r="10" spans="1:15">
      <c r="A10" s="76">
        <v>8</v>
      </c>
      <c r="B10" s="150" t="str">
        <f>Weekly!B9</f>
        <v>20th Century</v>
      </c>
      <c r="C10" s="23"/>
      <c r="D10" s="23"/>
      <c r="E10" s="23"/>
      <c r="F10" s="151"/>
      <c r="G10" s="24">
        <f>Weekly!A9</f>
        <v>8</v>
      </c>
      <c r="H10" s="76">
        <f>Weekly!AR9</f>
        <v>8</v>
      </c>
      <c r="I10" s="76">
        <f>Weekly!CH9</f>
        <v>642</v>
      </c>
      <c r="J10" s="24">
        <f>Weekly!CI9</f>
        <v>1879</v>
      </c>
      <c r="K10" s="180">
        <f>Weekly!CG9</f>
        <v>3678</v>
      </c>
      <c r="L10" s="25">
        <f>Weekly!CJ9</f>
        <v>613</v>
      </c>
      <c r="M10" s="186"/>
      <c r="N10" s="22"/>
      <c r="O10" s="22"/>
    </row>
    <row r="11" spans="1:15">
      <c r="A11" s="76">
        <v>9</v>
      </c>
      <c r="B11" s="150" t="str">
        <f>Weekly!B10</f>
        <v>Pilgrim 1</v>
      </c>
      <c r="C11" s="23"/>
      <c r="D11" s="23"/>
      <c r="E11" s="23"/>
      <c r="F11" s="151"/>
      <c r="G11" s="24">
        <f>Weekly!A10</f>
        <v>6</v>
      </c>
      <c r="H11" s="76">
        <f>Weekly!AR10</f>
        <v>10</v>
      </c>
      <c r="I11" s="76">
        <f>Weekly!CH10</f>
        <v>610</v>
      </c>
      <c r="J11" s="24">
        <f>Weekly!CI10</f>
        <v>1734</v>
      </c>
      <c r="K11" s="180">
        <f>Weekly!CG10</f>
        <v>3483</v>
      </c>
      <c r="L11" s="25">
        <f>Weekly!CJ10</f>
        <v>580.5</v>
      </c>
      <c r="M11" s="186"/>
      <c r="N11" s="22"/>
      <c r="O11" s="22"/>
    </row>
    <row r="12" spans="1:15">
      <c r="A12" s="76">
        <v>10</v>
      </c>
      <c r="B12" s="150" t="str">
        <f>Weekly!B11</f>
        <v>Woburn 2</v>
      </c>
      <c r="C12" s="23"/>
      <c r="D12" s="23"/>
      <c r="E12" s="23"/>
      <c r="F12" s="151"/>
      <c r="G12" s="24">
        <f>Weekly!A11</f>
        <v>4</v>
      </c>
      <c r="H12" s="76">
        <f>Weekly!AR11</f>
        <v>12</v>
      </c>
      <c r="I12" s="76">
        <f>Weekly!CH11</f>
        <v>601</v>
      </c>
      <c r="J12" s="24">
        <f>Weekly!CI11</f>
        <v>1678</v>
      </c>
      <c r="K12" s="180">
        <f>Weekly!CG11</f>
        <v>3339</v>
      </c>
      <c r="L12" s="25">
        <f>Weekly!CJ11</f>
        <v>556.5</v>
      </c>
      <c r="M12" s="186"/>
      <c r="N12" s="22"/>
      <c r="O12" s="22"/>
    </row>
    <row r="13" spans="1:15">
      <c r="A13" s="76">
        <v>11</v>
      </c>
      <c r="B13" s="150" t="str">
        <f>Weekly!B12</f>
        <v>Academy 1</v>
      </c>
      <c r="C13" s="23"/>
      <c r="D13" s="23"/>
      <c r="E13" s="23"/>
      <c r="F13" s="151"/>
      <c r="G13" s="24">
        <f>Weekly!A12</f>
        <v>4</v>
      </c>
      <c r="H13" s="76">
        <f>Weekly!AR12</f>
        <v>12</v>
      </c>
      <c r="I13" s="76">
        <f>Weekly!CH12</f>
        <v>634</v>
      </c>
      <c r="J13" s="24">
        <f>Weekly!CI12</f>
        <v>1787</v>
      </c>
      <c r="K13" s="180">
        <f>Weekly!CG12</f>
        <v>3478</v>
      </c>
      <c r="L13" s="25">
        <f>Weekly!CJ12</f>
        <v>579.66666666666663</v>
      </c>
      <c r="M13" s="186"/>
      <c r="N13" s="22"/>
      <c r="O13" s="22"/>
    </row>
    <row r="14" spans="1:15">
      <c r="A14" s="76">
        <v>12</v>
      </c>
      <c r="B14" s="150" t="str">
        <f>Weekly!B13</f>
        <v>Park Place</v>
      </c>
      <c r="C14" s="23"/>
      <c r="D14" s="23"/>
      <c r="E14" s="23"/>
      <c r="F14" s="151"/>
      <c r="G14" s="24">
        <f>Weekly!A13</f>
        <v>2</v>
      </c>
      <c r="H14" s="76">
        <f>Weekly!AR13</f>
        <v>14</v>
      </c>
      <c r="I14" s="76">
        <f>Weekly!CH13</f>
        <v>591</v>
      </c>
      <c r="J14" s="24">
        <f>Weekly!CI13</f>
        <v>1721</v>
      </c>
      <c r="K14" s="180">
        <f>Weekly!CG13</f>
        <v>3543</v>
      </c>
      <c r="L14" s="25">
        <f>Weekly!CJ13</f>
        <v>590.5</v>
      </c>
      <c r="M14" s="186"/>
      <c r="N14" s="22"/>
      <c r="O14" s="22"/>
    </row>
    <row r="15" spans="1:15">
      <c r="A15" s="76">
        <v>13</v>
      </c>
      <c r="B15" s="150" t="str">
        <f>Weekly!B14</f>
        <v>Candlewood</v>
      </c>
      <c r="C15" s="23"/>
      <c r="D15" s="23"/>
      <c r="E15" s="23"/>
      <c r="F15" s="151"/>
      <c r="G15" s="24">
        <f>Weekly!A14</f>
        <v>2</v>
      </c>
      <c r="H15" s="76">
        <f>Weekly!AR14</f>
        <v>14</v>
      </c>
      <c r="I15" s="76">
        <f>Weekly!CH14</f>
        <v>0</v>
      </c>
      <c r="J15" s="24">
        <f>Weekly!CI14</f>
        <v>0</v>
      </c>
      <c r="K15" s="180">
        <f>Weekly!CG14</f>
        <v>3287</v>
      </c>
      <c r="L15" s="25">
        <f>Weekly!CJ14</f>
        <v>547.83333333333337</v>
      </c>
      <c r="M15" s="186"/>
      <c r="N15" s="22"/>
      <c r="O15" s="22"/>
    </row>
    <row r="16" spans="1:15">
      <c r="A16" s="77">
        <v>14</v>
      </c>
      <c r="B16" s="152" t="str">
        <f>Weekly!B15</f>
        <v>Lucky 2</v>
      </c>
      <c r="C16" s="26"/>
      <c r="D16" s="26"/>
      <c r="E16" s="26"/>
      <c r="F16" s="153"/>
      <c r="G16" s="27">
        <f>Weekly!A15</f>
        <v>2</v>
      </c>
      <c r="H16" s="77">
        <f>Weekly!AR15</f>
        <v>14</v>
      </c>
      <c r="I16" s="77">
        <f>Weekly!CH15</f>
        <v>582</v>
      </c>
      <c r="J16" s="27">
        <f>Weekly!CI15</f>
        <v>1675</v>
      </c>
      <c r="K16" s="181">
        <f>Weekly!CG15</f>
        <v>3403</v>
      </c>
      <c r="L16" s="28">
        <f>Weekly!CJ15</f>
        <v>567.16666666666663</v>
      </c>
      <c r="M16" s="186"/>
      <c r="N16" s="22"/>
      <c r="O16" s="22"/>
    </row>
    <row r="18" spans="1:15" s="288" customFormat="1">
      <c r="A18" s="286"/>
      <c r="B18" s="287" t="s">
        <v>49</v>
      </c>
      <c r="C18" s="286"/>
      <c r="D18" s="303"/>
      <c r="E18" s="303"/>
      <c r="F18" s="303"/>
      <c r="G18" s="303"/>
      <c r="H18" s="303"/>
      <c r="I18" s="303"/>
      <c r="J18" s="304"/>
      <c r="K18" s="287" t="s">
        <v>49</v>
      </c>
      <c r="M18" s="286"/>
      <c r="N18" s="286"/>
      <c r="O18" s="286"/>
    </row>
    <row r="19" spans="1:15" s="288" customFormat="1">
      <c r="A19" s="286"/>
      <c r="B19" s="287" t="s">
        <v>50</v>
      </c>
      <c r="C19" s="286"/>
      <c r="D19" s="303"/>
      <c r="E19" s="303"/>
      <c r="F19" s="303"/>
      <c r="G19" s="303"/>
      <c r="H19" s="303"/>
      <c r="I19" s="303"/>
      <c r="J19" s="304"/>
      <c r="K19" s="287" t="s">
        <v>115</v>
      </c>
      <c r="M19" s="286"/>
      <c r="N19" s="286"/>
      <c r="O19" s="286"/>
    </row>
    <row r="21" spans="1:15">
      <c r="B21" s="29" t="str">
        <f>Weekly!B19</f>
        <v>MARK GREGORY</v>
      </c>
      <c r="C21" s="19">
        <f>Weekly!C19</f>
        <v>190</v>
      </c>
      <c r="D21" s="188"/>
      <c r="E21" s="188"/>
      <c r="F21" s="188"/>
      <c r="K21" s="29" t="str">
        <f>Weekly!AS19</f>
        <v>MARK GREGORY</v>
      </c>
      <c r="L21" s="19">
        <f>Weekly!AT19</f>
        <v>458</v>
      </c>
      <c r="O21" s="22"/>
    </row>
    <row r="22" spans="1:15">
      <c r="B22" s="29" t="str">
        <f>Weekly!B20</f>
        <v>MARK RICCI</v>
      </c>
      <c r="C22" s="19">
        <f>Weekly!C20</f>
        <v>158</v>
      </c>
      <c r="D22" s="185"/>
      <c r="E22" s="187"/>
      <c r="F22" s="187"/>
      <c r="K22" s="29" t="str">
        <f>Weekly!AS20</f>
        <v>SHAWN BAKER</v>
      </c>
      <c r="L22" s="19">
        <f>Weekly!AT20</f>
        <v>445</v>
      </c>
      <c r="M22" s="185"/>
      <c r="N22" s="185"/>
      <c r="O22" s="22"/>
    </row>
    <row r="23" spans="1:15">
      <c r="B23" s="29" t="str">
        <f>Weekly!B21</f>
        <v>ERIC PELLETIER</v>
      </c>
      <c r="C23" s="19">
        <f>Weekly!C21</f>
        <v>158</v>
      </c>
      <c r="D23" s="192"/>
      <c r="E23" s="187"/>
      <c r="F23" s="187"/>
      <c r="K23" s="29" t="str">
        <f>Weekly!AS21</f>
        <v>SHAWN MCKINLEY</v>
      </c>
      <c r="L23" s="19">
        <f>Weekly!AT21</f>
        <v>426</v>
      </c>
      <c r="M23" s="185"/>
      <c r="N23" s="185"/>
      <c r="O23" s="22"/>
    </row>
    <row r="24" spans="1:15">
      <c r="B24" s="29" t="str">
        <f>Weekly!B22</f>
        <v>MARK SMITH</v>
      </c>
      <c r="C24" s="19">
        <f>Weekly!C22</f>
        <v>157</v>
      </c>
      <c r="D24" s="185"/>
      <c r="E24" s="187"/>
      <c r="F24" s="187"/>
      <c r="K24" s="29" t="str">
        <f>Weekly!AS22</f>
        <v>DAN GAUTHIER</v>
      </c>
      <c r="L24" s="19">
        <f>Weekly!AT22</f>
        <v>423</v>
      </c>
      <c r="M24" s="185"/>
      <c r="N24" s="185"/>
      <c r="O24" s="22"/>
    </row>
    <row r="25" spans="1:15">
      <c r="B25" s="29" t="str">
        <f>Weekly!B23</f>
        <v>MIKE MACINTOSH</v>
      </c>
      <c r="C25" s="19">
        <f>Weekly!C23</f>
        <v>156</v>
      </c>
      <c r="D25" s="192"/>
      <c r="E25" s="187"/>
      <c r="F25" s="187"/>
      <c r="K25" s="29" t="str">
        <f>Weekly!AS23</f>
        <v>KRIS WINIARZ</v>
      </c>
      <c r="L25" s="19">
        <f>Weekly!AT23</f>
        <v>420</v>
      </c>
      <c r="M25" s="185"/>
      <c r="N25" s="185"/>
      <c r="O25" s="22"/>
    </row>
    <row r="26" spans="1:15">
      <c r="B26" s="29" t="str">
        <f>Weekly!B24</f>
        <v>KEVIN PAGINGTON</v>
      </c>
      <c r="C26" s="19">
        <f>Weekly!C24</f>
        <v>156</v>
      </c>
      <c r="D26" s="185"/>
      <c r="E26" s="187"/>
      <c r="F26" s="187"/>
      <c r="K26" s="29" t="str">
        <f>Weekly!AS24</f>
        <v>DAVE RICHARDS</v>
      </c>
      <c r="L26" s="19">
        <f>Weekly!AT24</f>
        <v>417</v>
      </c>
      <c r="M26" s="301"/>
      <c r="N26" s="302"/>
      <c r="O26" s="302"/>
    </row>
    <row r="27" spans="1:15">
      <c r="B27" s="29" t="str">
        <f>Weekly!B25</f>
        <v>DAVE RICHARDS</v>
      </c>
      <c r="C27" s="19">
        <f>Weekly!C25</f>
        <v>155</v>
      </c>
      <c r="D27" s="284"/>
      <c r="E27" s="187"/>
      <c r="F27" s="187"/>
      <c r="K27" s="29" t="str">
        <f>Weekly!AS25</f>
        <v>JEFF SURETTE</v>
      </c>
      <c r="L27" s="19">
        <f>Weekly!AT25</f>
        <v>411</v>
      </c>
      <c r="M27" s="284"/>
      <c r="N27" s="284"/>
      <c r="O27" s="284"/>
    </row>
    <row r="28" spans="1:15">
      <c r="B28" s="29" t="str">
        <f>Weekly!B26</f>
        <v>CHRIS SARGENT</v>
      </c>
      <c r="C28" s="19">
        <f>Weekly!C26</f>
        <v>155</v>
      </c>
      <c r="D28" s="284"/>
      <c r="E28" s="187"/>
      <c r="F28" s="187"/>
      <c r="K28" s="29" t="str">
        <f>Weekly!AS26</f>
        <v>CHRIS SARGENT</v>
      </c>
      <c r="L28" s="19">
        <f>Weekly!AT26</f>
        <v>406</v>
      </c>
      <c r="M28" s="284"/>
      <c r="N28" s="284"/>
      <c r="O28" s="284"/>
    </row>
    <row r="29" spans="1:15">
      <c r="B29" s="23"/>
      <c r="C29" s="30"/>
      <c r="D29" s="284"/>
      <c r="E29" s="187"/>
      <c r="F29" s="187"/>
      <c r="K29" s="29" t="str">
        <f>Weekly!AS27</f>
        <v>CHRIS CAPOZZI</v>
      </c>
      <c r="L29" s="19">
        <f>Weekly!AT27</f>
        <v>400</v>
      </c>
      <c r="M29" s="284"/>
      <c r="N29" s="284"/>
      <c r="O29" s="284"/>
    </row>
    <row r="30" spans="1:15">
      <c r="B30" s="23"/>
      <c r="C30" s="30"/>
      <c r="D30" s="284"/>
      <c r="E30" s="187"/>
      <c r="F30" s="187"/>
      <c r="K30" s="23"/>
      <c r="L30" s="30"/>
      <c r="M30" s="284"/>
      <c r="N30" s="284"/>
      <c r="O30" s="284"/>
    </row>
    <row r="31" spans="1:15">
      <c r="A31" s="30"/>
      <c r="B31" s="23"/>
      <c r="C31" s="30"/>
      <c r="D31" s="23"/>
      <c r="E31" s="23"/>
      <c r="F31" s="23"/>
      <c r="G31" s="30"/>
      <c r="L31" s="21"/>
    </row>
    <row r="32" spans="1:15" s="178" customFormat="1">
      <c r="A32" s="179"/>
      <c r="B32" s="177" t="s">
        <v>51</v>
      </c>
      <c r="C32" s="184"/>
      <c r="D32" s="184"/>
      <c r="E32" s="184"/>
      <c r="F32" s="184"/>
      <c r="G32" s="179"/>
      <c r="H32" s="184"/>
      <c r="K32" s="177" t="s">
        <v>51</v>
      </c>
      <c r="L32" s="184"/>
      <c r="M32" s="184"/>
      <c r="N32" s="184"/>
      <c r="O32" s="184"/>
    </row>
    <row r="33" spans="2:15">
      <c r="I33" s="21"/>
      <c r="J33" s="21"/>
      <c r="L33" s="21"/>
    </row>
    <row r="34" spans="2:15">
      <c r="B34" s="31" t="str">
        <f>AwayAvgs!A2</f>
        <v>MARK GREGORY</v>
      </c>
      <c r="C34" s="19">
        <f>AwayAvgs!AT2</f>
        <v>152</v>
      </c>
      <c r="D34" s="19">
        <f>AwayAvgs!AU2</f>
        <v>2</v>
      </c>
      <c r="E34" s="19" t="str">
        <f>AwayAvgs!AV2</f>
        <v>/</v>
      </c>
      <c r="F34" s="19">
        <f>AwayAvgs!AW2</f>
        <v>3</v>
      </c>
      <c r="K34" s="31" t="str">
        <f>AwayAvgs!A27</f>
        <v>MARK SMITH</v>
      </c>
      <c r="L34" s="19">
        <f>AwayAvgs!AT27</f>
        <v>119</v>
      </c>
      <c r="M34" s="19">
        <f>AwayAvgs!AU27</f>
        <v>2</v>
      </c>
      <c r="N34" s="19" t="s">
        <v>43</v>
      </c>
      <c r="O34" s="32">
        <f>AwayAvgs!AW27</f>
        <v>3</v>
      </c>
    </row>
    <row r="35" spans="2:15">
      <c r="B35" s="31" t="str">
        <f>AwayAvgs!A3</f>
        <v>DAN GAUTHIER</v>
      </c>
      <c r="C35" s="19">
        <f>AwayAvgs!AT3</f>
        <v>141</v>
      </c>
      <c r="D35" s="19">
        <f>AwayAvgs!AU3</f>
        <v>0</v>
      </c>
      <c r="E35" s="19" t="str">
        <f>AwayAvgs!AV3</f>
        <v>/</v>
      </c>
      <c r="F35" s="19">
        <f>AwayAvgs!AW3</f>
        <v>3</v>
      </c>
      <c r="K35" s="31" t="str">
        <f>AwayAvgs!A28</f>
        <v>CHRIS SACCHETTI</v>
      </c>
      <c r="L35" s="19">
        <f>AwayAvgs!AT28</f>
        <v>119</v>
      </c>
      <c r="M35" s="19">
        <f>AwayAvgs!AU28</f>
        <v>3</v>
      </c>
      <c r="N35" s="19" t="s">
        <v>43</v>
      </c>
      <c r="O35" s="32">
        <f>AwayAvgs!AW28</f>
        <v>6</v>
      </c>
    </row>
    <row r="36" spans="2:15">
      <c r="B36" s="31" t="str">
        <f>AwayAvgs!A4</f>
        <v>JEFF SURETTE</v>
      </c>
      <c r="C36" s="19">
        <f>AwayAvgs!AT4</f>
        <v>137</v>
      </c>
      <c r="D36" s="19">
        <f>AwayAvgs!AU4</f>
        <v>0</v>
      </c>
      <c r="E36" s="19" t="str">
        <f>AwayAvgs!AV4</f>
        <v>/</v>
      </c>
      <c r="F36" s="19">
        <f>AwayAvgs!AW4</f>
        <v>3</v>
      </c>
      <c r="K36" s="31" t="str">
        <f>AwayAvgs!A29</f>
        <v>CHRIS BOISVERT</v>
      </c>
      <c r="L36" s="19">
        <f>AwayAvgs!AT29</f>
        <v>119</v>
      </c>
      <c r="M36" s="19">
        <f>AwayAvgs!AU29</f>
        <v>0</v>
      </c>
      <c r="N36" s="19" t="s">
        <v>43</v>
      </c>
      <c r="O36" s="32">
        <f>AwayAvgs!AW29</f>
        <v>3</v>
      </c>
    </row>
    <row r="37" spans="2:15">
      <c r="B37" s="31" t="str">
        <f>AwayAvgs!A5</f>
        <v>CHRIS SARGENT</v>
      </c>
      <c r="C37" s="19">
        <f>AwayAvgs!AT5</f>
        <v>135</v>
      </c>
      <c r="D37" s="19">
        <f>AwayAvgs!AU5</f>
        <v>1</v>
      </c>
      <c r="E37" s="19" t="str">
        <f>AwayAvgs!AV5</f>
        <v>/</v>
      </c>
      <c r="F37" s="19">
        <f>AwayAvgs!AW5</f>
        <v>3</v>
      </c>
      <c r="K37" s="31" t="str">
        <f>AwayAvgs!A30</f>
        <v>ERIC PELLETIER</v>
      </c>
      <c r="L37" s="19">
        <f>AwayAvgs!AT30</f>
        <v>117</v>
      </c>
      <c r="M37" s="19">
        <f>AwayAvgs!AU30</f>
        <v>2</v>
      </c>
      <c r="N37" s="19" t="s">
        <v>43</v>
      </c>
      <c r="O37" s="32">
        <f>AwayAvgs!AW30</f>
        <v>3</v>
      </c>
    </row>
    <row r="38" spans="2:15">
      <c r="B38" s="31" t="str">
        <f>AwayAvgs!A6</f>
        <v>CHRIS CAPOZZI</v>
      </c>
      <c r="C38" s="19">
        <f>AwayAvgs!AT6</f>
        <v>133</v>
      </c>
      <c r="D38" s="19">
        <f>AwayAvgs!AU6</f>
        <v>1</v>
      </c>
      <c r="E38" s="19" t="str">
        <f>AwayAvgs!AV6</f>
        <v>/</v>
      </c>
      <c r="F38" s="19">
        <f>AwayAvgs!AW6</f>
        <v>3</v>
      </c>
      <c r="K38" s="31" t="str">
        <f>AwayAvgs!A31</f>
        <v>SHAWN BAKER</v>
      </c>
      <c r="L38" s="19">
        <f>AwayAvgs!AT31</f>
        <v>116</v>
      </c>
      <c r="M38" s="19">
        <f>AwayAvgs!AU31</f>
        <v>2</v>
      </c>
      <c r="N38" s="19" t="s">
        <v>43</v>
      </c>
      <c r="O38" s="32">
        <f>AwayAvgs!AW31</f>
        <v>3</v>
      </c>
    </row>
    <row r="39" spans="2:15">
      <c r="B39" s="31" t="str">
        <f>AwayAvgs!A7</f>
        <v>DAVE DUPUIS</v>
      </c>
      <c r="C39" s="19">
        <f>AwayAvgs!AT7</f>
        <v>131</v>
      </c>
      <c r="D39" s="19">
        <f>AwayAvgs!AU7</f>
        <v>2</v>
      </c>
      <c r="E39" s="19" t="str">
        <f>AwayAvgs!AV7</f>
        <v>/</v>
      </c>
      <c r="F39" s="19">
        <f>AwayAvgs!AW7</f>
        <v>3</v>
      </c>
      <c r="K39" s="31" t="str">
        <f>AwayAvgs!A32</f>
        <v>DAVE GODWIN</v>
      </c>
      <c r="L39" s="19">
        <f>AwayAvgs!AT32</f>
        <v>116</v>
      </c>
      <c r="M39" s="19">
        <f>AwayAvgs!AU32</f>
        <v>1</v>
      </c>
      <c r="N39" s="19" t="s">
        <v>43</v>
      </c>
      <c r="O39" s="32">
        <f>AwayAvgs!AW32</f>
        <v>3</v>
      </c>
    </row>
    <row r="40" spans="2:15">
      <c r="B40" s="31" t="str">
        <f>AwayAvgs!A8</f>
        <v>DAVE BARBER</v>
      </c>
      <c r="C40" s="19">
        <f>AwayAvgs!AT8</f>
        <v>130</v>
      </c>
      <c r="D40" s="19">
        <f>AwayAvgs!AU8</f>
        <v>1</v>
      </c>
      <c r="E40" s="19" t="str">
        <f>AwayAvgs!AV8</f>
        <v>/</v>
      </c>
      <c r="F40" s="19">
        <f>AwayAvgs!AW8</f>
        <v>3</v>
      </c>
      <c r="K40" s="31" t="str">
        <f>AwayAvgs!A33</f>
        <v>JIMMY KEEFE</v>
      </c>
      <c r="L40" s="19">
        <f>AwayAvgs!AT33</f>
        <v>116</v>
      </c>
      <c r="M40" s="19">
        <f>AwayAvgs!AU33</f>
        <v>0</v>
      </c>
      <c r="N40" s="19" t="s">
        <v>43</v>
      </c>
      <c r="O40" s="32">
        <f>AwayAvgs!AW33</f>
        <v>3</v>
      </c>
    </row>
    <row r="41" spans="2:15">
      <c r="B41" s="31" t="str">
        <f>AwayAvgs!A9</f>
        <v>SKIP EASTERBROOKS</v>
      </c>
      <c r="C41" s="19">
        <f>AwayAvgs!AT9</f>
        <v>128</v>
      </c>
      <c r="D41" s="19">
        <f>AwayAvgs!AU9</f>
        <v>4</v>
      </c>
      <c r="E41" s="19" t="str">
        <f>AwayAvgs!AV9</f>
        <v>/</v>
      </c>
      <c r="F41" s="19">
        <f>AwayAvgs!AW9</f>
        <v>6</v>
      </c>
      <c r="K41" s="31" t="str">
        <f>AwayAvgs!A34</f>
        <v>KRIS WINIARZ</v>
      </c>
      <c r="L41" s="19">
        <f>AwayAvgs!AT34</f>
        <v>116</v>
      </c>
      <c r="M41" s="19">
        <f>AwayAvgs!AU34</f>
        <v>0</v>
      </c>
      <c r="N41" s="19" t="s">
        <v>43</v>
      </c>
      <c r="O41" s="32">
        <f>AwayAvgs!AW34</f>
        <v>3</v>
      </c>
    </row>
    <row r="42" spans="2:15">
      <c r="B42" s="31" t="str">
        <f>AwayAvgs!A10</f>
        <v>SAL COGNATA</v>
      </c>
      <c r="C42" s="19">
        <f>AwayAvgs!AT10</f>
        <v>127</v>
      </c>
      <c r="D42" s="19">
        <f>AwayAvgs!AU10</f>
        <v>2</v>
      </c>
      <c r="E42" s="19" t="str">
        <f>AwayAvgs!AV10</f>
        <v>/</v>
      </c>
      <c r="F42" s="19">
        <f>AwayAvgs!AW10</f>
        <v>3</v>
      </c>
      <c r="K42" s="31" t="str">
        <f>AwayAvgs!A35</f>
        <v>PETER CRAWFORD</v>
      </c>
      <c r="L42" s="19">
        <f>AwayAvgs!AT35</f>
        <v>115</v>
      </c>
      <c r="M42" s="19">
        <f>AwayAvgs!AU35</f>
        <v>2</v>
      </c>
      <c r="N42" s="19" t="s">
        <v>43</v>
      </c>
      <c r="O42" s="32">
        <f>AwayAvgs!AW35</f>
        <v>6</v>
      </c>
    </row>
    <row r="43" spans="2:15">
      <c r="B43" s="31" t="str">
        <f>AwayAvgs!A11</f>
        <v>PETER PEREIRA</v>
      </c>
      <c r="C43" s="19">
        <f>AwayAvgs!AT11</f>
        <v>127</v>
      </c>
      <c r="D43" s="19">
        <f>AwayAvgs!AU11</f>
        <v>2</v>
      </c>
      <c r="E43" s="19" t="str">
        <f>AwayAvgs!AV11</f>
        <v>/</v>
      </c>
      <c r="F43" s="19">
        <f>AwayAvgs!AW11</f>
        <v>3</v>
      </c>
      <c r="K43" s="31" t="str">
        <f>AwayAvgs!A36</f>
        <v>ED TRINGALE</v>
      </c>
      <c r="L43" s="19">
        <f>AwayAvgs!AT36</f>
        <v>115</v>
      </c>
      <c r="M43" s="19">
        <f>AwayAvgs!AU36</f>
        <v>1</v>
      </c>
      <c r="N43" s="19" t="s">
        <v>43</v>
      </c>
      <c r="O43" s="32">
        <f>AwayAvgs!AW36</f>
        <v>3</v>
      </c>
    </row>
    <row r="44" spans="2:15">
      <c r="B44" s="31" t="str">
        <f>AwayAvgs!A12</f>
        <v>DAVE RICHARDS</v>
      </c>
      <c r="C44" s="19">
        <f>AwayAvgs!AT12</f>
        <v>126</v>
      </c>
      <c r="D44" s="19">
        <f>AwayAvgs!AU12</f>
        <v>1</v>
      </c>
      <c r="E44" s="19" t="str">
        <f>AwayAvgs!AV12</f>
        <v>/</v>
      </c>
      <c r="F44" s="19">
        <f>AwayAvgs!AW12</f>
        <v>3</v>
      </c>
      <c r="K44" s="31" t="str">
        <f>AwayAvgs!A37</f>
        <v>PAUL PIGGOT</v>
      </c>
      <c r="L44" s="19">
        <f>AwayAvgs!AT37</f>
        <v>114</v>
      </c>
      <c r="M44" s="19">
        <f>AwayAvgs!AU37</f>
        <v>2</v>
      </c>
      <c r="N44" s="19" t="s">
        <v>43</v>
      </c>
      <c r="O44" s="32">
        <f>AwayAvgs!AW37</f>
        <v>6</v>
      </c>
    </row>
    <row r="45" spans="2:15">
      <c r="B45" s="31" t="str">
        <f>AwayAvgs!A13</f>
        <v>JOE SMITH</v>
      </c>
      <c r="C45" s="19">
        <f>AwayAvgs!AT13</f>
        <v>126</v>
      </c>
      <c r="D45" s="19">
        <f>AwayAvgs!AU13</f>
        <v>0</v>
      </c>
      <c r="E45" s="19" t="str">
        <f>AwayAvgs!AV13</f>
        <v>/</v>
      </c>
      <c r="F45" s="19">
        <f>AwayAvgs!AW13</f>
        <v>6</v>
      </c>
      <c r="K45" s="31" t="str">
        <f>AwayAvgs!A38</f>
        <v>TONY IANNUZZI</v>
      </c>
      <c r="L45" s="19">
        <f>AwayAvgs!AT38</f>
        <v>113</v>
      </c>
      <c r="M45" s="19">
        <f>AwayAvgs!AU38</f>
        <v>2</v>
      </c>
      <c r="N45" s="19" t="s">
        <v>43</v>
      </c>
      <c r="O45" s="32">
        <f>AwayAvgs!AW38</f>
        <v>3</v>
      </c>
    </row>
    <row r="46" spans="2:15">
      <c r="B46" s="31" t="str">
        <f>AwayAvgs!A14</f>
        <v>MARK RICCI</v>
      </c>
      <c r="C46" s="19">
        <f>AwayAvgs!AT14</f>
        <v>126</v>
      </c>
      <c r="D46" s="19">
        <f>AwayAvgs!AU14</f>
        <v>0</v>
      </c>
      <c r="E46" s="19" t="str">
        <f>AwayAvgs!AV14</f>
        <v>/</v>
      </c>
      <c r="F46" s="19">
        <f>AwayAvgs!AW14</f>
        <v>3</v>
      </c>
      <c r="K46" s="31" t="str">
        <f>AwayAvgs!A39</f>
        <v>NORM PELLETIER</v>
      </c>
      <c r="L46" s="19">
        <f>AwayAvgs!AT39</f>
        <v>113</v>
      </c>
      <c r="M46" s="19">
        <f>AwayAvgs!AU39</f>
        <v>1</v>
      </c>
      <c r="N46" s="19" t="s">
        <v>43</v>
      </c>
      <c r="O46" s="32">
        <f>AwayAvgs!AW39</f>
        <v>3</v>
      </c>
    </row>
    <row r="47" spans="2:15">
      <c r="B47" s="31" t="str">
        <f>AwayAvgs!A15</f>
        <v>BOB WHITCOMB</v>
      </c>
      <c r="C47" s="19">
        <f>AwayAvgs!AT15</f>
        <v>125</v>
      </c>
      <c r="D47" s="19">
        <f>AwayAvgs!AU15</f>
        <v>4</v>
      </c>
      <c r="E47" s="19" t="str">
        <f>AwayAvgs!AV15</f>
        <v>/</v>
      </c>
      <c r="F47" s="19">
        <f>AwayAvgs!AW15</f>
        <v>6</v>
      </c>
      <c r="K47" s="31" t="str">
        <f>AwayAvgs!A40</f>
        <v>DAVE CHESTERCOVE</v>
      </c>
      <c r="L47" s="19">
        <f>AwayAvgs!AT40</f>
        <v>112</v>
      </c>
      <c r="M47" s="19">
        <f>AwayAvgs!AU40</f>
        <v>2</v>
      </c>
      <c r="N47" s="19" t="s">
        <v>43</v>
      </c>
      <c r="O47" s="32">
        <f>AwayAvgs!AW40</f>
        <v>3</v>
      </c>
    </row>
    <row r="48" spans="2:15">
      <c r="B48" s="31" t="str">
        <f>AwayAvgs!A16</f>
        <v>BRANDON MARKS</v>
      </c>
      <c r="C48" s="19">
        <f>AwayAvgs!AT16</f>
        <v>124</v>
      </c>
      <c r="D48" s="19">
        <f>AwayAvgs!AU16</f>
        <v>0</v>
      </c>
      <c r="E48" s="19" t="str">
        <f>AwayAvgs!AV16</f>
        <v>/</v>
      </c>
      <c r="F48" s="19">
        <f>AwayAvgs!AW16</f>
        <v>3</v>
      </c>
      <c r="K48" s="31" t="str">
        <f>AwayAvgs!A41</f>
        <v>KEITH BEAUPRE</v>
      </c>
      <c r="L48" s="19">
        <f>AwayAvgs!AT41</f>
        <v>112</v>
      </c>
      <c r="M48" s="19">
        <f>AwayAvgs!AU41</f>
        <v>0</v>
      </c>
      <c r="N48" s="19" t="s">
        <v>43</v>
      </c>
      <c r="O48" s="32">
        <f>AwayAvgs!AW41</f>
        <v>3</v>
      </c>
    </row>
    <row r="49" spans="2:15">
      <c r="B49" s="31" t="str">
        <f>AwayAvgs!A17</f>
        <v>MIKE MORGAN</v>
      </c>
      <c r="C49" s="19">
        <f>AwayAvgs!AT17</f>
        <v>123</v>
      </c>
      <c r="D49" s="19">
        <f>AwayAvgs!AU17</f>
        <v>1</v>
      </c>
      <c r="E49" s="19" t="str">
        <f>AwayAvgs!AV17</f>
        <v>/</v>
      </c>
      <c r="F49" s="19">
        <f>AwayAvgs!AW17</f>
        <v>3</v>
      </c>
      <c r="K49" s="31" t="str">
        <f>AwayAvgs!A42</f>
        <v>RICH MORAN</v>
      </c>
      <c r="L49" s="19">
        <f>AwayAvgs!AT42</f>
        <v>111</v>
      </c>
      <c r="M49" s="19">
        <f>AwayAvgs!AU42</f>
        <v>4</v>
      </c>
      <c r="N49" s="19" t="s">
        <v>43</v>
      </c>
      <c r="O49" s="32">
        <f>AwayAvgs!AW42</f>
        <v>6</v>
      </c>
    </row>
    <row r="50" spans="2:15">
      <c r="B50" s="31" t="str">
        <f>AwayAvgs!A18</f>
        <v>HAWK HALAS</v>
      </c>
      <c r="C50" s="19">
        <f>AwayAvgs!AT18</f>
        <v>122</v>
      </c>
      <c r="D50" s="19">
        <f>AwayAvgs!AU18</f>
        <v>2</v>
      </c>
      <c r="E50" s="19" t="str">
        <f>AwayAvgs!AV18</f>
        <v>/</v>
      </c>
      <c r="F50" s="19">
        <f>AwayAvgs!AW18</f>
        <v>3</v>
      </c>
      <c r="K50" s="31" t="str">
        <f>AwayAvgs!A43</f>
        <v>NICK ZUFFELATO</v>
      </c>
      <c r="L50" s="19">
        <f>AwayAvgs!AT43</f>
        <v>111</v>
      </c>
      <c r="M50" s="19">
        <f>AwayAvgs!AU43</f>
        <v>1</v>
      </c>
      <c r="N50" s="19" t="s">
        <v>43</v>
      </c>
      <c r="O50" s="32">
        <f>AwayAvgs!AW43</f>
        <v>3</v>
      </c>
    </row>
    <row r="51" spans="2:15">
      <c r="B51" s="31" t="str">
        <f>AwayAvgs!A19</f>
        <v>CRAIG HOLBROOK</v>
      </c>
      <c r="C51" s="19">
        <f>AwayAvgs!AT19</f>
        <v>122</v>
      </c>
      <c r="D51" s="19">
        <f>AwayAvgs!AU19</f>
        <v>4</v>
      </c>
      <c r="E51" s="19" t="str">
        <f>AwayAvgs!AV19</f>
        <v>/</v>
      </c>
      <c r="F51" s="19">
        <f>AwayAvgs!AW19</f>
        <v>6</v>
      </c>
      <c r="K51" s="31" t="str">
        <f>AwayAvgs!A44</f>
        <v>MATT PENKUL</v>
      </c>
      <c r="L51" s="19">
        <f>AwayAvgs!AT44</f>
        <v>111</v>
      </c>
      <c r="M51" s="19">
        <f>AwayAvgs!AU44</f>
        <v>0</v>
      </c>
      <c r="N51" s="19" t="s">
        <v>43</v>
      </c>
      <c r="O51" s="32">
        <f>AwayAvgs!AW44</f>
        <v>3</v>
      </c>
    </row>
    <row r="52" spans="2:15">
      <c r="B52" s="31" t="str">
        <f>AwayAvgs!A20</f>
        <v>KEVIN PAGINGTON</v>
      </c>
      <c r="C52" s="19">
        <f>AwayAvgs!AT20</f>
        <v>122</v>
      </c>
      <c r="D52" s="19">
        <f>AwayAvgs!AU20</f>
        <v>3</v>
      </c>
      <c r="E52" s="19" t="str">
        <f>AwayAvgs!AV20</f>
        <v>/</v>
      </c>
      <c r="F52" s="19">
        <f>AwayAvgs!AW20</f>
        <v>6</v>
      </c>
      <c r="K52" s="31" t="str">
        <f>AwayAvgs!A45</f>
        <v>MARK STRANGIO</v>
      </c>
      <c r="L52" s="19">
        <f>AwayAvgs!AT45</f>
        <v>110</v>
      </c>
      <c r="M52" s="19">
        <f>AwayAvgs!AU45</f>
        <v>4</v>
      </c>
      <c r="N52" s="19" t="s">
        <v>43</v>
      </c>
      <c r="O52" s="32">
        <f>AwayAvgs!AW45</f>
        <v>6</v>
      </c>
    </row>
    <row r="53" spans="2:15">
      <c r="B53" s="31" t="str">
        <f>AwayAvgs!A21</f>
        <v>MIKE MACINTOSH</v>
      </c>
      <c r="C53" s="19">
        <f>AwayAvgs!AT21</f>
        <v>122</v>
      </c>
      <c r="D53" s="19">
        <f>AwayAvgs!AU21</f>
        <v>0</v>
      </c>
      <c r="E53" s="19" t="str">
        <f>AwayAvgs!AV21</f>
        <v>/</v>
      </c>
      <c r="F53" s="19">
        <f>AwayAvgs!AW21</f>
        <v>3</v>
      </c>
      <c r="K53" s="31" t="str">
        <f>AwayAvgs!A46</f>
        <v>DENNIS NUZZO</v>
      </c>
      <c r="L53" s="19">
        <f>AwayAvgs!AT46</f>
        <v>110</v>
      </c>
      <c r="M53" s="19">
        <f>AwayAvgs!AU46</f>
        <v>2</v>
      </c>
      <c r="N53" s="19" t="s">
        <v>43</v>
      </c>
      <c r="O53" s="32">
        <f>AwayAvgs!AW46</f>
        <v>3</v>
      </c>
    </row>
    <row r="54" spans="2:15">
      <c r="B54" s="31" t="str">
        <f>AwayAvgs!A22</f>
        <v>DEREK LEFFLER</v>
      </c>
      <c r="C54" s="19">
        <f>AwayAvgs!AT22</f>
        <v>121</v>
      </c>
      <c r="D54" s="19">
        <f>AwayAvgs!AU22</f>
        <v>1</v>
      </c>
      <c r="E54" s="19" t="str">
        <f>AwayAvgs!AV22</f>
        <v>/</v>
      </c>
      <c r="F54" s="19">
        <f>AwayAvgs!AW22</f>
        <v>3</v>
      </c>
      <c r="K54" s="31" t="str">
        <f>AwayAvgs!A47</f>
        <v>BRIAN ALLARD</v>
      </c>
      <c r="L54" s="19">
        <f>AwayAvgs!AT47</f>
        <v>110</v>
      </c>
      <c r="M54" s="19">
        <f>AwayAvgs!AU47</f>
        <v>2</v>
      </c>
      <c r="N54" s="19" t="s">
        <v>43</v>
      </c>
      <c r="O54" s="32">
        <f>AwayAvgs!AW47</f>
        <v>3</v>
      </c>
    </row>
    <row r="55" spans="2:15">
      <c r="B55" s="31" t="str">
        <f>AwayAvgs!A23</f>
        <v>SHAWN MCKINLEY</v>
      </c>
      <c r="C55" s="19">
        <f>AwayAvgs!AT23</f>
        <v>121</v>
      </c>
      <c r="D55" s="19">
        <f>AwayAvgs!AU23</f>
        <v>0</v>
      </c>
      <c r="E55" s="19" t="str">
        <f>AwayAvgs!AV23</f>
        <v>/</v>
      </c>
      <c r="F55" s="19">
        <f>AwayAvgs!AW23</f>
        <v>3</v>
      </c>
      <c r="K55" s="31" t="str">
        <f>AwayAvgs!A48</f>
        <v>ARTY GENDREAU</v>
      </c>
      <c r="L55" s="19">
        <f>AwayAvgs!AT48</f>
        <v>110</v>
      </c>
      <c r="M55" s="19">
        <f>AwayAvgs!AU48</f>
        <v>2</v>
      </c>
      <c r="N55" s="19" t="s">
        <v>43</v>
      </c>
      <c r="O55" s="32">
        <f>AwayAvgs!AW48</f>
        <v>3</v>
      </c>
    </row>
    <row r="56" spans="2:15">
      <c r="B56" s="31" t="str">
        <f>AwayAvgs!A24</f>
        <v>MIKE CUCCIA</v>
      </c>
      <c r="C56" s="19">
        <f>AwayAvgs!AT24</f>
        <v>120</v>
      </c>
      <c r="D56" s="19">
        <f>AwayAvgs!AU24</f>
        <v>2</v>
      </c>
      <c r="E56" s="19" t="str">
        <f>AwayAvgs!AV24</f>
        <v>/</v>
      </c>
      <c r="F56" s="19">
        <f>AwayAvgs!AW24</f>
        <v>6</v>
      </c>
      <c r="K56" s="31" t="str">
        <f>AwayAvgs!A49</f>
        <v>DJ TRASK</v>
      </c>
      <c r="L56" s="19">
        <f>AwayAvgs!AT49</f>
        <v>109</v>
      </c>
      <c r="M56" s="19">
        <f>AwayAvgs!AU49</f>
        <v>0</v>
      </c>
      <c r="N56" s="19" t="s">
        <v>43</v>
      </c>
      <c r="O56" s="32">
        <f>AwayAvgs!AW49</f>
        <v>3</v>
      </c>
    </row>
    <row r="57" spans="2:15">
      <c r="B57" s="31" t="str">
        <f>AwayAvgs!A25</f>
        <v>ED WOODSIDE</v>
      </c>
      <c r="C57" s="19">
        <f>AwayAvgs!AT25</f>
        <v>120</v>
      </c>
      <c r="D57" s="19">
        <f>AwayAvgs!AU25</f>
        <v>0</v>
      </c>
      <c r="E57" s="19" t="str">
        <f>AwayAvgs!AV25</f>
        <v>/</v>
      </c>
      <c r="F57" s="19">
        <f>AwayAvgs!AW25</f>
        <v>3</v>
      </c>
      <c r="G57" s="189"/>
      <c r="K57" s="31" t="str">
        <f>AwayAvgs!A50</f>
        <v>JOHN STARNER</v>
      </c>
      <c r="L57" s="19">
        <f>AwayAvgs!AT50</f>
        <v>102</v>
      </c>
      <c r="M57" s="19">
        <f>AwayAvgs!AU50</f>
        <v>0</v>
      </c>
      <c r="N57" s="19" t="s">
        <v>43</v>
      </c>
      <c r="O57" s="32">
        <f>AwayAvgs!AW50</f>
        <v>3</v>
      </c>
    </row>
    <row r="58" spans="2:15">
      <c r="B58" s="31" t="str">
        <f>AwayAvgs!A26</f>
        <v>JIM AYOTTE</v>
      </c>
      <c r="C58" s="19">
        <f>AwayAvgs!AT26</f>
        <v>120</v>
      </c>
      <c r="D58" s="19">
        <f>AwayAvgs!AU26</f>
        <v>0</v>
      </c>
      <c r="E58" s="19" t="str">
        <f>AwayAvgs!AV26</f>
        <v>/</v>
      </c>
      <c r="F58" s="19">
        <f>AwayAvgs!AW26</f>
        <v>3</v>
      </c>
      <c r="G58" s="189"/>
      <c r="K58" s="31" t="str">
        <f>AwayAvgs!A51</f>
        <v>LARRY DOUCETTE</v>
      </c>
      <c r="L58" s="19">
        <f>AwayAvgs!AT51</f>
        <v>98</v>
      </c>
      <c r="M58" s="19">
        <f>AwayAvgs!AU51</f>
        <v>1</v>
      </c>
      <c r="N58" s="19" t="s">
        <v>43</v>
      </c>
      <c r="O58" s="32">
        <f>AwayAvgs!AW51</f>
        <v>3</v>
      </c>
    </row>
    <row r="59" spans="2:15">
      <c r="G59" s="189"/>
      <c r="K59" s="31" t="str">
        <f>AwayAvgs!A52</f>
        <v>JEFF WALSH</v>
      </c>
      <c r="L59" s="19">
        <f>AwayAvgs!AT52</f>
        <v>98</v>
      </c>
      <c r="M59" s="19">
        <f>AwayAvgs!AU52</f>
        <v>0</v>
      </c>
      <c r="N59" s="19" t="s">
        <v>43</v>
      </c>
      <c r="O59" s="32">
        <f>AwayAvgs!AW52</f>
        <v>3</v>
      </c>
    </row>
    <row r="60" spans="2:15">
      <c r="G60" s="189"/>
      <c r="K60" s="31" t="str">
        <f>AwayAvgs!A53</f>
        <v>BOB BROWN</v>
      </c>
      <c r="L60" s="19">
        <f>AwayAvgs!AT53</f>
        <v>93</v>
      </c>
      <c r="M60" s="19">
        <f>AwayAvgs!AU53</f>
        <v>4</v>
      </c>
      <c r="N60" s="19" t="s">
        <v>43</v>
      </c>
      <c r="O60" s="32">
        <f>AwayAvgs!AW53</f>
        <v>6</v>
      </c>
    </row>
    <row r="62" spans="2:15" ht="17.25" customHeight="1">
      <c r="H62" s="190"/>
      <c r="I62" s="23"/>
    </row>
    <row r="63" spans="2:15">
      <c r="H63" s="190"/>
      <c r="I63" s="23"/>
    </row>
    <row r="64" spans="2:15" ht="17.25" customHeight="1">
      <c r="H64" s="190"/>
    </row>
    <row r="65" spans="8:8">
      <c r="H65" s="190"/>
    </row>
  </sheetData>
  <mergeCells count="3">
    <mergeCell ref="B2:F2"/>
    <mergeCell ref="M26:O26"/>
    <mergeCell ref="D18:J19"/>
  </mergeCells>
  <phoneticPr fontId="53" type="noConversion"/>
  <printOptions horizontalCentered="1"/>
  <pageMargins left="0.45" right="0.19" top="0.57999999999999996" bottom="0.57999999999999996" header="0.3" footer="0.23"/>
  <pageSetup scale="70" orientation="portrait" r:id="rId1"/>
  <headerFooter>
    <oddHeader xml:space="preserve">&amp;C&amp;"Segoe UI,Bold"&amp;14Massachusetts Men's Pro League&amp;12
&amp;"Segoe UI,Regular" September 7, 2012&amp;"Segoe UI,Bold"
</oddHeader>
  </headerFooter>
</worksheet>
</file>

<file path=xl/worksheets/sheet10.xml><?xml version="1.0" encoding="utf-8"?>
<worksheet xmlns="http://schemas.openxmlformats.org/spreadsheetml/2006/main" xmlns:r="http://schemas.openxmlformats.org/officeDocument/2006/relationships">
  <sheetPr codeName="Sheet5">
    <pageSetUpPr fitToPage="1"/>
  </sheetPr>
  <dimension ref="A1:E128"/>
  <sheetViews>
    <sheetView showGridLines="0" zoomScaleNormal="100" workbookViewId="0">
      <selection activeCell="B139" sqref="B139"/>
    </sheetView>
  </sheetViews>
  <sheetFormatPr defaultRowHeight="12.75"/>
  <cols>
    <col min="1" max="1" width="4" style="100" bestFit="1" customWidth="1"/>
    <col min="2" max="2" width="122.140625" style="8" customWidth="1"/>
    <col min="3" max="16384" width="9.140625" style="8"/>
  </cols>
  <sheetData>
    <row r="1" spans="1:2" s="2" customFormat="1">
      <c r="B1" s="205" t="s">
        <v>357</v>
      </c>
    </row>
    <row r="2" spans="1:2" s="2" customFormat="1">
      <c r="B2" s="205" t="s">
        <v>358</v>
      </c>
    </row>
    <row r="3" spans="1:2" s="2" customFormat="1">
      <c r="B3" s="205" t="s">
        <v>359</v>
      </c>
    </row>
    <row r="4" spans="1:2" s="2" customFormat="1">
      <c r="B4" s="205" t="s">
        <v>360</v>
      </c>
    </row>
    <row r="5" spans="1:2" s="2" customFormat="1">
      <c r="B5" s="205" t="s">
        <v>365</v>
      </c>
    </row>
    <row r="6" spans="1:2">
      <c r="B6" s="1"/>
    </row>
    <row r="7" spans="1:2">
      <c r="B7" s="2" t="s">
        <v>281</v>
      </c>
    </row>
    <row r="9" spans="1:2">
      <c r="A9" s="100">
        <v>1</v>
      </c>
      <c r="B9" s="8" t="s">
        <v>282</v>
      </c>
    </row>
    <row r="11" spans="1:2" s="200" customFormat="1">
      <c r="A11" s="100">
        <v>2</v>
      </c>
      <c r="B11" s="8" t="s">
        <v>283</v>
      </c>
    </row>
    <row r="12" spans="1:2" s="200" customFormat="1">
      <c r="A12" s="100"/>
      <c r="B12" s="8" t="s">
        <v>284</v>
      </c>
    </row>
    <row r="13" spans="1:2" s="200" customFormat="1">
      <c r="A13" s="100"/>
      <c r="B13" s="8" t="s">
        <v>285</v>
      </c>
    </row>
    <row r="14" spans="1:2" s="200" customFormat="1">
      <c r="A14" s="100"/>
      <c r="B14" s="8" t="s">
        <v>286</v>
      </c>
    </row>
    <row r="15" spans="1:2" s="200" customFormat="1">
      <c r="A15" s="100"/>
      <c r="B15" s="8" t="s">
        <v>287</v>
      </c>
    </row>
    <row r="17" spans="1:2">
      <c r="A17" s="100">
        <v>3</v>
      </c>
      <c r="B17" s="8" t="s">
        <v>288</v>
      </c>
    </row>
    <row r="18" spans="1:2">
      <c r="B18" s="8" t="s">
        <v>289</v>
      </c>
    </row>
    <row r="19" spans="1:2">
      <c r="B19" s="8" t="s">
        <v>290</v>
      </c>
    </row>
    <row r="20" spans="1:2">
      <c r="B20" s="8" t="s">
        <v>317</v>
      </c>
    </row>
    <row r="21" spans="1:2">
      <c r="B21" s="8" t="s">
        <v>318</v>
      </c>
    </row>
    <row r="23" spans="1:2">
      <c r="A23" s="100">
        <v>4</v>
      </c>
      <c r="B23" s="8" t="s">
        <v>291</v>
      </c>
    </row>
    <row r="24" spans="1:2">
      <c r="B24" s="8" t="s">
        <v>292</v>
      </c>
    </row>
    <row r="25" spans="1:2">
      <c r="B25" s="8" t="s">
        <v>293</v>
      </c>
    </row>
    <row r="26" spans="1:2">
      <c r="B26" s="8" t="s">
        <v>294</v>
      </c>
    </row>
    <row r="27" spans="1:2">
      <c r="B27" s="8" t="s">
        <v>295</v>
      </c>
    </row>
    <row r="28" spans="1:2">
      <c r="B28" s="8" t="s">
        <v>296</v>
      </c>
    </row>
    <row r="29" spans="1:2">
      <c r="B29" s="8" t="s">
        <v>297</v>
      </c>
    </row>
    <row r="30" spans="1:2">
      <c r="B30" s="8" t="s">
        <v>298</v>
      </c>
    </row>
    <row r="31" spans="1:2">
      <c r="B31" s="8" t="s">
        <v>299</v>
      </c>
    </row>
    <row r="33" spans="1:2">
      <c r="A33" s="100">
        <v>5</v>
      </c>
      <c r="B33" s="201" t="s">
        <v>300</v>
      </c>
    </row>
    <row r="35" spans="1:2">
      <c r="A35" s="100">
        <v>6</v>
      </c>
      <c r="B35" s="201" t="s">
        <v>301</v>
      </c>
    </row>
    <row r="37" spans="1:2" s="200" customFormat="1">
      <c r="A37" s="100">
        <v>7</v>
      </c>
      <c r="B37" s="8" t="s">
        <v>302</v>
      </c>
    </row>
    <row r="38" spans="1:2" s="200" customFormat="1">
      <c r="A38" s="100"/>
      <c r="B38" s="8" t="s">
        <v>303</v>
      </c>
    </row>
    <row r="39" spans="1:2" s="200" customFormat="1">
      <c r="A39" s="100"/>
      <c r="B39" s="8" t="s">
        <v>304</v>
      </c>
    </row>
    <row r="41" spans="1:2" s="200" customFormat="1">
      <c r="A41" s="100"/>
      <c r="B41" s="3" t="s">
        <v>4</v>
      </c>
    </row>
    <row r="42" spans="1:2" s="200" customFormat="1">
      <c r="A42" s="100"/>
      <c r="B42" s="4" t="s">
        <v>41</v>
      </c>
    </row>
    <row r="43" spans="1:2" s="200" customFormat="1">
      <c r="A43" s="100"/>
      <c r="B43" s="4" t="s">
        <v>138</v>
      </c>
    </row>
    <row r="45" spans="1:2" s="200" customFormat="1">
      <c r="A45" s="100">
        <v>8</v>
      </c>
      <c r="B45" s="201" t="s">
        <v>305</v>
      </c>
    </row>
    <row r="46" spans="1:2" s="200" customFormat="1">
      <c r="A46" s="100"/>
      <c r="B46" s="201"/>
    </row>
    <row r="47" spans="1:2" s="200" customFormat="1">
      <c r="A47" s="100"/>
      <c r="B47" s="3" t="s">
        <v>306</v>
      </c>
    </row>
    <row r="48" spans="1:2">
      <c r="B48" s="4" t="s">
        <v>307</v>
      </c>
    </row>
    <row r="50" spans="1:2" s="200" customFormat="1">
      <c r="A50" s="100">
        <v>9</v>
      </c>
      <c r="B50" s="8" t="s">
        <v>308</v>
      </c>
    </row>
    <row r="51" spans="1:2" s="200" customFormat="1">
      <c r="A51" s="100"/>
      <c r="B51" s="8" t="s">
        <v>310</v>
      </c>
    </row>
    <row r="52" spans="1:2" s="200" customFormat="1">
      <c r="A52" s="100"/>
      <c r="B52" s="8" t="s">
        <v>309</v>
      </c>
    </row>
    <row r="54" spans="1:2" s="200" customFormat="1">
      <c r="A54" s="100">
        <v>10</v>
      </c>
      <c r="B54" s="8" t="s">
        <v>311</v>
      </c>
    </row>
    <row r="55" spans="1:2" s="200" customFormat="1">
      <c r="A55" s="100"/>
      <c r="B55" s="8" t="s">
        <v>312</v>
      </c>
    </row>
    <row r="57" spans="1:2">
      <c r="A57" s="100">
        <v>11</v>
      </c>
      <c r="B57" s="8" t="s">
        <v>313</v>
      </c>
    </row>
    <row r="58" spans="1:2">
      <c r="B58" s="8" t="s">
        <v>316</v>
      </c>
    </row>
    <row r="59" spans="1:2">
      <c r="B59" s="8" t="s">
        <v>314</v>
      </c>
    </row>
    <row r="60" spans="1:2">
      <c r="B60" s="8" t="s">
        <v>315</v>
      </c>
    </row>
    <row r="62" spans="1:2">
      <c r="A62" s="100">
        <v>12</v>
      </c>
      <c r="B62" s="8" t="s">
        <v>319</v>
      </c>
    </row>
    <row r="63" spans="1:2">
      <c r="B63" s="8" t="s">
        <v>320</v>
      </c>
    </row>
    <row r="65" spans="1:5" s="203" customFormat="1">
      <c r="A65" s="100">
        <v>13</v>
      </c>
      <c r="B65" s="8" t="s">
        <v>321</v>
      </c>
      <c r="C65" s="200"/>
      <c r="D65" s="200"/>
      <c r="E65" s="200"/>
    </row>
    <row r="66" spans="1:5" s="203" customFormat="1">
      <c r="A66" s="100"/>
      <c r="B66" s="8" t="s">
        <v>322</v>
      </c>
      <c r="C66" s="200"/>
      <c r="D66" s="200"/>
      <c r="E66" s="200"/>
    </row>
    <row r="67" spans="1:5" s="203" customFormat="1">
      <c r="A67" s="100"/>
      <c r="B67" s="8" t="s">
        <v>323</v>
      </c>
      <c r="C67" s="200"/>
      <c r="D67" s="200"/>
      <c r="E67" s="200"/>
    </row>
    <row r="68" spans="1:5" s="203" customFormat="1">
      <c r="A68" s="100"/>
      <c r="B68" s="8" t="s">
        <v>324</v>
      </c>
      <c r="C68" s="200"/>
      <c r="D68" s="200"/>
      <c r="E68" s="200"/>
    </row>
    <row r="70" spans="1:5" s="200" customFormat="1">
      <c r="A70" s="100">
        <v>14</v>
      </c>
      <c r="B70" s="8" t="s">
        <v>325</v>
      </c>
    </row>
    <row r="72" spans="1:5">
      <c r="A72" s="100">
        <v>15</v>
      </c>
      <c r="B72" s="8" t="s">
        <v>352</v>
      </c>
    </row>
    <row r="73" spans="1:5">
      <c r="B73" s="8" t="s">
        <v>326</v>
      </c>
    </row>
    <row r="75" spans="1:5">
      <c r="B75" s="204" t="s">
        <v>185</v>
      </c>
    </row>
    <row r="76" spans="1:5">
      <c r="B76" s="100" t="s">
        <v>327</v>
      </c>
    </row>
    <row r="77" spans="1:5">
      <c r="B77" s="100" t="s">
        <v>328</v>
      </c>
    </row>
    <row r="78" spans="1:5">
      <c r="B78" s="100" t="s">
        <v>329</v>
      </c>
    </row>
    <row r="79" spans="1:5">
      <c r="B79" s="100" t="s">
        <v>330</v>
      </c>
    </row>
    <row r="81" spans="1:2">
      <c r="B81" s="204" t="s">
        <v>331</v>
      </c>
    </row>
    <row r="82" spans="1:2">
      <c r="B82" s="202" t="s">
        <v>332</v>
      </c>
    </row>
    <row r="84" spans="1:2">
      <c r="A84" s="100">
        <v>16</v>
      </c>
      <c r="B84" s="8" t="s">
        <v>333</v>
      </c>
    </row>
    <row r="85" spans="1:2">
      <c r="B85" s="8" t="s">
        <v>334</v>
      </c>
    </row>
    <row r="87" spans="1:2">
      <c r="A87" s="100">
        <v>17</v>
      </c>
      <c r="B87" s="8" t="s">
        <v>335</v>
      </c>
    </row>
    <row r="89" spans="1:2">
      <c r="A89" s="100">
        <v>18</v>
      </c>
      <c r="B89" s="8" t="s">
        <v>336</v>
      </c>
    </row>
    <row r="91" spans="1:2">
      <c r="A91" s="100">
        <v>19</v>
      </c>
      <c r="B91" s="8" t="s">
        <v>337</v>
      </c>
    </row>
    <row r="92" spans="1:2">
      <c r="B92" s="8" t="s">
        <v>338</v>
      </c>
    </row>
    <row r="94" spans="1:2">
      <c r="A94" s="100">
        <v>20</v>
      </c>
      <c r="B94" s="8" t="s">
        <v>339</v>
      </c>
    </row>
    <row r="96" spans="1:2">
      <c r="A96" s="100">
        <v>21</v>
      </c>
      <c r="B96" s="8" t="s">
        <v>340</v>
      </c>
    </row>
    <row r="97" spans="1:5">
      <c r="B97" s="8" t="s">
        <v>368</v>
      </c>
    </row>
    <row r="98" spans="1:5">
      <c r="B98" s="8" t="s">
        <v>356</v>
      </c>
    </row>
    <row r="99" spans="1:5">
      <c r="B99" s="8" t="s">
        <v>366</v>
      </c>
    </row>
    <row r="100" spans="1:5">
      <c r="B100" s="8" t="s">
        <v>367</v>
      </c>
    </row>
    <row r="101" spans="1:5">
      <c r="B101" s="212"/>
    </row>
    <row r="102" spans="1:5" s="203" customFormat="1">
      <c r="A102" s="100">
        <v>22</v>
      </c>
      <c r="B102" s="8" t="s">
        <v>341</v>
      </c>
      <c r="C102" s="200"/>
      <c r="D102" s="200"/>
      <c r="E102" s="200"/>
    </row>
    <row r="104" spans="1:5" s="203" customFormat="1">
      <c r="A104" s="100">
        <v>23</v>
      </c>
      <c r="B104" s="8" t="s">
        <v>342</v>
      </c>
      <c r="C104" s="200"/>
      <c r="D104" s="200"/>
      <c r="E104" s="200"/>
    </row>
    <row r="106" spans="1:5" s="101" customFormat="1">
      <c r="A106" s="100">
        <v>24</v>
      </c>
      <c r="B106" s="8" t="s">
        <v>343</v>
      </c>
      <c r="C106" s="8"/>
      <c r="D106" s="8"/>
      <c r="E106" s="8"/>
    </row>
    <row r="107" spans="1:5" s="101" customFormat="1">
      <c r="A107" s="100"/>
      <c r="B107" s="8" t="s">
        <v>344</v>
      </c>
      <c r="C107" s="8"/>
      <c r="D107" s="8"/>
      <c r="E107" s="8"/>
    </row>
    <row r="109" spans="1:5" s="203" customFormat="1">
      <c r="A109" s="100">
        <v>25</v>
      </c>
      <c r="B109" s="8" t="s">
        <v>345</v>
      </c>
      <c r="C109" s="200"/>
      <c r="D109" s="200"/>
      <c r="E109" s="200"/>
    </row>
    <row r="110" spans="1:5" s="203" customFormat="1">
      <c r="A110" s="100"/>
      <c r="B110" s="8" t="s">
        <v>346</v>
      </c>
      <c r="C110" s="200"/>
      <c r="D110" s="200"/>
      <c r="E110" s="200"/>
    </row>
    <row r="111" spans="1:5" s="203" customFormat="1">
      <c r="A111" s="100"/>
      <c r="B111" s="8" t="s">
        <v>347</v>
      </c>
      <c r="C111" s="200"/>
      <c r="D111" s="200"/>
      <c r="E111" s="200"/>
    </row>
    <row r="112" spans="1:5" s="101" customFormat="1">
      <c r="A112" s="100"/>
      <c r="B112" s="8"/>
      <c r="C112" s="8"/>
      <c r="D112" s="8"/>
      <c r="E112" s="8"/>
    </row>
    <row r="113" spans="1:5" s="203" customFormat="1">
      <c r="A113" s="100">
        <v>26</v>
      </c>
      <c r="B113" s="8" t="s">
        <v>348</v>
      </c>
      <c r="C113" s="200"/>
      <c r="D113" s="200"/>
      <c r="E113" s="200"/>
    </row>
    <row r="114" spans="1:5" s="203" customFormat="1">
      <c r="A114" s="100"/>
      <c r="B114" s="8" t="s">
        <v>349</v>
      </c>
      <c r="C114" s="200"/>
      <c r="D114" s="200"/>
      <c r="E114" s="200"/>
    </row>
    <row r="115" spans="1:5" s="203" customFormat="1">
      <c r="A115" s="100"/>
      <c r="B115" s="8" t="s">
        <v>350</v>
      </c>
      <c r="C115" s="200"/>
      <c r="D115" s="200"/>
      <c r="E115" s="200"/>
    </row>
    <row r="116" spans="1:5" s="203" customFormat="1">
      <c r="A116" s="100"/>
      <c r="B116" s="8" t="s">
        <v>351</v>
      </c>
      <c r="C116" s="200"/>
      <c r="D116" s="200"/>
      <c r="E116" s="200"/>
    </row>
    <row r="117" spans="1:5" s="101" customFormat="1">
      <c r="A117" s="100"/>
      <c r="B117" s="8"/>
      <c r="C117" s="8"/>
      <c r="D117" s="8"/>
      <c r="E117" s="8"/>
    </row>
    <row r="118" spans="1:5" s="207" customFormat="1">
      <c r="A118" s="206">
        <v>27</v>
      </c>
      <c r="B118" s="207" t="s">
        <v>353</v>
      </c>
    </row>
    <row r="119" spans="1:5" s="207" customFormat="1">
      <c r="A119" s="206"/>
      <c r="B119" s="207" t="s">
        <v>361</v>
      </c>
    </row>
    <row r="120" spans="1:5" s="207" customFormat="1">
      <c r="A120" s="206"/>
      <c r="B120" s="207" t="s">
        <v>362</v>
      </c>
    </row>
    <row r="121" spans="1:5" s="207" customFormat="1">
      <c r="A121" s="206"/>
    </row>
    <row r="122" spans="1:5" s="207" customFormat="1">
      <c r="A122" s="206">
        <v>28</v>
      </c>
      <c r="B122" s="207" t="s">
        <v>363</v>
      </c>
    </row>
    <row r="123" spans="1:5" s="207" customFormat="1">
      <c r="A123" s="206"/>
      <c r="B123" s="207" t="s">
        <v>354</v>
      </c>
    </row>
    <row r="124" spans="1:5" s="207" customFormat="1">
      <c r="A124" s="206"/>
    </row>
    <row r="125" spans="1:5" s="207" customFormat="1">
      <c r="A125" s="206">
        <v>29</v>
      </c>
      <c r="B125" s="207" t="s">
        <v>355</v>
      </c>
    </row>
    <row r="126" spans="1:5" s="209" customFormat="1">
      <c r="A126" s="208"/>
    </row>
    <row r="127" spans="1:5" s="209" customFormat="1">
      <c r="A127" s="208"/>
    </row>
    <row r="128" spans="1:5" s="209" customFormat="1">
      <c r="A128" s="208"/>
      <c r="B128" s="207" t="s">
        <v>364</v>
      </c>
    </row>
  </sheetData>
  <phoneticPr fontId="0" type="noConversion"/>
  <printOptions horizontalCentered="1"/>
  <pageMargins left="0.75" right="0.75" top="0.5" bottom="0.25" header="0" footer="0.5"/>
  <pageSetup scale="63" fitToHeight="2" orientation="portrait" horizontalDpi="4294967293" r:id="rId1"/>
  <headerFooter alignWithMargins="0">
    <oddHeader>&amp;C&amp;"Arial,Bold Italic"&amp;9Northeastern Massachusetts Men's Pro League 2011 - 2012 Season</oddHeader>
  </headerFooter>
</worksheet>
</file>

<file path=xl/worksheets/sheet2.xml><?xml version="1.0" encoding="utf-8"?>
<worksheet xmlns="http://schemas.openxmlformats.org/spreadsheetml/2006/main" xmlns:r="http://schemas.openxmlformats.org/officeDocument/2006/relationships">
  <sheetPr codeName="Sheet2">
    <pageSetUpPr fitToPage="1"/>
  </sheetPr>
  <dimension ref="A1:AZ67"/>
  <sheetViews>
    <sheetView showGridLines="0" zoomScale="115" zoomScaleNormal="115" workbookViewId="0">
      <selection activeCell="A69" sqref="A69"/>
    </sheetView>
  </sheetViews>
  <sheetFormatPr defaultRowHeight="12.75"/>
  <cols>
    <col min="1" max="1" width="13.42578125" style="72" customWidth="1"/>
    <col min="2" max="2" width="12.5703125" style="5" bestFit="1" customWidth="1"/>
    <col min="3" max="3" width="3.85546875" style="5" bestFit="1" customWidth="1"/>
    <col min="4" max="16" width="4" style="5" customWidth="1"/>
    <col min="17" max="42" width="4" style="5" hidden="1" customWidth="1"/>
    <col min="43" max="43" width="4.5703125" style="5" hidden="1" customWidth="1"/>
    <col min="44" max="44" width="4.5703125" style="5" bestFit="1" customWidth="1"/>
    <col min="45" max="45" width="4.42578125" style="5" bestFit="1" customWidth="1"/>
    <col min="46" max="46" width="5.28515625" style="5" bestFit="1" customWidth="1"/>
    <col min="47" max="47" width="3.140625" style="5" bestFit="1" customWidth="1"/>
    <col min="48" max="48" width="3.28515625" style="5" bestFit="1" customWidth="1"/>
    <col min="49" max="49" width="3.5703125" style="6" bestFit="1" customWidth="1"/>
    <col min="50" max="50" width="6.7109375" style="5" bestFit="1" customWidth="1"/>
    <col min="51" max="51" width="2.28515625" style="7" customWidth="1"/>
    <col min="52" max="52" width="17.140625" style="7" bestFit="1" customWidth="1"/>
    <col min="53" max="16384" width="9.140625" style="7"/>
  </cols>
  <sheetData>
    <row r="1" spans="1:52" s="44" customFormat="1" ht="11.25">
      <c r="A1" s="45" t="s">
        <v>124</v>
      </c>
      <c r="B1" s="46" t="s">
        <v>125</v>
      </c>
      <c r="C1" s="46" t="s">
        <v>117</v>
      </c>
      <c r="D1" s="173">
        <v>1</v>
      </c>
      <c r="E1" s="173">
        <v>2</v>
      </c>
      <c r="F1" s="173">
        <v>3</v>
      </c>
      <c r="G1" s="173">
        <v>4</v>
      </c>
      <c r="H1" s="173">
        <v>5</v>
      </c>
      <c r="I1" s="173">
        <v>6</v>
      </c>
      <c r="J1" s="173">
        <v>7</v>
      </c>
      <c r="K1" s="173">
        <v>8</v>
      </c>
      <c r="L1" s="173">
        <v>9</v>
      </c>
      <c r="M1" s="173">
        <v>10</v>
      </c>
      <c r="N1" s="173">
        <v>11</v>
      </c>
      <c r="O1" s="173">
        <v>12</v>
      </c>
      <c r="P1" s="173">
        <v>13</v>
      </c>
      <c r="Q1" s="193">
        <v>14</v>
      </c>
      <c r="R1" s="193">
        <v>15</v>
      </c>
      <c r="S1" s="193">
        <v>16</v>
      </c>
      <c r="T1" s="193">
        <v>17</v>
      </c>
      <c r="U1" s="193">
        <v>18</v>
      </c>
      <c r="V1" s="193">
        <v>19</v>
      </c>
      <c r="W1" s="193">
        <v>20</v>
      </c>
      <c r="X1" s="193">
        <v>21</v>
      </c>
      <c r="Y1" s="193">
        <v>22</v>
      </c>
      <c r="Z1" s="193">
        <v>23</v>
      </c>
      <c r="AA1" s="193">
        <v>24</v>
      </c>
      <c r="AB1" s="193">
        <v>25</v>
      </c>
      <c r="AC1" s="193">
        <v>26</v>
      </c>
      <c r="AD1" s="195">
        <v>27</v>
      </c>
      <c r="AE1" s="195">
        <v>28</v>
      </c>
      <c r="AF1" s="195">
        <v>29</v>
      </c>
      <c r="AG1" s="195">
        <v>30</v>
      </c>
      <c r="AH1" s="195">
        <v>31</v>
      </c>
      <c r="AI1" s="195">
        <v>32</v>
      </c>
      <c r="AJ1" s="195">
        <v>33</v>
      </c>
      <c r="AK1" s="195">
        <v>34</v>
      </c>
      <c r="AL1" s="195">
        <v>35</v>
      </c>
      <c r="AM1" s="195">
        <v>36</v>
      </c>
      <c r="AN1" s="195">
        <v>37</v>
      </c>
      <c r="AO1" s="195">
        <v>38</v>
      </c>
      <c r="AP1" s="195">
        <v>39</v>
      </c>
      <c r="AQ1" s="46"/>
      <c r="AR1" s="46" t="s">
        <v>118</v>
      </c>
      <c r="AS1" s="46"/>
      <c r="AT1" s="46"/>
      <c r="AU1" s="56"/>
      <c r="AV1" s="46"/>
      <c r="AW1" s="47"/>
      <c r="AX1" s="46" t="s">
        <v>119</v>
      </c>
    </row>
    <row r="2" spans="1:52" s="33" customFormat="1" ht="12" customHeight="1">
      <c r="A2" s="71" t="s">
        <v>391</v>
      </c>
      <c r="B2" s="34" t="s">
        <v>212</v>
      </c>
      <c r="C2" s="34">
        <v>1</v>
      </c>
      <c r="D2" s="174">
        <v>458</v>
      </c>
      <c r="E2" s="174" t="s">
        <v>458</v>
      </c>
      <c r="F2" s="174"/>
      <c r="G2" s="174"/>
      <c r="H2" s="174"/>
      <c r="I2" s="174"/>
      <c r="J2" s="174"/>
      <c r="K2" s="174"/>
      <c r="L2" s="174"/>
      <c r="M2" s="174"/>
      <c r="N2" s="174"/>
      <c r="O2" s="174"/>
      <c r="P2" s="174"/>
      <c r="Q2" s="194"/>
      <c r="R2" s="194"/>
      <c r="S2" s="194"/>
      <c r="T2" s="194"/>
      <c r="U2" s="194"/>
      <c r="V2" s="194"/>
      <c r="W2" s="194"/>
      <c r="X2" s="194"/>
      <c r="Y2" s="194"/>
      <c r="Z2" s="194"/>
      <c r="AA2" s="194"/>
      <c r="AB2" s="194"/>
      <c r="AC2" s="194"/>
      <c r="AD2" s="196"/>
      <c r="AE2" s="196"/>
      <c r="AF2" s="196"/>
      <c r="AG2" s="196"/>
      <c r="AH2" s="196"/>
      <c r="AI2" s="196"/>
      <c r="AJ2" s="196"/>
      <c r="AK2" s="196"/>
      <c r="AL2" s="196"/>
      <c r="AM2" s="196"/>
      <c r="AN2" s="196"/>
      <c r="AO2" s="196"/>
      <c r="AP2" s="196"/>
      <c r="AQ2" s="34"/>
      <c r="AR2" s="34">
        <f t="shared" ref="AR2:AR33" si="0">SUM(D2:AQ2)</f>
        <v>458</v>
      </c>
      <c r="AS2" s="147">
        <f t="shared" ref="AS2:AS33" si="1">C2*3</f>
        <v>3</v>
      </c>
      <c r="AT2" s="147">
        <v>152</v>
      </c>
      <c r="AU2" s="34">
        <f t="shared" ref="AU2:AU33" si="2">AR2-(AT2*AS2)</f>
        <v>2</v>
      </c>
      <c r="AV2" s="148" t="s">
        <v>43</v>
      </c>
      <c r="AW2" s="149">
        <f t="shared" ref="AW2:AW33" si="3">AS2</f>
        <v>3</v>
      </c>
      <c r="AX2" s="35">
        <f t="shared" ref="AX2:AX33" si="4">AR2/AS2</f>
        <v>152.66666666666666</v>
      </c>
      <c r="AZ2" s="175" t="s">
        <v>130</v>
      </c>
    </row>
    <row r="3" spans="1:52" s="33" customFormat="1" ht="12" customHeight="1">
      <c r="A3" s="70" t="s">
        <v>454</v>
      </c>
      <c r="B3" s="34" t="s">
        <v>234</v>
      </c>
      <c r="C3" s="34">
        <v>1</v>
      </c>
      <c r="D3" s="174" t="s">
        <v>458</v>
      </c>
      <c r="E3" s="174">
        <v>423</v>
      </c>
      <c r="F3" s="174"/>
      <c r="G3" s="174"/>
      <c r="H3" s="174"/>
      <c r="I3" s="174"/>
      <c r="J3" s="174"/>
      <c r="K3" s="174"/>
      <c r="L3" s="174"/>
      <c r="M3" s="174"/>
      <c r="N3" s="174"/>
      <c r="O3" s="174"/>
      <c r="P3" s="174"/>
      <c r="Q3" s="194"/>
      <c r="R3" s="194"/>
      <c r="S3" s="194"/>
      <c r="T3" s="194"/>
      <c r="U3" s="194"/>
      <c r="V3" s="194"/>
      <c r="W3" s="194"/>
      <c r="X3" s="194"/>
      <c r="Y3" s="194"/>
      <c r="Z3" s="194"/>
      <c r="AA3" s="194"/>
      <c r="AB3" s="194"/>
      <c r="AC3" s="194"/>
      <c r="AD3" s="196"/>
      <c r="AE3" s="196"/>
      <c r="AF3" s="196"/>
      <c r="AG3" s="196"/>
      <c r="AH3" s="196"/>
      <c r="AI3" s="196"/>
      <c r="AJ3" s="196"/>
      <c r="AK3" s="196"/>
      <c r="AL3" s="196"/>
      <c r="AM3" s="196"/>
      <c r="AN3" s="196"/>
      <c r="AO3" s="196"/>
      <c r="AP3" s="196"/>
      <c r="AQ3" s="34"/>
      <c r="AR3" s="34">
        <f t="shared" si="0"/>
        <v>423</v>
      </c>
      <c r="AS3" s="147">
        <f t="shared" si="1"/>
        <v>3</v>
      </c>
      <c r="AT3" s="147">
        <v>141</v>
      </c>
      <c r="AU3" s="34">
        <f t="shared" si="2"/>
        <v>0</v>
      </c>
      <c r="AV3" s="148" t="s">
        <v>43</v>
      </c>
      <c r="AW3" s="149">
        <f t="shared" si="3"/>
        <v>3</v>
      </c>
      <c r="AX3" s="35">
        <f t="shared" si="4"/>
        <v>141</v>
      </c>
      <c r="AZ3" s="176" t="s">
        <v>131</v>
      </c>
    </row>
    <row r="4" spans="1:52" s="33" customFormat="1" ht="12" customHeight="1">
      <c r="A4" s="70" t="s">
        <v>447</v>
      </c>
      <c r="B4" s="34" t="s">
        <v>202</v>
      </c>
      <c r="C4" s="34">
        <v>1</v>
      </c>
      <c r="D4" s="174">
        <v>411</v>
      </c>
      <c r="E4" s="174" t="s">
        <v>458</v>
      </c>
      <c r="F4" s="174"/>
      <c r="G4" s="174"/>
      <c r="H4" s="174"/>
      <c r="I4" s="174"/>
      <c r="J4" s="174"/>
      <c r="K4" s="174"/>
      <c r="L4" s="174"/>
      <c r="M4" s="174"/>
      <c r="N4" s="174"/>
      <c r="O4" s="174"/>
      <c r="P4" s="174"/>
      <c r="Q4" s="194"/>
      <c r="R4" s="194"/>
      <c r="S4" s="194"/>
      <c r="T4" s="194"/>
      <c r="U4" s="194"/>
      <c r="V4" s="194"/>
      <c r="W4" s="194"/>
      <c r="X4" s="194"/>
      <c r="Y4" s="194"/>
      <c r="Z4" s="194"/>
      <c r="AA4" s="194"/>
      <c r="AB4" s="194"/>
      <c r="AC4" s="194"/>
      <c r="AD4" s="196"/>
      <c r="AE4" s="196"/>
      <c r="AF4" s="196"/>
      <c r="AG4" s="196"/>
      <c r="AH4" s="196"/>
      <c r="AI4" s="196"/>
      <c r="AJ4" s="196"/>
      <c r="AK4" s="196"/>
      <c r="AL4" s="196"/>
      <c r="AM4" s="196"/>
      <c r="AN4" s="196"/>
      <c r="AO4" s="196"/>
      <c r="AP4" s="196"/>
      <c r="AQ4" s="34"/>
      <c r="AR4" s="34">
        <f t="shared" si="0"/>
        <v>411</v>
      </c>
      <c r="AS4" s="147">
        <f t="shared" si="1"/>
        <v>3</v>
      </c>
      <c r="AT4" s="147">
        <v>137</v>
      </c>
      <c r="AU4" s="34">
        <f t="shared" si="2"/>
        <v>0</v>
      </c>
      <c r="AV4" s="148" t="s">
        <v>43</v>
      </c>
      <c r="AW4" s="149">
        <f t="shared" si="3"/>
        <v>3</v>
      </c>
      <c r="AX4" s="35">
        <f t="shared" si="4"/>
        <v>137</v>
      </c>
      <c r="AZ4" s="197" t="s">
        <v>137</v>
      </c>
    </row>
    <row r="5" spans="1:52" s="33" customFormat="1" ht="12" customHeight="1">
      <c r="A5" s="71" t="s">
        <v>395</v>
      </c>
      <c r="B5" s="34" t="s">
        <v>212</v>
      </c>
      <c r="C5" s="34">
        <v>1</v>
      </c>
      <c r="D5" s="174">
        <v>406</v>
      </c>
      <c r="E5" s="174" t="s">
        <v>458</v>
      </c>
      <c r="F5" s="174"/>
      <c r="G5" s="174"/>
      <c r="H5" s="174"/>
      <c r="I5" s="174"/>
      <c r="J5" s="174"/>
      <c r="K5" s="174"/>
      <c r="L5" s="174"/>
      <c r="M5" s="174"/>
      <c r="N5" s="174"/>
      <c r="O5" s="174"/>
      <c r="P5" s="174"/>
      <c r="Q5" s="194"/>
      <c r="R5" s="194"/>
      <c r="S5" s="194"/>
      <c r="T5" s="194"/>
      <c r="U5" s="194"/>
      <c r="V5" s="194"/>
      <c r="W5" s="194"/>
      <c r="X5" s="194"/>
      <c r="Y5" s="194"/>
      <c r="Z5" s="194"/>
      <c r="AA5" s="194"/>
      <c r="AB5" s="194"/>
      <c r="AC5" s="194"/>
      <c r="AD5" s="196"/>
      <c r="AE5" s="196"/>
      <c r="AF5" s="196"/>
      <c r="AG5" s="196"/>
      <c r="AH5" s="196"/>
      <c r="AI5" s="196"/>
      <c r="AJ5" s="196"/>
      <c r="AK5" s="196"/>
      <c r="AL5" s="196"/>
      <c r="AM5" s="196"/>
      <c r="AN5" s="196"/>
      <c r="AO5" s="196"/>
      <c r="AP5" s="196"/>
      <c r="AQ5" s="34"/>
      <c r="AR5" s="34">
        <f t="shared" si="0"/>
        <v>406</v>
      </c>
      <c r="AS5" s="147">
        <f t="shared" si="1"/>
        <v>3</v>
      </c>
      <c r="AT5" s="147">
        <v>135</v>
      </c>
      <c r="AU5" s="34">
        <f t="shared" si="2"/>
        <v>1</v>
      </c>
      <c r="AV5" s="148" t="s">
        <v>43</v>
      </c>
      <c r="AW5" s="149">
        <f t="shared" si="3"/>
        <v>3</v>
      </c>
      <c r="AX5" s="35">
        <f t="shared" si="4"/>
        <v>135.33333333333334</v>
      </c>
      <c r="AZ5" s="198" t="s">
        <v>216</v>
      </c>
    </row>
    <row r="6" spans="1:52" s="33" customFormat="1" ht="12" customHeight="1">
      <c r="A6" s="71" t="s">
        <v>425</v>
      </c>
      <c r="B6" s="34" t="s">
        <v>206</v>
      </c>
      <c r="C6" s="34">
        <v>1</v>
      </c>
      <c r="D6" s="174">
        <v>400</v>
      </c>
      <c r="E6" s="174" t="s">
        <v>458</v>
      </c>
      <c r="F6" s="174"/>
      <c r="G6" s="174"/>
      <c r="H6" s="174"/>
      <c r="I6" s="174"/>
      <c r="J6" s="174"/>
      <c r="K6" s="174"/>
      <c r="L6" s="174"/>
      <c r="M6" s="174"/>
      <c r="N6" s="174"/>
      <c r="O6" s="174"/>
      <c r="P6" s="174"/>
      <c r="Q6" s="194"/>
      <c r="R6" s="194"/>
      <c r="S6" s="194"/>
      <c r="T6" s="194"/>
      <c r="U6" s="194"/>
      <c r="V6" s="194"/>
      <c r="W6" s="194"/>
      <c r="X6" s="194"/>
      <c r="Y6" s="194"/>
      <c r="Z6" s="194"/>
      <c r="AA6" s="194"/>
      <c r="AB6" s="194"/>
      <c r="AC6" s="194"/>
      <c r="AD6" s="196"/>
      <c r="AE6" s="196"/>
      <c r="AF6" s="196"/>
      <c r="AG6" s="196"/>
      <c r="AH6" s="196"/>
      <c r="AI6" s="196"/>
      <c r="AJ6" s="196"/>
      <c r="AK6" s="196"/>
      <c r="AL6" s="196"/>
      <c r="AM6" s="196"/>
      <c r="AN6" s="196"/>
      <c r="AO6" s="196"/>
      <c r="AP6" s="196"/>
      <c r="AQ6" s="34"/>
      <c r="AR6" s="34">
        <f t="shared" si="0"/>
        <v>400</v>
      </c>
      <c r="AS6" s="147">
        <f t="shared" si="1"/>
        <v>3</v>
      </c>
      <c r="AT6" s="147">
        <v>133</v>
      </c>
      <c r="AU6" s="34">
        <f t="shared" si="2"/>
        <v>1</v>
      </c>
      <c r="AV6" s="148" t="s">
        <v>43</v>
      </c>
      <c r="AW6" s="149">
        <f t="shared" si="3"/>
        <v>3</v>
      </c>
      <c r="AX6" s="35">
        <f t="shared" si="4"/>
        <v>133.33333333333334</v>
      </c>
    </row>
    <row r="7" spans="1:52" s="33" customFormat="1" ht="12" customHeight="1">
      <c r="A7" s="70" t="s">
        <v>394</v>
      </c>
      <c r="B7" s="34" t="s">
        <v>212</v>
      </c>
      <c r="C7" s="34">
        <v>1</v>
      </c>
      <c r="D7" s="174">
        <v>395</v>
      </c>
      <c r="E7" s="174" t="s">
        <v>458</v>
      </c>
      <c r="F7" s="174"/>
      <c r="G7" s="174"/>
      <c r="H7" s="174"/>
      <c r="I7" s="174"/>
      <c r="J7" s="174"/>
      <c r="K7" s="174"/>
      <c r="L7" s="174"/>
      <c r="M7" s="174"/>
      <c r="N7" s="174"/>
      <c r="O7" s="174"/>
      <c r="P7" s="174"/>
      <c r="Q7" s="194"/>
      <c r="R7" s="194"/>
      <c r="S7" s="194"/>
      <c r="T7" s="194"/>
      <c r="U7" s="194"/>
      <c r="V7" s="194"/>
      <c r="W7" s="194"/>
      <c r="X7" s="194"/>
      <c r="Y7" s="194"/>
      <c r="Z7" s="194"/>
      <c r="AA7" s="194"/>
      <c r="AB7" s="194"/>
      <c r="AC7" s="194"/>
      <c r="AD7" s="196"/>
      <c r="AE7" s="196"/>
      <c r="AF7" s="196"/>
      <c r="AG7" s="196"/>
      <c r="AH7" s="196"/>
      <c r="AI7" s="196"/>
      <c r="AJ7" s="196"/>
      <c r="AK7" s="196"/>
      <c r="AL7" s="196"/>
      <c r="AM7" s="196"/>
      <c r="AN7" s="196"/>
      <c r="AO7" s="196"/>
      <c r="AP7" s="196"/>
      <c r="AQ7" s="34"/>
      <c r="AR7" s="34">
        <f t="shared" si="0"/>
        <v>395</v>
      </c>
      <c r="AS7" s="147">
        <f t="shared" si="1"/>
        <v>3</v>
      </c>
      <c r="AT7" s="147">
        <v>131</v>
      </c>
      <c r="AU7" s="34">
        <f t="shared" si="2"/>
        <v>2</v>
      </c>
      <c r="AV7" s="148" t="s">
        <v>43</v>
      </c>
      <c r="AW7" s="149">
        <f t="shared" si="3"/>
        <v>3</v>
      </c>
      <c r="AX7" s="35">
        <f t="shared" si="4"/>
        <v>131.66666666666666</v>
      </c>
    </row>
    <row r="8" spans="1:52" s="33" customFormat="1" ht="12" customHeight="1">
      <c r="A8" s="71" t="s">
        <v>383</v>
      </c>
      <c r="B8" s="34" t="s">
        <v>205</v>
      </c>
      <c r="C8" s="34">
        <v>1</v>
      </c>
      <c r="D8" s="174">
        <v>391</v>
      </c>
      <c r="E8" s="174" t="s">
        <v>458</v>
      </c>
      <c r="F8" s="174"/>
      <c r="G8" s="174"/>
      <c r="H8" s="174"/>
      <c r="I8" s="174"/>
      <c r="J8" s="174"/>
      <c r="K8" s="174"/>
      <c r="L8" s="174"/>
      <c r="M8" s="174"/>
      <c r="N8" s="174"/>
      <c r="O8" s="174"/>
      <c r="P8" s="174"/>
      <c r="Q8" s="194"/>
      <c r="R8" s="194"/>
      <c r="S8" s="194"/>
      <c r="T8" s="194"/>
      <c r="U8" s="194"/>
      <c r="V8" s="194"/>
      <c r="W8" s="194"/>
      <c r="X8" s="194"/>
      <c r="Y8" s="194"/>
      <c r="Z8" s="194"/>
      <c r="AA8" s="194"/>
      <c r="AB8" s="194"/>
      <c r="AC8" s="194"/>
      <c r="AD8" s="196"/>
      <c r="AE8" s="196"/>
      <c r="AF8" s="196"/>
      <c r="AG8" s="196"/>
      <c r="AH8" s="196"/>
      <c r="AI8" s="196"/>
      <c r="AJ8" s="196"/>
      <c r="AK8" s="196"/>
      <c r="AL8" s="196"/>
      <c r="AM8" s="196"/>
      <c r="AN8" s="196"/>
      <c r="AO8" s="196"/>
      <c r="AP8" s="196"/>
      <c r="AQ8" s="34"/>
      <c r="AR8" s="34">
        <f t="shared" si="0"/>
        <v>391</v>
      </c>
      <c r="AS8" s="147">
        <f t="shared" si="1"/>
        <v>3</v>
      </c>
      <c r="AT8" s="147">
        <v>130</v>
      </c>
      <c r="AU8" s="34">
        <f t="shared" si="2"/>
        <v>1</v>
      </c>
      <c r="AV8" s="148" t="s">
        <v>43</v>
      </c>
      <c r="AW8" s="149">
        <f t="shared" si="3"/>
        <v>3</v>
      </c>
      <c r="AX8" s="35">
        <f t="shared" si="4"/>
        <v>130.33333333333334</v>
      </c>
    </row>
    <row r="9" spans="1:52" s="33" customFormat="1" ht="12" customHeight="1">
      <c r="A9" s="71" t="s">
        <v>402</v>
      </c>
      <c r="B9" s="34" t="s">
        <v>204</v>
      </c>
      <c r="C9" s="34">
        <v>2</v>
      </c>
      <c r="D9" s="174">
        <v>399</v>
      </c>
      <c r="E9" s="174">
        <v>373</v>
      </c>
      <c r="F9" s="174"/>
      <c r="G9" s="174"/>
      <c r="H9" s="174"/>
      <c r="I9" s="174"/>
      <c r="J9" s="174"/>
      <c r="K9" s="174"/>
      <c r="L9" s="174"/>
      <c r="M9" s="174"/>
      <c r="N9" s="174"/>
      <c r="O9" s="174"/>
      <c r="P9" s="174"/>
      <c r="Q9" s="194"/>
      <c r="R9" s="194"/>
      <c r="S9" s="194"/>
      <c r="T9" s="194"/>
      <c r="U9" s="194"/>
      <c r="V9" s="194"/>
      <c r="W9" s="194"/>
      <c r="X9" s="194"/>
      <c r="Y9" s="194"/>
      <c r="Z9" s="194"/>
      <c r="AA9" s="194"/>
      <c r="AB9" s="194"/>
      <c r="AC9" s="194"/>
      <c r="AD9" s="196"/>
      <c r="AE9" s="196"/>
      <c r="AF9" s="196"/>
      <c r="AG9" s="196"/>
      <c r="AH9" s="196"/>
      <c r="AI9" s="196"/>
      <c r="AJ9" s="196"/>
      <c r="AK9" s="196"/>
      <c r="AL9" s="196"/>
      <c r="AM9" s="196"/>
      <c r="AN9" s="196"/>
      <c r="AO9" s="196"/>
      <c r="AP9" s="196"/>
      <c r="AQ9" s="34"/>
      <c r="AR9" s="34">
        <f t="shared" si="0"/>
        <v>772</v>
      </c>
      <c r="AS9" s="147">
        <f t="shared" si="1"/>
        <v>6</v>
      </c>
      <c r="AT9" s="147">
        <v>128</v>
      </c>
      <c r="AU9" s="34">
        <f t="shared" si="2"/>
        <v>4</v>
      </c>
      <c r="AV9" s="148" t="s">
        <v>43</v>
      </c>
      <c r="AW9" s="149">
        <f t="shared" si="3"/>
        <v>6</v>
      </c>
      <c r="AX9" s="35">
        <f t="shared" si="4"/>
        <v>128.66666666666666</v>
      </c>
    </row>
    <row r="10" spans="1:52" s="33" customFormat="1" ht="12" customHeight="1">
      <c r="A10" s="70" t="s">
        <v>441</v>
      </c>
      <c r="B10" s="34" t="s">
        <v>207</v>
      </c>
      <c r="C10" s="34">
        <v>1</v>
      </c>
      <c r="D10" s="174" t="s">
        <v>458</v>
      </c>
      <c r="E10" s="174">
        <v>383</v>
      </c>
      <c r="F10" s="174"/>
      <c r="G10" s="174"/>
      <c r="H10" s="174"/>
      <c r="I10" s="174"/>
      <c r="J10" s="174"/>
      <c r="K10" s="174"/>
      <c r="L10" s="174"/>
      <c r="M10" s="174"/>
      <c r="N10" s="174"/>
      <c r="O10" s="174"/>
      <c r="P10" s="174"/>
      <c r="Q10" s="194"/>
      <c r="R10" s="194"/>
      <c r="S10" s="194"/>
      <c r="T10" s="194"/>
      <c r="U10" s="194"/>
      <c r="V10" s="194"/>
      <c r="W10" s="194"/>
      <c r="X10" s="194"/>
      <c r="Y10" s="194"/>
      <c r="Z10" s="194"/>
      <c r="AA10" s="194"/>
      <c r="AB10" s="194"/>
      <c r="AC10" s="194"/>
      <c r="AD10" s="196"/>
      <c r="AE10" s="196"/>
      <c r="AF10" s="196"/>
      <c r="AG10" s="196"/>
      <c r="AH10" s="196"/>
      <c r="AI10" s="196"/>
      <c r="AJ10" s="196"/>
      <c r="AK10" s="196"/>
      <c r="AL10" s="196"/>
      <c r="AM10" s="196"/>
      <c r="AN10" s="196"/>
      <c r="AO10" s="196"/>
      <c r="AP10" s="196"/>
      <c r="AQ10" s="34"/>
      <c r="AR10" s="34">
        <f t="shared" si="0"/>
        <v>383</v>
      </c>
      <c r="AS10" s="147">
        <f t="shared" si="1"/>
        <v>3</v>
      </c>
      <c r="AT10" s="147">
        <v>127</v>
      </c>
      <c r="AU10" s="34">
        <f t="shared" si="2"/>
        <v>2</v>
      </c>
      <c r="AV10" s="148" t="s">
        <v>43</v>
      </c>
      <c r="AW10" s="149">
        <f t="shared" si="3"/>
        <v>3</v>
      </c>
      <c r="AX10" s="35">
        <f t="shared" si="4"/>
        <v>127.66666666666667</v>
      </c>
    </row>
    <row r="11" spans="1:52" s="33" customFormat="1" ht="12" customHeight="1">
      <c r="A11" s="70" t="s">
        <v>443</v>
      </c>
      <c r="B11" s="34" t="s">
        <v>207</v>
      </c>
      <c r="C11" s="34">
        <v>1</v>
      </c>
      <c r="D11" s="174" t="s">
        <v>458</v>
      </c>
      <c r="E11" s="174">
        <v>383</v>
      </c>
      <c r="F11" s="174"/>
      <c r="G11" s="174"/>
      <c r="H11" s="174"/>
      <c r="I11" s="174"/>
      <c r="J11" s="174"/>
      <c r="K11" s="174"/>
      <c r="L11" s="174"/>
      <c r="M11" s="174"/>
      <c r="N11" s="174"/>
      <c r="O11" s="174"/>
      <c r="P11" s="174"/>
      <c r="Q11" s="194"/>
      <c r="R11" s="194"/>
      <c r="S11" s="194"/>
      <c r="T11" s="194"/>
      <c r="U11" s="194"/>
      <c r="V11" s="194"/>
      <c r="W11" s="194"/>
      <c r="X11" s="194"/>
      <c r="Y11" s="194"/>
      <c r="Z11" s="194"/>
      <c r="AA11" s="194"/>
      <c r="AB11" s="194"/>
      <c r="AC11" s="194"/>
      <c r="AD11" s="196"/>
      <c r="AE11" s="196"/>
      <c r="AF11" s="196"/>
      <c r="AG11" s="196"/>
      <c r="AH11" s="196"/>
      <c r="AI11" s="196"/>
      <c r="AJ11" s="196"/>
      <c r="AK11" s="196"/>
      <c r="AL11" s="196"/>
      <c r="AM11" s="196"/>
      <c r="AN11" s="196"/>
      <c r="AO11" s="196"/>
      <c r="AP11" s="196"/>
      <c r="AQ11" s="34"/>
      <c r="AR11" s="34">
        <f t="shared" si="0"/>
        <v>383</v>
      </c>
      <c r="AS11" s="147">
        <f t="shared" si="1"/>
        <v>3</v>
      </c>
      <c r="AT11" s="147">
        <v>127</v>
      </c>
      <c r="AU11" s="34">
        <f t="shared" si="2"/>
        <v>2</v>
      </c>
      <c r="AV11" s="148" t="s">
        <v>43</v>
      </c>
      <c r="AW11" s="149">
        <f t="shared" si="3"/>
        <v>3</v>
      </c>
      <c r="AX11" s="35">
        <f t="shared" si="4"/>
        <v>127.66666666666667</v>
      </c>
    </row>
    <row r="12" spans="1:52" s="33" customFormat="1" ht="12" customHeight="1">
      <c r="A12" s="71" t="s">
        <v>380</v>
      </c>
      <c r="B12" s="34" t="s">
        <v>205</v>
      </c>
      <c r="C12" s="34">
        <v>1</v>
      </c>
      <c r="D12" s="174">
        <v>379</v>
      </c>
      <c r="E12" s="174" t="s">
        <v>458</v>
      </c>
      <c r="F12" s="174"/>
      <c r="G12" s="174"/>
      <c r="H12" s="174"/>
      <c r="I12" s="174"/>
      <c r="J12" s="174"/>
      <c r="K12" s="174"/>
      <c r="L12" s="174"/>
      <c r="M12" s="174"/>
      <c r="N12" s="174"/>
      <c r="O12" s="174"/>
      <c r="P12" s="174"/>
      <c r="Q12" s="194"/>
      <c r="R12" s="194"/>
      <c r="S12" s="194"/>
      <c r="T12" s="194"/>
      <c r="U12" s="194"/>
      <c r="V12" s="194"/>
      <c r="W12" s="194"/>
      <c r="X12" s="194"/>
      <c r="Y12" s="194"/>
      <c r="Z12" s="194"/>
      <c r="AA12" s="194"/>
      <c r="AB12" s="194"/>
      <c r="AC12" s="194"/>
      <c r="AD12" s="196"/>
      <c r="AE12" s="196"/>
      <c r="AF12" s="196"/>
      <c r="AG12" s="196"/>
      <c r="AH12" s="196"/>
      <c r="AI12" s="196"/>
      <c r="AJ12" s="196"/>
      <c r="AK12" s="196"/>
      <c r="AL12" s="196"/>
      <c r="AM12" s="196"/>
      <c r="AN12" s="196"/>
      <c r="AO12" s="196"/>
      <c r="AP12" s="196"/>
      <c r="AQ12" s="34"/>
      <c r="AR12" s="34">
        <f t="shared" si="0"/>
        <v>379</v>
      </c>
      <c r="AS12" s="147">
        <f t="shared" si="1"/>
        <v>3</v>
      </c>
      <c r="AT12" s="147">
        <v>126</v>
      </c>
      <c r="AU12" s="34">
        <f t="shared" si="2"/>
        <v>1</v>
      </c>
      <c r="AV12" s="148" t="s">
        <v>43</v>
      </c>
      <c r="AW12" s="149">
        <f t="shared" si="3"/>
        <v>3</v>
      </c>
      <c r="AX12" s="35">
        <f t="shared" si="4"/>
        <v>126.33333333333333</v>
      </c>
    </row>
    <row r="13" spans="1:52" s="33" customFormat="1" ht="12" customHeight="1">
      <c r="A13" s="70" t="s">
        <v>438</v>
      </c>
      <c r="B13" s="34" t="s">
        <v>209</v>
      </c>
      <c r="C13" s="34">
        <v>2</v>
      </c>
      <c r="D13" s="174">
        <v>392</v>
      </c>
      <c r="E13" s="174">
        <v>364</v>
      </c>
      <c r="F13" s="174"/>
      <c r="G13" s="174"/>
      <c r="H13" s="174"/>
      <c r="I13" s="174"/>
      <c r="J13" s="174"/>
      <c r="K13" s="174"/>
      <c r="L13" s="174"/>
      <c r="M13" s="174"/>
      <c r="N13" s="174"/>
      <c r="O13" s="174"/>
      <c r="P13" s="174"/>
      <c r="Q13" s="194"/>
      <c r="R13" s="194"/>
      <c r="S13" s="194"/>
      <c r="T13" s="194"/>
      <c r="U13" s="194"/>
      <c r="V13" s="194"/>
      <c r="W13" s="194"/>
      <c r="X13" s="194"/>
      <c r="Y13" s="194"/>
      <c r="Z13" s="194"/>
      <c r="AA13" s="194"/>
      <c r="AB13" s="194"/>
      <c r="AC13" s="194"/>
      <c r="AD13" s="196"/>
      <c r="AE13" s="196"/>
      <c r="AF13" s="196"/>
      <c r="AG13" s="196"/>
      <c r="AH13" s="196"/>
      <c r="AI13" s="196"/>
      <c r="AJ13" s="196"/>
      <c r="AK13" s="196"/>
      <c r="AL13" s="196"/>
      <c r="AM13" s="196"/>
      <c r="AN13" s="196"/>
      <c r="AO13" s="196"/>
      <c r="AP13" s="196"/>
      <c r="AQ13" s="34"/>
      <c r="AR13" s="34">
        <f t="shared" si="0"/>
        <v>756</v>
      </c>
      <c r="AS13" s="147">
        <f t="shared" si="1"/>
        <v>6</v>
      </c>
      <c r="AT13" s="147">
        <v>126</v>
      </c>
      <c r="AU13" s="34">
        <f t="shared" si="2"/>
        <v>0</v>
      </c>
      <c r="AV13" s="148" t="s">
        <v>43</v>
      </c>
      <c r="AW13" s="149">
        <f t="shared" si="3"/>
        <v>6</v>
      </c>
      <c r="AX13" s="35">
        <f t="shared" si="4"/>
        <v>126</v>
      </c>
    </row>
    <row r="14" spans="1:52" s="33" customFormat="1" ht="12" customHeight="1">
      <c r="A14" s="70" t="s">
        <v>432</v>
      </c>
      <c r="B14" s="34" t="s">
        <v>208</v>
      </c>
      <c r="C14" s="34">
        <v>1</v>
      </c>
      <c r="D14" s="174" t="s">
        <v>458</v>
      </c>
      <c r="E14" s="174">
        <v>378</v>
      </c>
      <c r="F14" s="174"/>
      <c r="G14" s="174"/>
      <c r="H14" s="174"/>
      <c r="I14" s="174"/>
      <c r="J14" s="174"/>
      <c r="K14" s="174"/>
      <c r="L14" s="174"/>
      <c r="M14" s="174"/>
      <c r="N14" s="174"/>
      <c r="O14" s="174"/>
      <c r="P14" s="174"/>
      <c r="Q14" s="194"/>
      <c r="R14" s="194"/>
      <c r="S14" s="194"/>
      <c r="T14" s="194"/>
      <c r="U14" s="194"/>
      <c r="V14" s="194"/>
      <c r="W14" s="194"/>
      <c r="X14" s="194"/>
      <c r="Y14" s="194"/>
      <c r="Z14" s="194"/>
      <c r="AA14" s="194"/>
      <c r="AB14" s="194"/>
      <c r="AC14" s="194"/>
      <c r="AD14" s="196"/>
      <c r="AE14" s="196"/>
      <c r="AF14" s="196"/>
      <c r="AG14" s="196"/>
      <c r="AH14" s="196"/>
      <c r="AI14" s="196"/>
      <c r="AJ14" s="196"/>
      <c r="AK14" s="196"/>
      <c r="AL14" s="196"/>
      <c r="AM14" s="196"/>
      <c r="AN14" s="196"/>
      <c r="AO14" s="196"/>
      <c r="AP14" s="196"/>
      <c r="AQ14" s="34"/>
      <c r="AR14" s="34">
        <f t="shared" si="0"/>
        <v>378</v>
      </c>
      <c r="AS14" s="147">
        <f t="shared" si="1"/>
        <v>3</v>
      </c>
      <c r="AT14" s="147">
        <v>126</v>
      </c>
      <c r="AU14" s="34">
        <f t="shared" si="2"/>
        <v>0</v>
      </c>
      <c r="AV14" s="148" t="s">
        <v>43</v>
      </c>
      <c r="AW14" s="149">
        <f t="shared" si="3"/>
        <v>3</v>
      </c>
      <c r="AX14" s="35">
        <f t="shared" si="4"/>
        <v>126</v>
      </c>
    </row>
    <row r="15" spans="1:52" s="33" customFormat="1" ht="12" customHeight="1">
      <c r="A15" s="70" t="s">
        <v>405</v>
      </c>
      <c r="B15" s="34" t="s">
        <v>204</v>
      </c>
      <c r="C15" s="34">
        <v>2</v>
      </c>
      <c r="D15" s="174">
        <v>372</v>
      </c>
      <c r="E15" s="174">
        <v>382</v>
      </c>
      <c r="F15" s="174"/>
      <c r="G15" s="174"/>
      <c r="H15" s="174"/>
      <c r="I15" s="174"/>
      <c r="J15" s="174"/>
      <c r="K15" s="174"/>
      <c r="L15" s="174"/>
      <c r="M15" s="174"/>
      <c r="N15" s="174"/>
      <c r="O15" s="174"/>
      <c r="P15" s="174"/>
      <c r="Q15" s="194"/>
      <c r="R15" s="194"/>
      <c r="S15" s="194"/>
      <c r="T15" s="194"/>
      <c r="U15" s="194"/>
      <c r="V15" s="194"/>
      <c r="W15" s="194"/>
      <c r="X15" s="194"/>
      <c r="Y15" s="194"/>
      <c r="Z15" s="194"/>
      <c r="AA15" s="194"/>
      <c r="AB15" s="194"/>
      <c r="AC15" s="194"/>
      <c r="AD15" s="196"/>
      <c r="AE15" s="196"/>
      <c r="AF15" s="196"/>
      <c r="AG15" s="196"/>
      <c r="AH15" s="196"/>
      <c r="AI15" s="196"/>
      <c r="AJ15" s="196"/>
      <c r="AK15" s="196"/>
      <c r="AL15" s="196"/>
      <c r="AM15" s="196"/>
      <c r="AN15" s="196"/>
      <c r="AO15" s="196"/>
      <c r="AP15" s="196"/>
      <c r="AQ15" s="34"/>
      <c r="AR15" s="34">
        <f t="shared" si="0"/>
        <v>754</v>
      </c>
      <c r="AS15" s="147">
        <f t="shared" si="1"/>
        <v>6</v>
      </c>
      <c r="AT15" s="147">
        <v>125</v>
      </c>
      <c r="AU15" s="34">
        <f t="shared" si="2"/>
        <v>4</v>
      </c>
      <c r="AV15" s="148" t="s">
        <v>43</v>
      </c>
      <c r="AW15" s="149">
        <f t="shared" si="3"/>
        <v>6</v>
      </c>
      <c r="AX15" s="35">
        <f t="shared" si="4"/>
        <v>125.66666666666667</v>
      </c>
    </row>
    <row r="16" spans="1:52" s="33" customFormat="1" ht="12" customHeight="1">
      <c r="A16" s="71" t="s">
        <v>433</v>
      </c>
      <c r="B16" s="34" t="s">
        <v>208</v>
      </c>
      <c r="C16" s="34">
        <v>1</v>
      </c>
      <c r="D16" s="174" t="s">
        <v>458</v>
      </c>
      <c r="E16" s="174">
        <v>372</v>
      </c>
      <c r="F16" s="174"/>
      <c r="G16" s="174"/>
      <c r="H16" s="174"/>
      <c r="I16" s="174"/>
      <c r="J16" s="174"/>
      <c r="K16" s="174"/>
      <c r="L16" s="174"/>
      <c r="M16" s="174"/>
      <c r="N16" s="174"/>
      <c r="O16" s="174"/>
      <c r="P16" s="174"/>
      <c r="Q16" s="194"/>
      <c r="R16" s="194"/>
      <c r="S16" s="194"/>
      <c r="T16" s="194"/>
      <c r="U16" s="194"/>
      <c r="V16" s="194"/>
      <c r="W16" s="194"/>
      <c r="X16" s="194"/>
      <c r="Y16" s="194"/>
      <c r="Z16" s="194"/>
      <c r="AA16" s="194"/>
      <c r="AB16" s="194"/>
      <c r="AC16" s="194"/>
      <c r="AD16" s="196"/>
      <c r="AE16" s="196"/>
      <c r="AF16" s="196"/>
      <c r="AG16" s="196"/>
      <c r="AH16" s="196"/>
      <c r="AI16" s="196"/>
      <c r="AJ16" s="196"/>
      <c r="AK16" s="196"/>
      <c r="AL16" s="196"/>
      <c r="AM16" s="196"/>
      <c r="AN16" s="196"/>
      <c r="AO16" s="196"/>
      <c r="AP16" s="196"/>
      <c r="AQ16" s="34"/>
      <c r="AR16" s="34">
        <f t="shared" si="0"/>
        <v>372</v>
      </c>
      <c r="AS16" s="147">
        <f t="shared" si="1"/>
        <v>3</v>
      </c>
      <c r="AT16" s="147">
        <v>124</v>
      </c>
      <c r="AU16" s="34">
        <f t="shared" si="2"/>
        <v>0</v>
      </c>
      <c r="AV16" s="148" t="s">
        <v>43</v>
      </c>
      <c r="AW16" s="149">
        <f t="shared" si="3"/>
        <v>3</v>
      </c>
      <c r="AX16" s="35">
        <f t="shared" si="4"/>
        <v>124</v>
      </c>
    </row>
    <row r="17" spans="1:50" s="33" customFormat="1" ht="12" customHeight="1">
      <c r="A17" s="70" t="s">
        <v>427</v>
      </c>
      <c r="B17" s="34" t="s">
        <v>206</v>
      </c>
      <c r="C17" s="34">
        <v>1</v>
      </c>
      <c r="D17" s="174">
        <v>370</v>
      </c>
      <c r="E17" s="174" t="s">
        <v>458</v>
      </c>
      <c r="F17" s="174"/>
      <c r="G17" s="174"/>
      <c r="H17" s="174"/>
      <c r="I17" s="174"/>
      <c r="J17" s="174"/>
      <c r="K17" s="174"/>
      <c r="L17" s="174"/>
      <c r="M17" s="174"/>
      <c r="N17" s="174"/>
      <c r="O17" s="174"/>
      <c r="P17" s="174"/>
      <c r="Q17" s="194"/>
      <c r="R17" s="194"/>
      <c r="S17" s="194"/>
      <c r="T17" s="194"/>
      <c r="U17" s="194"/>
      <c r="V17" s="194"/>
      <c r="W17" s="194"/>
      <c r="X17" s="194"/>
      <c r="Y17" s="194"/>
      <c r="Z17" s="194"/>
      <c r="AA17" s="194"/>
      <c r="AB17" s="194"/>
      <c r="AC17" s="194"/>
      <c r="AD17" s="196"/>
      <c r="AE17" s="196"/>
      <c r="AF17" s="196"/>
      <c r="AG17" s="196"/>
      <c r="AH17" s="196"/>
      <c r="AI17" s="196"/>
      <c r="AJ17" s="196"/>
      <c r="AK17" s="196"/>
      <c r="AL17" s="196"/>
      <c r="AM17" s="196"/>
      <c r="AN17" s="196"/>
      <c r="AO17" s="196"/>
      <c r="AP17" s="196"/>
      <c r="AQ17" s="34"/>
      <c r="AR17" s="34">
        <f t="shared" si="0"/>
        <v>370</v>
      </c>
      <c r="AS17" s="147">
        <f t="shared" si="1"/>
        <v>3</v>
      </c>
      <c r="AT17" s="147">
        <v>123</v>
      </c>
      <c r="AU17" s="34">
        <f t="shared" si="2"/>
        <v>1</v>
      </c>
      <c r="AV17" s="148" t="s">
        <v>43</v>
      </c>
      <c r="AW17" s="149">
        <f t="shared" si="3"/>
        <v>3</v>
      </c>
      <c r="AX17" s="35">
        <f t="shared" si="4"/>
        <v>123.33333333333333</v>
      </c>
    </row>
    <row r="18" spans="1:50" s="33" customFormat="1" ht="12" customHeight="1">
      <c r="A18" s="70" t="s">
        <v>428</v>
      </c>
      <c r="B18" s="34" t="s">
        <v>206</v>
      </c>
      <c r="C18" s="34">
        <v>1</v>
      </c>
      <c r="D18" s="174">
        <v>368</v>
      </c>
      <c r="E18" s="174" t="s">
        <v>458</v>
      </c>
      <c r="F18" s="174"/>
      <c r="G18" s="174"/>
      <c r="H18" s="174"/>
      <c r="I18" s="174"/>
      <c r="J18" s="174"/>
      <c r="K18" s="174"/>
      <c r="L18" s="174"/>
      <c r="M18" s="174"/>
      <c r="N18" s="174"/>
      <c r="O18" s="174"/>
      <c r="P18" s="174"/>
      <c r="Q18" s="194"/>
      <c r="R18" s="194"/>
      <c r="S18" s="194"/>
      <c r="T18" s="194"/>
      <c r="U18" s="194"/>
      <c r="V18" s="194"/>
      <c r="W18" s="194"/>
      <c r="X18" s="194"/>
      <c r="Y18" s="194"/>
      <c r="Z18" s="194"/>
      <c r="AA18" s="194"/>
      <c r="AB18" s="194"/>
      <c r="AC18" s="194"/>
      <c r="AD18" s="196"/>
      <c r="AE18" s="196"/>
      <c r="AF18" s="196"/>
      <c r="AG18" s="196"/>
      <c r="AH18" s="196"/>
      <c r="AI18" s="196"/>
      <c r="AJ18" s="196"/>
      <c r="AK18" s="196"/>
      <c r="AL18" s="196"/>
      <c r="AM18" s="196"/>
      <c r="AN18" s="196"/>
      <c r="AO18" s="196"/>
      <c r="AP18" s="196"/>
      <c r="AQ18" s="34"/>
      <c r="AR18" s="34">
        <f t="shared" si="0"/>
        <v>368</v>
      </c>
      <c r="AS18" s="147">
        <f t="shared" si="1"/>
        <v>3</v>
      </c>
      <c r="AT18" s="147">
        <v>122</v>
      </c>
      <c r="AU18" s="34">
        <f t="shared" si="2"/>
        <v>2</v>
      </c>
      <c r="AV18" s="148" t="s">
        <v>43</v>
      </c>
      <c r="AW18" s="149">
        <f t="shared" si="3"/>
        <v>3</v>
      </c>
      <c r="AX18" s="35">
        <f t="shared" si="4"/>
        <v>122.66666666666667</v>
      </c>
    </row>
    <row r="19" spans="1:50" s="33" customFormat="1" ht="12" customHeight="1">
      <c r="A19" s="70" t="s">
        <v>404</v>
      </c>
      <c r="B19" s="34" t="s">
        <v>204</v>
      </c>
      <c r="C19" s="34">
        <v>2</v>
      </c>
      <c r="D19" s="174">
        <v>360</v>
      </c>
      <c r="E19" s="174">
        <v>376</v>
      </c>
      <c r="F19" s="174"/>
      <c r="G19" s="174"/>
      <c r="H19" s="174"/>
      <c r="I19" s="174"/>
      <c r="J19" s="174"/>
      <c r="K19" s="174"/>
      <c r="L19" s="174"/>
      <c r="M19" s="174"/>
      <c r="N19" s="174"/>
      <c r="O19" s="174"/>
      <c r="P19" s="174"/>
      <c r="Q19" s="194"/>
      <c r="R19" s="194"/>
      <c r="S19" s="194"/>
      <c r="T19" s="194"/>
      <c r="U19" s="194"/>
      <c r="V19" s="194"/>
      <c r="W19" s="194"/>
      <c r="X19" s="194"/>
      <c r="Y19" s="194"/>
      <c r="Z19" s="194"/>
      <c r="AA19" s="194"/>
      <c r="AB19" s="194"/>
      <c r="AC19" s="194"/>
      <c r="AD19" s="196"/>
      <c r="AE19" s="196"/>
      <c r="AF19" s="196"/>
      <c r="AG19" s="196"/>
      <c r="AH19" s="196"/>
      <c r="AI19" s="196"/>
      <c r="AJ19" s="196"/>
      <c r="AK19" s="196"/>
      <c r="AL19" s="196"/>
      <c r="AM19" s="196"/>
      <c r="AN19" s="196"/>
      <c r="AO19" s="196"/>
      <c r="AP19" s="196"/>
      <c r="AQ19" s="34"/>
      <c r="AR19" s="34">
        <f t="shared" si="0"/>
        <v>736</v>
      </c>
      <c r="AS19" s="147">
        <f t="shared" si="1"/>
        <v>6</v>
      </c>
      <c r="AT19" s="147">
        <v>122</v>
      </c>
      <c r="AU19" s="34">
        <f t="shared" si="2"/>
        <v>4</v>
      </c>
      <c r="AV19" s="148" t="s">
        <v>43</v>
      </c>
      <c r="AW19" s="149">
        <f t="shared" si="3"/>
        <v>6</v>
      </c>
      <c r="AX19" s="35">
        <f t="shared" si="4"/>
        <v>122.66666666666667</v>
      </c>
    </row>
    <row r="20" spans="1:50" s="33" customFormat="1" ht="12" customHeight="1">
      <c r="A20" s="70" t="s">
        <v>419</v>
      </c>
      <c r="B20" s="34" t="s">
        <v>210</v>
      </c>
      <c r="C20" s="34">
        <v>2</v>
      </c>
      <c r="D20" s="174">
        <v>341</v>
      </c>
      <c r="E20" s="174">
        <v>394</v>
      </c>
      <c r="F20" s="174"/>
      <c r="G20" s="174"/>
      <c r="H20" s="174"/>
      <c r="I20" s="174"/>
      <c r="J20" s="174"/>
      <c r="K20" s="174"/>
      <c r="L20" s="174"/>
      <c r="M20" s="174"/>
      <c r="N20" s="174"/>
      <c r="O20" s="174"/>
      <c r="P20" s="174"/>
      <c r="Q20" s="194"/>
      <c r="R20" s="194"/>
      <c r="S20" s="194"/>
      <c r="T20" s="194"/>
      <c r="U20" s="194"/>
      <c r="V20" s="194"/>
      <c r="W20" s="194"/>
      <c r="X20" s="194"/>
      <c r="Y20" s="194"/>
      <c r="Z20" s="194"/>
      <c r="AA20" s="194"/>
      <c r="AB20" s="194"/>
      <c r="AC20" s="194"/>
      <c r="AD20" s="196"/>
      <c r="AE20" s="196"/>
      <c r="AF20" s="196"/>
      <c r="AG20" s="196"/>
      <c r="AH20" s="196"/>
      <c r="AI20" s="196"/>
      <c r="AJ20" s="196"/>
      <c r="AK20" s="196"/>
      <c r="AL20" s="196"/>
      <c r="AM20" s="196"/>
      <c r="AN20" s="196"/>
      <c r="AO20" s="196"/>
      <c r="AP20" s="196"/>
      <c r="AQ20" s="34"/>
      <c r="AR20" s="34">
        <f t="shared" si="0"/>
        <v>735</v>
      </c>
      <c r="AS20" s="147">
        <f t="shared" si="1"/>
        <v>6</v>
      </c>
      <c r="AT20" s="147">
        <v>122</v>
      </c>
      <c r="AU20" s="34">
        <f t="shared" si="2"/>
        <v>3</v>
      </c>
      <c r="AV20" s="148" t="s">
        <v>43</v>
      </c>
      <c r="AW20" s="149">
        <f t="shared" si="3"/>
        <v>6</v>
      </c>
      <c r="AX20" s="35">
        <f t="shared" si="4"/>
        <v>122.5</v>
      </c>
    </row>
    <row r="21" spans="1:50" s="33" customFormat="1" ht="12" customHeight="1">
      <c r="A21" s="70" t="s">
        <v>445</v>
      </c>
      <c r="B21" s="34" t="s">
        <v>202</v>
      </c>
      <c r="C21" s="34">
        <v>1</v>
      </c>
      <c r="D21" s="174">
        <v>366</v>
      </c>
      <c r="E21" s="174" t="s">
        <v>458</v>
      </c>
      <c r="F21" s="174"/>
      <c r="G21" s="174"/>
      <c r="H21" s="174"/>
      <c r="I21" s="174"/>
      <c r="J21" s="174"/>
      <c r="K21" s="174"/>
      <c r="L21" s="174"/>
      <c r="M21" s="174"/>
      <c r="N21" s="174"/>
      <c r="O21" s="174"/>
      <c r="P21" s="174"/>
      <c r="Q21" s="194"/>
      <c r="R21" s="194"/>
      <c r="S21" s="194"/>
      <c r="T21" s="194"/>
      <c r="U21" s="194"/>
      <c r="V21" s="194"/>
      <c r="W21" s="194"/>
      <c r="X21" s="194"/>
      <c r="Y21" s="194"/>
      <c r="Z21" s="194"/>
      <c r="AA21" s="194"/>
      <c r="AB21" s="194"/>
      <c r="AC21" s="194"/>
      <c r="AD21" s="196"/>
      <c r="AE21" s="196"/>
      <c r="AF21" s="196"/>
      <c r="AG21" s="196"/>
      <c r="AH21" s="196"/>
      <c r="AI21" s="196"/>
      <c r="AJ21" s="196"/>
      <c r="AK21" s="196"/>
      <c r="AL21" s="196"/>
      <c r="AM21" s="196"/>
      <c r="AN21" s="196"/>
      <c r="AO21" s="196"/>
      <c r="AP21" s="196"/>
      <c r="AQ21" s="34"/>
      <c r="AR21" s="34">
        <f t="shared" si="0"/>
        <v>366</v>
      </c>
      <c r="AS21" s="147">
        <f t="shared" si="1"/>
        <v>3</v>
      </c>
      <c r="AT21" s="147">
        <v>122</v>
      </c>
      <c r="AU21" s="34">
        <f t="shared" si="2"/>
        <v>0</v>
      </c>
      <c r="AV21" s="148" t="s">
        <v>43</v>
      </c>
      <c r="AW21" s="149">
        <f t="shared" si="3"/>
        <v>3</v>
      </c>
      <c r="AX21" s="35">
        <f t="shared" si="4"/>
        <v>122</v>
      </c>
    </row>
    <row r="22" spans="1:50" s="33" customFormat="1" ht="12" customHeight="1">
      <c r="A22" s="70" t="s">
        <v>379</v>
      </c>
      <c r="B22" s="34" t="s">
        <v>205</v>
      </c>
      <c r="C22" s="34">
        <v>1</v>
      </c>
      <c r="D22" s="174">
        <v>364</v>
      </c>
      <c r="E22" s="174" t="s">
        <v>458</v>
      </c>
      <c r="F22" s="174"/>
      <c r="G22" s="174"/>
      <c r="H22" s="174"/>
      <c r="I22" s="174"/>
      <c r="J22" s="174"/>
      <c r="K22" s="174"/>
      <c r="L22" s="174"/>
      <c r="M22" s="174"/>
      <c r="N22" s="174"/>
      <c r="O22" s="174"/>
      <c r="P22" s="174"/>
      <c r="Q22" s="194"/>
      <c r="R22" s="194"/>
      <c r="S22" s="194"/>
      <c r="T22" s="194"/>
      <c r="U22" s="194"/>
      <c r="V22" s="194"/>
      <c r="W22" s="194"/>
      <c r="X22" s="194"/>
      <c r="Y22" s="194"/>
      <c r="Z22" s="194"/>
      <c r="AA22" s="194"/>
      <c r="AB22" s="194"/>
      <c r="AC22" s="194"/>
      <c r="AD22" s="196"/>
      <c r="AE22" s="196"/>
      <c r="AF22" s="196"/>
      <c r="AG22" s="196"/>
      <c r="AH22" s="196"/>
      <c r="AI22" s="196"/>
      <c r="AJ22" s="196"/>
      <c r="AK22" s="196"/>
      <c r="AL22" s="196"/>
      <c r="AM22" s="196"/>
      <c r="AN22" s="196"/>
      <c r="AO22" s="196"/>
      <c r="AP22" s="196"/>
      <c r="AQ22" s="34"/>
      <c r="AR22" s="34">
        <f t="shared" si="0"/>
        <v>364</v>
      </c>
      <c r="AS22" s="147">
        <f t="shared" si="1"/>
        <v>3</v>
      </c>
      <c r="AT22" s="147">
        <v>121</v>
      </c>
      <c r="AU22" s="34">
        <f t="shared" si="2"/>
        <v>1</v>
      </c>
      <c r="AV22" s="148" t="s">
        <v>43</v>
      </c>
      <c r="AW22" s="149">
        <f t="shared" si="3"/>
        <v>3</v>
      </c>
      <c r="AX22" s="35">
        <f t="shared" si="4"/>
        <v>121.33333333333333</v>
      </c>
    </row>
    <row r="23" spans="1:50" s="33" customFormat="1" ht="12" customHeight="1">
      <c r="A23" s="71" t="s">
        <v>381</v>
      </c>
      <c r="B23" s="34" t="s">
        <v>205</v>
      </c>
      <c r="C23" s="34">
        <v>1</v>
      </c>
      <c r="D23" s="174">
        <v>363</v>
      </c>
      <c r="E23" s="174" t="s">
        <v>458</v>
      </c>
      <c r="F23" s="174"/>
      <c r="G23" s="174"/>
      <c r="H23" s="174"/>
      <c r="I23" s="174"/>
      <c r="J23" s="174"/>
      <c r="K23" s="174"/>
      <c r="L23" s="174"/>
      <c r="M23" s="174"/>
      <c r="N23" s="174"/>
      <c r="O23" s="174"/>
      <c r="P23" s="174"/>
      <c r="Q23" s="194"/>
      <c r="R23" s="194"/>
      <c r="S23" s="194"/>
      <c r="T23" s="194"/>
      <c r="U23" s="194"/>
      <c r="V23" s="194"/>
      <c r="W23" s="194"/>
      <c r="X23" s="194"/>
      <c r="Y23" s="194"/>
      <c r="Z23" s="194"/>
      <c r="AA23" s="194"/>
      <c r="AB23" s="194"/>
      <c r="AC23" s="194"/>
      <c r="AD23" s="196"/>
      <c r="AE23" s="196"/>
      <c r="AF23" s="196"/>
      <c r="AG23" s="196"/>
      <c r="AH23" s="196"/>
      <c r="AI23" s="196"/>
      <c r="AJ23" s="196"/>
      <c r="AK23" s="196"/>
      <c r="AL23" s="196"/>
      <c r="AM23" s="196"/>
      <c r="AN23" s="196"/>
      <c r="AO23" s="196"/>
      <c r="AP23" s="196"/>
      <c r="AQ23" s="34"/>
      <c r="AR23" s="34">
        <f t="shared" si="0"/>
        <v>363</v>
      </c>
      <c r="AS23" s="147">
        <f t="shared" si="1"/>
        <v>3</v>
      </c>
      <c r="AT23" s="147">
        <v>121</v>
      </c>
      <c r="AU23" s="34">
        <f t="shared" si="2"/>
        <v>0</v>
      </c>
      <c r="AV23" s="148" t="s">
        <v>43</v>
      </c>
      <c r="AW23" s="149">
        <f t="shared" si="3"/>
        <v>3</v>
      </c>
      <c r="AX23" s="35">
        <f t="shared" si="4"/>
        <v>121</v>
      </c>
    </row>
    <row r="24" spans="1:50" s="33" customFormat="1" ht="12" customHeight="1">
      <c r="A24" s="70" t="s">
        <v>401</v>
      </c>
      <c r="B24" s="34" t="s">
        <v>204</v>
      </c>
      <c r="C24" s="34">
        <v>2</v>
      </c>
      <c r="D24" s="174">
        <v>380</v>
      </c>
      <c r="E24" s="174">
        <v>342</v>
      </c>
      <c r="F24" s="174"/>
      <c r="G24" s="174"/>
      <c r="H24" s="174"/>
      <c r="I24" s="174"/>
      <c r="J24" s="174"/>
      <c r="K24" s="174"/>
      <c r="L24" s="174"/>
      <c r="M24" s="174"/>
      <c r="N24" s="174"/>
      <c r="O24" s="174"/>
      <c r="P24" s="174"/>
      <c r="Q24" s="194"/>
      <c r="R24" s="194"/>
      <c r="S24" s="194"/>
      <c r="T24" s="194"/>
      <c r="U24" s="194"/>
      <c r="V24" s="194"/>
      <c r="W24" s="194"/>
      <c r="X24" s="194"/>
      <c r="Y24" s="194"/>
      <c r="Z24" s="194"/>
      <c r="AA24" s="194"/>
      <c r="AB24" s="194"/>
      <c r="AC24" s="194"/>
      <c r="AD24" s="196"/>
      <c r="AE24" s="196"/>
      <c r="AF24" s="196"/>
      <c r="AG24" s="196"/>
      <c r="AH24" s="196"/>
      <c r="AI24" s="196"/>
      <c r="AJ24" s="196"/>
      <c r="AK24" s="196"/>
      <c r="AL24" s="196"/>
      <c r="AM24" s="196"/>
      <c r="AN24" s="196"/>
      <c r="AO24" s="196"/>
      <c r="AP24" s="196"/>
      <c r="AQ24" s="34"/>
      <c r="AR24" s="34">
        <f t="shared" si="0"/>
        <v>722</v>
      </c>
      <c r="AS24" s="147">
        <f t="shared" si="1"/>
        <v>6</v>
      </c>
      <c r="AT24" s="147">
        <v>120</v>
      </c>
      <c r="AU24" s="34">
        <f t="shared" si="2"/>
        <v>2</v>
      </c>
      <c r="AV24" s="148" t="s">
        <v>43</v>
      </c>
      <c r="AW24" s="149">
        <f t="shared" si="3"/>
        <v>6</v>
      </c>
      <c r="AX24" s="35">
        <f t="shared" si="4"/>
        <v>120.33333333333333</v>
      </c>
    </row>
    <row r="25" spans="1:50" s="33" customFormat="1" ht="12" customHeight="1">
      <c r="A25" s="71" t="s">
        <v>426</v>
      </c>
      <c r="B25" s="34" t="s">
        <v>206</v>
      </c>
      <c r="C25" s="34">
        <v>1</v>
      </c>
      <c r="D25" s="174">
        <v>360</v>
      </c>
      <c r="E25" s="174" t="s">
        <v>458</v>
      </c>
      <c r="F25" s="174"/>
      <c r="G25" s="174"/>
      <c r="H25" s="174"/>
      <c r="I25" s="174"/>
      <c r="J25" s="174"/>
      <c r="K25" s="174"/>
      <c r="L25" s="174"/>
      <c r="M25" s="174"/>
      <c r="N25" s="174"/>
      <c r="O25" s="174"/>
      <c r="P25" s="174"/>
      <c r="Q25" s="194"/>
      <c r="R25" s="194"/>
      <c r="S25" s="194"/>
      <c r="T25" s="194"/>
      <c r="U25" s="194"/>
      <c r="V25" s="194"/>
      <c r="W25" s="194"/>
      <c r="X25" s="194"/>
      <c r="Y25" s="194"/>
      <c r="Z25" s="194"/>
      <c r="AA25" s="194"/>
      <c r="AB25" s="194"/>
      <c r="AC25" s="194"/>
      <c r="AD25" s="196"/>
      <c r="AE25" s="196"/>
      <c r="AF25" s="196"/>
      <c r="AG25" s="196"/>
      <c r="AH25" s="196"/>
      <c r="AI25" s="196"/>
      <c r="AJ25" s="196"/>
      <c r="AK25" s="196"/>
      <c r="AL25" s="196"/>
      <c r="AM25" s="196"/>
      <c r="AN25" s="196"/>
      <c r="AO25" s="196"/>
      <c r="AP25" s="196"/>
      <c r="AQ25" s="34"/>
      <c r="AR25" s="34">
        <f t="shared" si="0"/>
        <v>360</v>
      </c>
      <c r="AS25" s="147">
        <f t="shared" si="1"/>
        <v>3</v>
      </c>
      <c r="AT25" s="147">
        <v>120</v>
      </c>
      <c r="AU25" s="34">
        <f t="shared" si="2"/>
        <v>0</v>
      </c>
      <c r="AV25" s="148" t="s">
        <v>43</v>
      </c>
      <c r="AW25" s="149">
        <f t="shared" si="3"/>
        <v>3</v>
      </c>
      <c r="AX25" s="35">
        <f t="shared" si="4"/>
        <v>120</v>
      </c>
    </row>
    <row r="26" spans="1:50" s="33" customFormat="1" ht="12" customHeight="1">
      <c r="A26" s="70" t="s">
        <v>390</v>
      </c>
      <c r="B26" s="34" t="s">
        <v>234</v>
      </c>
      <c r="C26" s="34">
        <v>1</v>
      </c>
      <c r="D26" s="174" t="s">
        <v>458</v>
      </c>
      <c r="E26" s="174">
        <v>360</v>
      </c>
      <c r="F26" s="174"/>
      <c r="G26" s="174"/>
      <c r="H26" s="174"/>
      <c r="I26" s="174"/>
      <c r="J26" s="174"/>
      <c r="K26" s="174"/>
      <c r="L26" s="174"/>
      <c r="M26" s="174"/>
      <c r="N26" s="174"/>
      <c r="O26" s="174"/>
      <c r="P26" s="174"/>
      <c r="Q26" s="194"/>
      <c r="R26" s="194"/>
      <c r="S26" s="194"/>
      <c r="T26" s="194"/>
      <c r="U26" s="194"/>
      <c r="V26" s="194"/>
      <c r="W26" s="194"/>
      <c r="X26" s="194"/>
      <c r="Y26" s="194"/>
      <c r="Z26" s="194"/>
      <c r="AA26" s="194"/>
      <c r="AB26" s="194"/>
      <c r="AC26" s="194"/>
      <c r="AD26" s="196"/>
      <c r="AE26" s="196"/>
      <c r="AF26" s="196"/>
      <c r="AG26" s="196"/>
      <c r="AH26" s="196"/>
      <c r="AI26" s="196"/>
      <c r="AJ26" s="196"/>
      <c r="AK26" s="196"/>
      <c r="AL26" s="196"/>
      <c r="AM26" s="196"/>
      <c r="AN26" s="196"/>
      <c r="AO26" s="196"/>
      <c r="AP26" s="196"/>
      <c r="AQ26" s="34"/>
      <c r="AR26" s="34">
        <f t="shared" si="0"/>
        <v>360</v>
      </c>
      <c r="AS26" s="147">
        <f t="shared" si="1"/>
        <v>3</v>
      </c>
      <c r="AT26" s="147">
        <v>120</v>
      </c>
      <c r="AU26" s="34">
        <f t="shared" si="2"/>
        <v>0</v>
      </c>
      <c r="AV26" s="148" t="s">
        <v>43</v>
      </c>
      <c r="AW26" s="149">
        <f t="shared" si="3"/>
        <v>3</v>
      </c>
      <c r="AX26" s="35">
        <f t="shared" si="4"/>
        <v>120</v>
      </c>
    </row>
    <row r="27" spans="1:50" s="33" customFormat="1" ht="12" customHeight="1">
      <c r="A27" s="71" t="s">
        <v>424</v>
      </c>
      <c r="B27" s="34" t="s">
        <v>206</v>
      </c>
      <c r="C27" s="34">
        <v>1</v>
      </c>
      <c r="D27" s="174">
        <v>359</v>
      </c>
      <c r="E27" s="174" t="s">
        <v>458</v>
      </c>
      <c r="F27" s="174"/>
      <c r="G27" s="174"/>
      <c r="H27" s="174"/>
      <c r="I27" s="174"/>
      <c r="J27" s="174"/>
      <c r="K27" s="174"/>
      <c r="L27" s="174"/>
      <c r="M27" s="174"/>
      <c r="N27" s="174"/>
      <c r="O27" s="174"/>
      <c r="P27" s="174"/>
      <c r="Q27" s="194"/>
      <c r="R27" s="194"/>
      <c r="S27" s="194"/>
      <c r="T27" s="194"/>
      <c r="U27" s="194"/>
      <c r="V27" s="194"/>
      <c r="W27" s="194"/>
      <c r="X27" s="194"/>
      <c r="Y27" s="194"/>
      <c r="Z27" s="194"/>
      <c r="AA27" s="194"/>
      <c r="AB27" s="194"/>
      <c r="AC27" s="194"/>
      <c r="AD27" s="196"/>
      <c r="AE27" s="196"/>
      <c r="AF27" s="196"/>
      <c r="AG27" s="196"/>
      <c r="AH27" s="196"/>
      <c r="AI27" s="196"/>
      <c r="AJ27" s="196"/>
      <c r="AK27" s="196"/>
      <c r="AL27" s="196"/>
      <c r="AM27" s="196"/>
      <c r="AN27" s="196"/>
      <c r="AO27" s="196"/>
      <c r="AP27" s="196"/>
      <c r="AQ27" s="34"/>
      <c r="AR27" s="34">
        <f t="shared" si="0"/>
        <v>359</v>
      </c>
      <c r="AS27" s="147">
        <f t="shared" si="1"/>
        <v>3</v>
      </c>
      <c r="AT27" s="147">
        <v>119</v>
      </c>
      <c r="AU27" s="34">
        <f t="shared" si="2"/>
        <v>2</v>
      </c>
      <c r="AV27" s="148" t="s">
        <v>43</v>
      </c>
      <c r="AW27" s="149">
        <f t="shared" si="3"/>
        <v>3</v>
      </c>
      <c r="AX27" s="35">
        <f t="shared" si="4"/>
        <v>119.66666666666667</v>
      </c>
    </row>
    <row r="28" spans="1:50" s="33" customFormat="1" ht="12" customHeight="1">
      <c r="A28" s="70" t="s">
        <v>436</v>
      </c>
      <c r="B28" s="34" t="s">
        <v>209</v>
      </c>
      <c r="C28" s="34">
        <v>2</v>
      </c>
      <c r="D28" s="174">
        <v>358</v>
      </c>
      <c r="E28" s="174">
        <v>359</v>
      </c>
      <c r="F28" s="174"/>
      <c r="G28" s="174"/>
      <c r="H28" s="174"/>
      <c r="I28" s="174"/>
      <c r="J28" s="174"/>
      <c r="K28" s="174"/>
      <c r="L28" s="174"/>
      <c r="M28" s="174"/>
      <c r="N28" s="174"/>
      <c r="O28" s="174"/>
      <c r="P28" s="174"/>
      <c r="Q28" s="194"/>
      <c r="R28" s="194"/>
      <c r="S28" s="194"/>
      <c r="T28" s="194"/>
      <c r="U28" s="194"/>
      <c r="V28" s="194"/>
      <c r="W28" s="194"/>
      <c r="X28" s="194"/>
      <c r="Y28" s="194"/>
      <c r="Z28" s="194"/>
      <c r="AA28" s="194"/>
      <c r="AB28" s="194"/>
      <c r="AC28" s="194"/>
      <c r="AD28" s="196"/>
      <c r="AE28" s="196"/>
      <c r="AF28" s="196"/>
      <c r="AG28" s="196"/>
      <c r="AH28" s="196"/>
      <c r="AI28" s="196"/>
      <c r="AJ28" s="196"/>
      <c r="AK28" s="196"/>
      <c r="AL28" s="196"/>
      <c r="AM28" s="196"/>
      <c r="AN28" s="196"/>
      <c r="AO28" s="196"/>
      <c r="AP28" s="196"/>
      <c r="AQ28" s="34"/>
      <c r="AR28" s="34">
        <f t="shared" si="0"/>
        <v>717</v>
      </c>
      <c r="AS28" s="147">
        <f t="shared" si="1"/>
        <v>6</v>
      </c>
      <c r="AT28" s="147">
        <v>119</v>
      </c>
      <c r="AU28" s="34">
        <f t="shared" si="2"/>
        <v>3</v>
      </c>
      <c r="AV28" s="148" t="s">
        <v>43</v>
      </c>
      <c r="AW28" s="149">
        <f t="shared" si="3"/>
        <v>6</v>
      </c>
      <c r="AX28" s="35">
        <f t="shared" si="4"/>
        <v>119.5</v>
      </c>
    </row>
    <row r="29" spans="1:50" s="33" customFormat="1" ht="12" customHeight="1">
      <c r="A29" s="70" t="s">
        <v>444</v>
      </c>
      <c r="B29" s="34" t="s">
        <v>202</v>
      </c>
      <c r="C29" s="34">
        <v>1</v>
      </c>
      <c r="D29" s="174">
        <v>357</v>
      </c>
      <c r="E29" s="174" t="s">
        <v>458</v>
      </c>
      <c r="F29" s="174"/>
      <c r="G29" s="174"/>
      <c r="H29" s="174"/>
      <c r="I29" s="174"/>
      <c r="J29" s="174"/>
      <c r="K29" s="174"/>
      <c r="L29" s="174"/>
      <c r="M29" s="174"/>
      <c r="N29" s="174"/>
      <c r="O29" s="174"/>
      <c r="P29" s="174"/>
      <c r="Q29" s="194"/>
      <c r="R29" s="194"/>
      <c r="S29" s="194"/>
      <c r="T29" s="194"/>
      <c r="U29" s="194"/>
      <c r="V29" s="194"/>
      <c r="W29" s="194"/>
      <c r="X29" s="194"/>
      <c r="Y29" s="194"/>
      <c r="Z29" s="194"/>
      <c r="AA29" s="194"/>
      <c r="AB29" s="194"/>
      <c r="AC29" s="194"/>
      <c r="AD29" s="196"/>
      <c r="AE29" s="196"/>
      <c r="AF29" s="196"/>
      <c r="AG29" s="196"/>
      <c r="AH29" s="196"/>
      <c r="AI29" s="196"/>
      <c r="AJ29" s="196"/>
      <c r="AK29" s="196"/>
      <c r="AL29" s="196"/>
      <c r="AM29" s="196"/>
      <c r="AN29" s="196"/>
      <c r="AO29" s="196"/>
      <c r="AP29" s="196"/>
      <c r="AQ29" s="34"/>
      <c r="AR29" s="34">
        <f t="shared" si="0"/>
        <v>357</v>
      </c>
      <c r="AS29" s="147">
        <f t="shared" si="1"/>
        <v>3</v>
      </c>
      <c r="AT29" s="147">
        <v>119</v>
      </c>
      <c r="AU29" s="34">
        <f t="shared" si="2"/>
        <v>0</v>
      </c>
      <c r="AV29" s="148" t="s">
        <v>43</v>
      </c>
      <c r="AW29" s="149">
        <f t="shared" si="3"/>
        <v>3</v>
      </c>
      <c r="AX29" s="35">
        <f t="shared" si="4"/>
        <v>119</v>
      </c>
    </row>
    <row r="30" spans="1:50" s="33" customFormat="1" ht="12" customHeight="1">
      <c r="A30" s="70" t="s">
        <v>446</v>
      </c>
      <c r="B30" s="34" t="s">
        <v>202</v>
      </c>
      <c r="C30" s="34">
        <v>1</v>
      </c>
      <c r="D30" s="174">
        <v>353</v>
      </c>
      <c r="E30" s="174" t="s">
        <v>458</v>
      </c>
      <c r="F30" s="174"/>
      <c r="G30" s="174"/>
      <c r="H30" s="174"/>
      <c r="I30" s="174"/>
      <c r="J30" s="174"/>
      <c r="K30" s="174"/>
      <c r="L30" s="174"/>
      <c r="M30" s="174"/>
      <c r="N30" s="174"/>
      <c r="O30" s="174"/>
      <c r="P30" s="174"/>
      <c r="Q30" s="194"/>
      <c r="R30" s="194"/>
      <c r="S30" s="194"/>
      <c r="T30" s="194"/>
      <c r="U30" s="194"/>
      <c r="V30" s="194"/>
      <c r="W30" s="194"/>
      <c r="X30" s="194"/>
      <c r="Y30" s="194"/>
      <c r="Z30" s="194"/>
      <c r="AA30" s="194"/>
      <c r="AB30" s="194"/>
      <c r="AC30" s="194"/>
      <c r="AD30" s="196"/>
      <c r="AE30" s="196"/>
      <c r="AF30" s="196"/>
      <c r="AG30" s="196"/>
      <c r="AH30" s="196"/>
      <c r="AI30" s="196"/>
      <c r="AJ30" s="196"/>
      <c r="AK30" s="196"/>
      <c r="AL30" s="196"/>
      <c r="AM30" s="196"/>
      <c r="AN30" s="196"/>
      <c r="AO30" s="196"/>
      <c r="AP30" s="196"/>
      <c r="AQ30" s="34"/>
      <c r="AR30" s="34">
        <f t="shared" si="0"/>
        <v>353</v>
      </c>
      <c r="AS30" s="147">
        <f t="shared" si="1"/>
        <v>3</v>
      </c>
      <c r="AT30" s="147">
        <v>117</v>
      </c>
      <c r="AU30" s="34">
        <f t="shared" si="2"/>
        <v>2</v>
      </c>
      <c r="AV30" s="148" t="s">
        <v>43</v>
      </c>
      <c r="AW30" s="149">
        <f t="shared" si="3"/>
        <v>3</v>
      </c>
      <c r="AX30" s="35">
        <f t="shared" si="4"/>
        <v>117.66666666666667</v>
      </c>
    </row>
    <row r="31" spans="1:50" s="33" customFormat="1" ht="12" customHeight="1">
      <c r="A31" s="70" t="s">
        <v>382</v>
      </c>
      <c r="B31" s="34" t="s">
        <v>205</v>
      </c>
      <c r="C31" s="34">
        <v>1</v>
      </c>
      <c r="D31" s="174">
        <v>350</v>
      </c>
      <c r="E31" s="174" t="s">
        <v>458</v>
      </c>
      <c r="F31" s="174"/>
      <c r="G31" s="174"/>
      <c r="H31" s="174"/>
      <c r="I31" s="174"/>
      <c r="J31" s="174"/>
      <c r="K31" s="174"/>
      <c r="L31" s="174"/>
      <c r="M31" s="174"/>
      <c r="N31" s="174"/>
      <c r="O31" s="174"/>
      <c r="P31" s="174"/>
      <c r="Q31" s="194"/>
      <c r="R31" s="194"/>
      <c r="S31" s="194"/>
      <c r="T31" s="194"/>
      <c r="U31" s="194"/>
      <c r="V31" s="194"/>
      <c r="W31" s="194"/>
      <c r="X31" s="194"/>
      <c r="Y31" s="194"/>
      <c r="Z31" s="194"/>
      <c r="AA31" s="194"/>
      <c r="AB31" s="194"/>
      <c r="AC31" s="194"/>
      <c r="AD31" s="196"/>
      <c r="AE31" s="196"/>
      <c r="AF31" s="196"/>
      <c r="AG31" s="196"/>
      <c r="AH31" s="196"/>
      <c r="AI31" s="196"/>
      <c r="AJ31" s="196"/>
      <c r="AK31" s="196"/>
      <c r="AL31" s="196"/>
      <c r="AM31" s="196"/>
      <c r="AN31" s="196"/>
      <c r="AO31" s="196"/>
      <c r="AP31" s="196"/>
      <c r="AQ31" s="34"/>
      <c r="AR31" s="34">
        <f t="shared" si="0"/>
        <v>350</v>
      </c>
      <c r="AS31" s="147">
        <f t="shared" si="1"/>
        <v>3</v>
      </c>
      <c r="AT31" s="147">
        <v>116</v>
      </c>
      <c r="AU31" s="34">
        <f t="shared" si="2"/>
        <v>2</v>
      </c>
      <c r="AV31" s="148" t="s">
        <v>43</v>
      </c>
      <c r="AW31" s="149">
        <f t="shared" si="3"/>
        <v>3</v>
      </c>
      <c r="AX31" s="35">
        <f t="shared" si="4"/>
        <v>116.66666666666667</v>
      </c>
    </row>
    <row r="32" spans="1:50" s="33" customFormat="1" ht="12" customHeight="1">
      <c r="A32" s="70" t="s">
        <v>448</v>
      </c>
      <c r="B32" s="34" t="s">
        <v>202</v>
      </c>
      <c r="C32" s="34">
        <v>1</v>
      </c>
      <c r="D32" s="174">
        <v>349</v>
      </c>
      <c r="E32" s="174" t="s">
        <v>458</v>
      </c>
      <c r="F32" s="174"/>
      <c r="G32" s="174"/>
      <c r="H32" s="174"/>
      <c r="I32" s="174"/>
      <c r="J32" s="174"/>
      <c r="K32" s="174"/>
      <c r="L32" s="174"/>
      <c r="M32" s="174"/>
      <c r="N32" s="174"/>
      <c r="O32" s="174"/>
      <c r="P32" s="174"/>
      <c r="Q32" s="194"/>
      <c r="R32" s="194"/>
      <c r="S32" s="194"/>
      <c r="T32" s="194"/>
      <c r="U32" s="194"/>
      <c r="V32" s="194"/>
      <c r="W32" s="194"/>
      <c r="X32" s="194"/>
      <c r="Y32" s="194"/>
      <c r="Z32" s="194"/>
      <c r="AA32" s="194"/>
      <c r="AB32" s="194"/>
      <c r="AC32" s="194"/>
      <c r="AD32" s="196"/>
      <c r="AE32" s="196"/>
      <c r="AF32" s="196"/>
      <c r="AG32" s="196"/>
      <c r="AH32" s="196"/>
      <c r="AI32" s="196"/>
      <c r="AJ32" s="196"/>
      <c r="AK32" s="196"/>
      <c r="AL32" s="196"/>
      <c r="AM32" s="196"/>
      <c r="AN32" s="196"/>
      <c r="AO32" s="196"/>
      <c r="AP32" s="196"/>
      <c r="AQ32" s="34"/>
      <c r="AR32" s="34">
        <f t="shared" si="0"/>
        <v>349</v>
      </c>
      <c r="AS32" s="147">
        <f t="shared" si="1"/>
        <v>3</v>
      </c>
      <c r="AT32" s="147">
        <v>116</v>
      </c>
      <c r="AU32" s="34">
        <f t="shared" si="2"/>
        <v>1</v>
      </c>
      <c r="AV32" s="148" t="s">
        <v>43</v>
      </c>
      <c r="AW32" s="149">
        <f t="shared" si="3"/>
        <v>3</v>
      </c>
      <c r="AX32" s="35">
        <f t="shared" si="4"/>
        <v>116.33333333333333</v>
      </c>
    </row>
    <row r="33" spans="1:50" s="33" customFormat="1" ht="12" customHeight="1">
      <c r="A33" s="70" t="s">
        <v>440</v>
      </c>
      <c r="B33" s="34" t="s">
        <v>207</v>
      </c>
      <c r="C33" s="34">
        <v>1</v>
      </c>
      <c r="D33" s="174" t="s">
        <v>458</v>
      </c>
      <c r="E33" s="174">
        <v>348</v>
      </c>
      <c r="F33" s="174"/>
      <c r="G33" s="174"/>
      <c r="H33" s="174"/>
      <c r="I33" s="174"/>
      <c r="J33" s="174"/>
      <c r="K33" s="174"/>
      <c r="L33" s="174"/>
      <c r="M33" s="174"/>
      <c r="N33" s="174"/>
      <c r="O33" s="174"/>
      <c r="P33" s="174"/>
      <c r="Q33" s="194"/>
      <c r="R33" s="194"/>
      <c r="S33" s="194"/>
      <c r="T33" s="194"/>
      <c r="U33" s="194"/>
      <c r="V33" s="194"/>
      <c r="W33" s="194"/>
      <c r="X33" s="194"/>
      <c r="Y33" s="194"/>
      <c r="Z33" s="194"/>
      <c r="AA33" s="194"/>
      <c r="AB33" s="194"/>
      <c r="AC33" s="194"/>
      <c r="AD33" s="196"/>
      <c r="AE33" s="196"/>
      <c r="AF33" s="196"/>
      <c r="AG33" s="196"/>
      <c r="AH33" s="196"/>
      <c r="AI33" s="196"/>
      <c r="AJ33" s="196"/>
      <c r="AK33" s="196"/>
      <c r="AL33" s="196"/>
      <c r="AM33" s="196"/>
      <c r="AN33" s="196"/>
      <c r="AO33" s="196"/>
      <c r="AP33" s="196"/>
      <c r="AQ33" s="34"/>
      <c r="AR33" s="34">
        <f t="shared" si="0"/>
        <v>348</v>
      </c>
      <c r="AS33" s="147">
        <f t="shared" si="1"/>
        <v>3</v>
      </c>
      <c r="AT33" s="147">
        <v>116</v>
      </c>
      <c r="AU33" s="34">
        <f t="shared" si="2"/>
        <v>0</v>
      </c>
      <c r="AV33" s="148" t="s">
        <v>43</v>
      </c>
      <c r="AW33" s="149">
        <f t="shared" si="3"/>
        <v>3</v>
      </c>
      <c r="AX33" s="35">
        <f t="shared" si="4"/>
        <v>116</v>
      </c>
    </row>
    <row r="34" spans="1:50" s="33" customFormat="1" ht="12" customHeight="1">
      <c r="A34" s="70" t="s">
        <v>442</v>
      </c>
      <c r="B34" s="34" t="s">
        <v>207</v>
      </c>
      <c r="C34" s="34">
        <v>1</v>
      </c>
      <c r="D34" s="174" t="s">
        <v>458</v>
      </c>
      <c r="E34" s="174">
        <v>348</v>
      </c>
      <c r="F34" s="174"/>
      <c r="G34" s="174"/>
      <c r="H34" s="174"/>
      <c r="I34" s="174"/>
      <c r="J34" s="174"/>
      <c r="K34" s="174"/>
      <c r="L34" s="174"/>
      <c r="M34" s="174"/>
      <c r="N34" s="174"/>
      <c r="O34" s="174"/>
      <c r="P34" s="174"/>
      <c r="Q34" s="194"/>
      <c r="R34" s="194"/>
      <c r="S34" s="194"/>
      <c r="T34" s="194"/>
      <c r="U34" s="194"/>
      <c r="V34" s="194"/>
      <c r="W34" s="194"/>
      <c r="X34" s="194"/>
      <c r="Y34" s="194"/>
      <c r="Z34" s="194"/>
      <c r="AA34" s="194"/>
      <c r="AB34" s="194"/>
      <c r="AC34" s="194"/>
      <c r="AD34" s="196"/>
      <c r="AE34" s="196"/>
      <c r="AF34" s="196"/>
      <c r="AG34" s="196"/>
      <c r="AH34" s="196"/>
      <c r="AI34" s="196"/>
      <c r="AJ34" s="196"/>
      <c r="AK34" s="196"/>
      <c r="AL34" s="196"/>
      <c r="AM34" s="196"/>
      <c r="AN34" s="196"/>
      <c r="AO34" s="196"/>
      <c r="AP34" s="196"/>
      <c r="AQ34" s="34"/>
      <c r="AR34" s="34">
        <f t="shared" ref="AR34:AR53" si="5">SUM(D34:AQ34)</f>
        <v>348</v>
      </c>
      <c r="AS34" s="147">
        <f t="shared" ref="AS34:AS53" si="6">C34*3</f>
        <v>3</v>
      </c>
      <c r="AT34" s="147">
        <v>116</v>
      </c>
      <c r="AU34" s="34">
        <f t="shared" ref="AU34:AU53" si="7">AR34-(AT34*AS34)</f>
        <v>0</v>
      </c>
      <c r="AV34" s="148" t="s">
        <v>43</v>
      </c>
      <c r="AW34" s="149">
        <f t="shared" ref="AW34:AW53" si="8">AS34</f>
        <v>3</v>
      </c>
      <c r="AX34" s="35">
        <f t="shared" ref="AX34:AX53" si="9">AR34/AS34</f>
        <v>116</v>
      </c>
    </row>
    <row r="35" spans="1:50" s="33" customFormat="1" ht="12" customHeight="1">
      <c r="A35" s="70" t="s">
        <v>421</v>
      </c>
      <c r="B35" s="34" t="s">
        <v>210</v>
      </c>
      <c r="C35" s="34">
        <v>2</v>
      </c>
      <c r="D35" s="174">
        <v>365</v>
      </c>
      <c r="E35" s="174">
        <v>327</v>
      </c>
      <c r="F35" s="174"/>
      <c r="G35" s="174"/>
      <c r="H35" s="174"/>
      <c r="I35" s="174"/>
      <c r="J35" s="174"/>
      <c r="K35" s="174"/>
      <c r="L35" s="174"/>
      <c r="M35" s="174"/>
      <c r="N35" s="174"/>
      <c r="O35" s="174"/>
      <c r="P35" s="174"/>
      <c r="Q35" s="194"/>
      <c r="R35" s="194"/>
      <c r="S35" s="194"/>
      <c r="T35" s="194"/>
      <c r="U35" s="194"/>
      <c r="V35" s="194"/>
      <c r="W35" s="194"/>
      <c r="X35" s="194"/>
      <c r="Y35" s="194"/>
      <c r="Z35" s="194"/>
      <c r="AA35" s="194"/>
      <c r="AB35" s="194"/>
      <c r="AC35" s="194"/>
      <c r="AD35" s="196"/>
      <c r="AE35" s="196"/>
      <c r="AF35" s="196"/>
      <c r="AG35" s="196"/>
      <c r="AH35" s="196"/>
      <c r="AI35" s="196"/>
      <c r="AJ35" s="196"/>
      <c r="AK35" s="196"/>
      <c r="AL35" s="196"/>
      <c r="AM35" s="196"/>
      <c r="AN35" s="196"/>
      <c r="AO35" s="196"/>
      <c r="AP35" s="196"/>
      <c r="AQ35" s="34"/>
      <c r="AR35" s="34">
        <f t="shared" si="5"/>
        <v>692</v>
      </c>
      <c r="AS35" s="147">
        <f t="shared" si="6"/>
        <v>6</v>
      </c>
      <c r="AT35" s="147">
        <v>115</v>
      </c>
      <c r="AU35" s="34">
        <f t="shared" si="7"/>
        <v>2</v>
      </c>
      <c r="AV35" s="148" t="s">
        <v>43</v>
      </c>
      <c r="AW35" s="149">
        <f t="shared" si="8"/>
        <v>6</v>
      </c>
      <c r="AX35" s="35">
        <f t="shared" si="9"/>
        <v>115.33333333333333</v>
      </c>
    </row>
    <row r="36" spans="1:50" s="33" customFormat="1" ht="12" customHeight="1">
      <c r="A36" s="70" t="s">
        <v>392</v>
      </c>
      <c r="B36" s="34" t="s">
        <v>212</v>
      </c>
      <c r="C36" s="34">
        <v>1</v>
      </c>
      <c r="D36" s="174">
        <v>346</v>
      </c>
      <c r="E36" s="174" t="s">
        <v>458</v>
      </c>
      <c r="F36" s="174"/>
      <c r="G36" s="174"/>
      <c r="H36" s="174"/>
      <c r="I36" s="174"/>
      <c r="J36" s="174"/>
      <c r="K36" s="174"/>
      <c r="L36" s="174"/>
      <c r="M36" s="174"/>
      <c r="N36" s="174"/>
      <c r="O36" s="174"/>
      <c r="P36" s="174"/>
      <c r="Q36" s="194"/>
      <c r="R36" s="194"/>
      <c r="S36" s="194"/>
      <c r="T36" s="194"/>
      <c r="U36" s="194"/>
      <c r="V36" s="194"/>
      <c r="W36" s="194"/>
      <c r="X36" s="194"/>
      <c r="Y36" s="194"/>
      <c r="Z36" s="194"/>
      <c r="AA36" s="194"/>
      <c r="AB36" s="194"/>
      <c r="AC36" s="194"/>
      <c r="AD36" s="196"/>
      <c r="AE36" s="196"/>
      <c r="AF36" s="196"/>
      <c r="AG36" s="196"/>
      <c r="AH36" s="196"/>
      <c r="AI36" s="196"/>
      <c r="AJ36" s="196"/>
      <c r="AK36" s="196"/>
      <c r="AL36" s="196"/>
      <c r="AM36" s="196"/>
      <c r="AN36" s="196"/>
      <c r="AO36" s="196"/>
      <c r="AP36" s="196"/>
      <c r="AQ36" s="34"/>
      <c r="AR36" s="34">
        <f t="shared" si="5"/>
        <v>346</v>
      </c>
      <c r="AS36" s="147">
        <f t="shared" si="6"/>
        <v>3</v>
      </c>
      <c r="AT36" s="147">
        <v>115</v>
      </c>
      <c r="AU36" s="34">
        <f t="shared" si="7"/>
        <v>1</v>
      </c>
      <c r="AV36" s="148" t="s">
        <v>43</v>
      </c>
      <c r="AW36" s="149">
        <f t="shared" si="8"/>
        <v>3</v>
      </c>
      <c r="AX36" s="35">
        <f t="shared" si="9"/>
        <v>115.33333333333333</v>
      </c>
    </row>
    <row r="37" spans="1:50" s="33" customFormat="1" ht="12" customHeight="1">
      <c r="A37" s="70" t="s">
        <v>423</v>
      </c>
      <c r="B37" s="34" t="s">
        <v>210</v>
      </c>
      <c r="C37" s="34">
        <v>2</v>
      </c>
      <c r="D37" s="174">
        <v>341</v>
      </c>
      <c r="E37" s="174">
        <v>345</v>
      </c>
      <c r="F37" s="174"/>
      <c r="G37" s="174"/>
      <c r="H37" s="174"/>
      <c r="I37" s="174"/>
      <c r="J37" s="174"/>
      <c r="K37" s="174"/>
      <c r="L37" s="174"/>
      <c r="M37" s="174"/>
      <c r="N37" s="174"/>
      <c r="O37" s="174"/>
      <c r="P37" s="174"/>
      <c r="Q37" s="194"/>
      <c r="R37" s="194"/>
      <c r="S37" s="194"/>
      <c r="T37" s="194"/>
      <c r="U37" s="194"/>
      <c r="V37" s="194"/>
      <c r="W37" s="194"/>
      <c r="X37" s="194"/>
      <c r="Y37" s="194"/>
      <c r="Z37" s="194"/>
      <c r="AA37" s="194"/>
      <c r="AB37" s="194"/>
      <c r="AC37" s="194"/>
      <c r="AD37" s="196"/>
      <c r="AE37" s="196"/>
      <c r="AF37" s="196"/>
      <c r="AG37" s="196"/>
      <c r="AH37" s="196"/>
      <c r="AI37" s="196"/>
      <c r="AJ37" s="196"/>
      <c r="AK37" s="196"/>
      <c r="AL37" s="196"/>
      <c r="AM37" s="196"/>
      <c r="AN37" s="196"/>
      <c r="AO37" s="196"/>
      <c r="AP37" s="196"/>
      <c r="AQ37" s="34"/>
      <c r="AR37" s="34">
        <f t="shared" si="5"/>
        <v>686</v>
      </c>
      <c r="AS37" s="147">
        <f t="shared" si="6"/>
        <v>6</v>
      </c>
      <c r="AT37" s="147">
        <v>114</v>
      </c>
      <c r="AU37" s="34">
        <f t="shared" si="7"/>
        <v>2</v>
      </c>
      <c r="AV37" s="148" t="s">
        <v>43</v>
      </c>
      <c r="AW37" s="149">
        <f t="shared" si="8"/>
        <v>6</v>
      </c>
      <c r="AX37" s="35">
        <f t="shared" si="9"/>
        <v>114.33333333333333</v>
      </c>
    </row>
    <row r="38" spans="1:50" s="33" customFormat="1" ht="12" customHeight="1">
      <c r="A38" s="70" t="s">
        <v>451</v>
      </c>
      <c r="B38" s="34" t="s">
        <v>211</v>
      </c>
      <c r="C38" s="34">
        <v>1</v>
      </c>
      <c r="D38" s="174" t="s">
        <v>458</v>
      </c>
      <c r="E38" s="174">
        <v>341</v>
      </c>
      <c r="F38" s="174"/>
      <c r="G38" s="174"/>
      <c r="H38" s="174"/>
      <c r="I38" s="174"/>
      <c r="J38" s="174"/>
      <c r="K38" s="174"/>
      <c r="L38" s="174"/>
      <c r="M38" s="174"/>
      <c r="N38" s="174"/>
      <c r="O38" s="174"/>
      <c r="P38" s="174"/>
      <c r="Q38" s="194"/>
      <c r="R38" s="194"/>
      <c r="S38" s="194"/>
      <c r="T38" s="194"/>
      <c r="U38" s="194"/>
      <c r="V38" s="194"/>
      <c r="W38" s="194"/>
      <c r="X38" s="194"/>
      <c r="Y38" s="194"/>
      <c r="Z38" s="194"/>
      <c r="AA38" s="194"/>
      <c r="AB38" s="194"/>
      <c r="AC38" s="194"/>
      <c r="AD38" s="196"/>
      <c r="AE38" s="196"/>
      <c r="AF38" s="196"/>
      <c r="AG38" s="196"/>
      <c r="AH38" s="196"/>
      <c r="AI38" s="196"/>
      <c r="AJ38" s="196"/>
      <c r="AK38" s="196"/>
      <c r="AL38" s="196"/>
      <c r="AM38" s="196"/>
      <c r="AN38" s="196"/>
      <c r="AO38" s="196"/>
      <c r="AP38" s="196"/>
      <c r="AQ38" s="34"/>
      <c r="AR38" s="34">
        <f t="shared" si="5"/>
        <v>341</v>
      </c>
      <c r="AS38" s="147">
        <f t="shared" si="6"/>
        <v>3</v>
      </c>
      <c r="AT38" s="147">
        <v>113</v>
      </c>
      <c r="AU38" s="34">
        <f t="shared" si="7"/>
        <v>2</v>
      </c>
      <c r="AV38" s="148" t="s">
        <v>43</v>
      </c>
      <c r="AW38" s="149">
        <f t="shared" si="8"/>
        <v>3</v>
      </c>
      <c r="AX38" s="35">
        <f t="shared" si="9"/>
        <v>113.66666666666667</v>
      </c>
    </row>
    <row r="39" spans="1:50" s="33" customFormat="1" ht="12" customHeight="1">
      <c r="A39" s="70" t="s">
        <v>439</v>
      </c>
      <c r="B39" s="34" t="s">
        <v>207</v>
      </c>
      <c r="C39" s="34">
        <v>1</v>
      </c>
      <c r="D39" s="174" t="s">
        <v>458</v>
      </c>
      <c r="E39" s="174">
        <v>340</v>
      </c>
      <c r="F39" s="174"/>
      <c r="G39" s="174"/>
      <c r="H39" s="174"/>
      <c r="I39" s="174"/>
      <c r="J39" s="174"/>
      <c r="K39" s="174"/>
      <c r="L39" s="174"/>
      <c r="M39" s="174"/>
      <c r="N39" s="174"/>
      <c r="O39" s="174"/>
      <c r="P39" s="174"/>
      <c r="Q39" s="194"/>
      <c r="R39" s="194"/>
      <c r="S39" s="194"/>
      <c r="T39" s="194"/>
      <c r="U39" s="194"/>
      <c r="V39" s="194"/>
      <c r="W39" s="194"/>
      <c r="X39" s="194"/>
      <c r="Y39" s="194"/>
      <c r="Z39" s="194"/>
      <c r="AA39" s="194"/>
      <c r="AB39" s="194"/>
      <c r="AC39" s="194"/>
      <c r="AD39" s="196"/>
      <c r="AE39" s="196"/>
      <c r="AF39" s="196"/>
      <c r="AG39" s="196"/>
      <c r="AH39" s="196"/>
      <c r="AI39" s="196"/>
      <c r="AJ39" s="196"/>
      <c r="AK39" s="196"/>
      <c r="AL39" s="196"/>
      <c r="AM39" s="196"/>
      <c r="AN39" s="196"/>
      <c r="AO39" s="196"/>
      <c r="AP39" s="196"/>
      <c r="AQ39" s="34"/>
      <c r="AR39" s="34">
        <f t="shared" si="5"/>
        <v>340</v>
      </c>
      <c r="AS39" s="147">
        <f t="shared" si="6"/>
        <v>3</v>
      </c>
      <c r="AT39" s="147">
        <v>113</v>
      </c>
      <c r="AU39" s="34">
        <f t="shared" si="7"/>
        <v>1</v>
      </c>
      <c r="AV39" s="148" t="s">
        <v>43</v>
      </c>
      <c r="AW39" s="149">
        <f t="shared" si="8"/>
        <v>3</v>
      </c>
      <c r="AX39" s="35">
        <f t="shared" si="9"/>
        <v>113.33333333333333</v>
      </c>
    </row>
    <row r="40" spans="1:50" s="33" customFormat="1" ht="12" customHeight="1">
      <c r="A40" s="70" t="s">
        <v>388</v>
      </c>
      <c r="B40" s="34" t="s">
        <v>234</v>
      </c>
      <c r="C40" s="34">
        <v>1</v>
      </c>
      <c r="D40" s="174" t="s">
        <v>458</v>
      </c>
      <c r="E40" s="174">
        <v>338</v>
      </c>
      <c r="F40" s="174"/>
      <c r="G40" s="174"/>
      <c r="H40" s="174"/>
      <c r="I40" s="174"/>
      <c r="J40" s="174"/>
      <c r="K40" s="174"/>
      <c r="L40" s="174"/>
      <c r="M40" s="174"/>
      <c r="N40" s="174"/>
      <c r="O40" s="174"/>
      <c r="P40" s="174"/>
      <c r="Q40" s="194"/>
      <c r="R40" s="194"/>
      <c r="S40" s="194"/>
      <c r="T40" s="194"/>
      <c r="U40" s="194"/>
      <c r="V40" s="194"/>
      <c r="W40" s="194"/>
      <c r="X40" s="194"/>
      <c r="Y40" s="194"/>
      <c r="Z40" s="194"/>
      <c r="AA40" s="194"/>
      <c r="AB40" s="194"/>
      <c r="AC40" s="194"/>
      <c r="AD40" s="196"/>
      <c r="AE40" s="196"/>
      <c r="AF40" s="196"/>
      <c r="AG40" s="196"/>
      <c r="AH40" s="196"/>
      <c r="AI40" s="196"/>
      <c r="AJ40" s="196"/>
      <c r="AK40" s="196"/>
      <c r="AL40" s="196"/>
      <c r="AM40" s="196"/>
      <c r="AN40" s="196"/>
      <c r="AO40" s="196"/>
      <c r="AP40" s="196"/>
      <c r="AQ40" s="34"/>
      <c r="AR40" s="34">
        <f t="shared" si="5"/>
        <v>338</v>
      </c>
      <c r="AS40" s="147">
        <f t="shared" si="6"/>
        <v>3</v>
      </c>
      <c r="AT40" s="147">
        <v>112</v>
      </c>
      <c r="AU40" s="34">
        <f t="shared" si="7"/>
        <v>2</v>
      </c>
      <c r="AV40" s="148" t="s">
        <v>43</v>
      </c>
      <c r="AW40" s="149">
        <f t="shared" si="8"/>
        <v>3</v>
      </c>
      <c r="AX40" s="35">
        <f t="shared" si="9"/>
        <v>112.66666666666667</v>
      </c>
    </row>
    <row r="41" spans="1:50" s="33" customFormat="1" ht="12" customHeight="1">
      <c r="A41" s="71" t="s">
        <v>453</v>
      </c>
      <c r="B41" s="34" t="s">
        <v>211</v>
      </c>
      <c r="C41" s="34">
        <v>1</v>
      </c>
      <c r="D41" s="174" t="s">
        <v>458</v>
      </c>
      <c r="E41" s="174">
        <v>336</v>
      </c>
      <c r="F41" s="174"/>
      <c r="G41" s="174"/>
      <c r="H41" s="174"/>
      <c r="I41" s="174"/>
      <c r="J41" s="174"/>
      <c r="K41" s="174"/>
      <c r="L41" s="174"/>
      <c r="M41" s="174"/>
      <c r="N41" s="174"/>
      <c r="O41" s="174"/>
      <c r="P41" s="174"/>
      <c r="Q41" s="194"/>
      <c r="R41" s="194"/>
      <c r="S41" s="194"/>
      <c r="T41" s="194"/>
      <c r="U41" s="194"/>
      <c r="V41" s="194"/>
      <c r="W41" s="194"/>
      <c r="X41" s="194"/>
      <c r="Y41" s="194"/>
      <c r="Z41" s="194"/>
      <c r="AA41" s="194"/>
      <c r="AB41" s="194"/>
      <c r="AC41" s="194"/>
      <c r="AD41" s="196"/>
      <c r="AE41" s="196"/>
      <c r="AF41" s="196"/>
      <c r="AG41" s="196"/>
      <c r="AH41" s="196"/>
      <c r="AI41" s="196"/>
      <c r="AJ41" s="196"/>
      <c r="AK41" s="196"/>
      <c r="AL41" s="196"/>
      <c r="AM41" s="196"/>
      <c r="AN41" s="196"/>
      <c r="AO41" s="196"/>
      <c r="AP41" s="196"/>
      <c r="AQ41" s="34"/>
      <c r="AR41" s="34">
        <f t="shared" si="5"/>
        <v>336</v>
      </c>
      <c r="AS41" s="147">
        <f t="shared" si="6"/>
        <v>3</v>
      </c>
      <c r="AT41" s="147">
        <v>112</v>
      </c>
      <c r="AU41" s="34">
        <f t="shared" si="7"/>
        <v>0</v>
      </c>
      <c r="AV41" s="148" t="s">
        <v>43</v>
      </c>
      <c r="AW41" s="149">
        <f t="shared" si="8"/>
        <v>3</v>
      </c>
      <c r="AX41" s="35">
        <f t="shared" si="9"/>
        <v>112</v>
      </c>
    </row>
    <row r="42" spans="1:50" s="33" customFormat="1" ht="12" customHeight="1">
      <c r="A42" s="71" t="s">
        <v>434</v>
      </c>
      <c r="B42" s="34" t="s">
        <v>209</v>
      </c>
      <c r="C42" s="34">
        <v>2</v>
      </c>
      <c r="D42" s="174">
        <v>363</v>
      </c>
      <c r="E42" s="174">
        <v>307</v>
      </c>
      <c r="F42" s="174"/>
      <c r="G42" s="174"/>
      <c r="H42" s="174"/>
      <c r="I42" s="174"/>
      <c r="J42" s="174"/>
      <c r="K42" s="174"/>
      <c r="L42" s="174"/>
      <c r="M42" s="174"/>
      <c r="N42" s="174"/>
      <c r="O42" s="174"/>
      <c r="P42" s="174"/>
      <c r="Q42" s="194"/>
      <c r="R42" s="194"/>
      <c r="S42" s="194"/>
      <c r="T42" s="194"/>
      <c r="U42" s="194"/>
      <c r="V42" s="194"/>
      <c r="W42" s="194"/>
      <c r="X42" s="194"/>
      <c r="Y42" s="194"/>
      <c r="Z42" s="194"/>
      <c r="AA42" s="194"/>
      <c r="AB42" s="194"/>
      <c r="AC42" s="194"/>
      <c r="AD42" s="196"/>
      <c r="AE42" s="196"/>
      <c r="AF42" s="196"/>
      <c r="AG42" s="196"/>
      <c r="AH42" s="196"/>
      <c r="AI42" s="196"/>
      <c r="AJ42" s="196"/>
      <c r="AK42" s="196"/>
      <c r="AL42" s="196"/>
      <c r="AM42" s="196"/>
      <c r="AN42" s="196"/>
      <c r="AO42" s="196"/>
      <c r="AP42" s="196"/>
      <c r="AQ42" s="34"/>
      <c r="AR42" s="34">
        <f t="shared" si="5"/>
        <v>670</v>
      </c>
      <c r="AS42" s="147">
        <f t="shared" si="6"/>
        <v>6</v>
      </c>
      <c r="AT42" s="147">
        <v>111</v>
      </c>
      <c r="AU42" s="34">
        <f t="shared" si="7"/>
        <v>4</v>
      </c>
      <c r="AV42" s="148" t="s">
        <v>43</v>
      </c>
      <c r="AW42" s="149">
        <f t="shared" si="8"/>
        <v>6</v>
      </c>
      <c r="AX42" s="35">
        <f t="shared" si="9"/>
        <v>111.66666666666667</v>
      </c>
    </row>
    <row r="43" spans="1:50" s="33" customFormat="1" ht="12" customHeight="1">
      <c r="A43" s="70" t="s">
        <v>450</v>
      </c>
      <c r="B43" s="34" t="s">
        <v>211</v>
      </c>
      <c r="C43" s="34">
        <v>1</v>
      </c>
      <c r="D43" s="174" t="s">
        <v>458</v>
      </c>
      <c r="E43" s="174">
        <v>334</v>
      </c>
      <c r="F43" s="174"/>
      <c r="G43" s="174"/>
      <c r="H43" s="174"/>
      <c r="I43" s="174"/>
      <c r="J43" s="174"/>
      <c r="K43" s="174"/>
      <c r="L43" s="174"/>
      <c r="M43" s="174"/>
      <c r="N43" s="174"/>
      <c r="O43" s="174"/>
      <c r="P43" s="174"/>
      <c r="Q43" s="194"/>
      <c r="R43" s="194"/>
      <c r="S43" s="194"/>
      <c r="T43" s="194"/>
      <c r="U43" s="194"/>
      <c r="V43" s="194"/>
      <c r="W43" s="194"/>
      <c r="X43" s="194"/>
      <c r="Y43" s="194"/>
      <c r="Z43" s="194"/>
      <c r="AA43" s="194"/>
      <c r="AB43" s="194"/>
      <c r="AC43" s="194"/>
      <c r="AD43" s="196"/>
      <c r="AE43" s="196"/>
      <c r="AF43" s="196"/>
      <c r="AG43" s="196"/>
      <c r="AH43" s="196"/>
      <c r="AI43" s="196"/>
      <c r="AJ43" s="196"/>
      <c r="AK43" s="196"/>
      <c r="AL43" s="196"/>
      <c r="AM43" s="196"/>
      <c r="AN43" s="196"/>
      <c r="AO43" s="196"/>
      <c r="AP43" s="196"/>
      <c r="AQ43" s="34"/>
      <c r="AR43" s="34">
        <f t="shared" si="5"/>
        <v>334</v>
      </c>
      <c r="AS43" s="147">
        <f t="shared" si="6"/>
        <v>3</v>
      </c>
      <c r="AT43" s="147">
        <v>111</v>
      </c>
      <c r="AU43" s="34">
        <f t="shared" si="7"/>
        <v>1</v>
      </c>
      <c r="AV43" s="148" t="s">
        <v>43</v>
      </c>
      <c r="AW43" s="149">
        <f t="shared" si="8"/>
        <v>3</v>
      </c>
      <c r="AX43" s="35">
        <f t="shared" si="9"/>
        <v>111.33333333333333</v>
      </c>
    </row>
    <row r="44" spans="1:50" s="33" customFormat="1" ht="12" customHeight="1">
      <c r="A44" s="70" t="s">
        <v>465</v>
      </c>
      <c r="B44" s="34" t="s">
        <v>208</v>
      </c>
      <c r="C44" s="34">
        <v>1</v>
      </c>
      <c r="D44" s="174" t="s">
        <v>458</v>
      </c>
      <c r="E44" s="174">
        <v>333</v>
      </c>
      <c r="F44" s="174"/>
      <c r="G44" s="174"/>
      <c r="H44" s="174"/>
      <c r="I44" s="174"/>
      <c r="J44" s="174"/>
      <c r="K44" s="174"/>
      <c r="L44" s="174"/>
      <c r="M44" s="174"/>
      <c r="N44" s="174"/>
      <c r="O44" s="174"/>
      <c r="P44" s="174"/>
      <c r="Q44" s="194"/>
      <c r="R44" s="194"/>
      <c r="S44" s="194"/>
      <c r="T44" s="194"/>
      <c r="U44" s="194"/>
      <c r="V44" s="194"/>
      <c r="W44" s="194"/>
      <c r="X44" s="194"/>
      <c r="Y44" s="194"/>
      <c r="Z44" s="194"/>
      <c r="AA44" s="194"/>
      <c r="AB44" s="194"/>
      <c r="AC44" s="194"/>
      <c r="AD44" s="196"/>
      <c r="AE44" s="196"/>
      <c r="AF44" s="196"/>
      <c r="AG44" s="196"/>
      <c r="AH44" s="196"/>
      <c r="AI44" s="196"/>
      <c r="AJ44" s="196"/>
      <c r="AK44" s="196"/>
      <c r="AL44" s="196"/>
      <c r="AM44" s="196"/>
      <c r="AN44" s="196"/>
      <c r="AO44" s="196"/>
      <c r="AP44" s="196"/>
      <c r="AQ44" s="34"/>
      <c r="AR44" s="34">
        <f t="shared" si="5"/>
        <v>333</v>
      </c>
      <c r="AS44" s="147">
        <f t="shared" si="6"/>
        <v>3</v>
      </c>
      <c r="AT44" s="147">
        <v>111</v>
      </c>
      <c r="AU44" s="34">
        <f t="shared" si="7"/>
        <v>0</v>
      </c>
      <c r="AV44" s="148" t="s">
        <v>43</v>
      </c>
      <c r="AW44" s="149">
        <f t="shared" si="8"/>
        <v>3</v>
      </c>
      <c r="AX44" s="35">
        <f t="shared" si="9"/>
        <v>111</v>
      </c>
    </row>
    <row r="45" spans="1:50" s="33" customFormat="1" ht="12" customHeight="1">
      <c r="A45" s="70" t="s">
        <v>437</v>
      </c>
      <c r="B45" s="34" t="s">
        <v>209</v>
      </c>
      <c r="C45" s="34">
        <v>2</v>
      </c>
      <c r="D45" s="174">
        <v>336</v>
      </c>
      <c r="E45" s="174">
        <v>328</v>
      </c>
      <c r="F45" s="174"/>
      <c r="G45" s="174"/>
      <c r="H45" s="174"/>
      <c r="I45" s="174"/>
      <c r="J45" s="174"/>
      <c r="K45" s="174"/>
      <c r="L45" s="174"/>
      <c r="M45" s="174"/>
      <c r="N45" s="174"/>
      <c r="O45" s="174"/>
      <c r="P45" s="174"/>
      <c r="Q45" s="194"/>
      <c r="R45" s="194"/>
      <c r="S45" s="194"/>
      <c r="T45" s="194"/>
      <c r="U45" s="194"/>
      <c r="V45" s="194"/>
      <c r="W45" s="194"/>
      <c r="X45" s="194"/>
      <c r="Y45" s="194"/>
      <c r="Z45" s="194"/>
      <c r="AA45" s="194"/>
      <c r="AB45" s="194"/>
      <c r="AC45" s="194"/>
      <c r="AD45" s="196"/>
      <c r="AE45" s="196"/>
      <c r="AF45" s="196"/>
      <c r="AG45" s="196"/>
      <c r="AH45" s="196"/>
      <c r="AI45" s="196"/>
      <c r="AJ45" s="196"/>
      <c r="AK45" s="196"/>
      <c r="AL45" s="196"/>
      <c r="AM45" s="196"/>
      <c r="AN45" s="196"/>
      <c r="AO45" s="196"/>
      <c r="AP45" s="196"/>
      <c r="AQ45" s="34"/>
      <c r="AR45" s="34">
        <f t="shared" si="5"/>
        <v>664</v>
      </c>
      <c r="AS45" s="147">
        <f t="shared" si="6"/>
        <v>6</v>
      </c>
      <c r="AT45" s="147">
        <v>110</v>
      </c>
      <c r="AU45" s="34">
        <f t="shared" si="7"/>
        <v>4</v>
      </c>
      <c r="AV45" s="148" t="s">
        <v>43</v>
      </c>
      <c r="AW45" s="149">
        <f t="shared" si="8"/>
        <v>6</v>
      </c>
      <c r="AX45" s="35">
        <f t="shared" si="9"/>
        <v>110.66666666666667</v>
      </c>
    </row>
    <row r="46" spans="1:50" s="33" customFormat="1" ht="12" customHeight="1">
      <c r="A46" s="70" t="s">
        <v>449</v>
      </c>
      <c r="B46" s="34" t="s">
        <v>211</v>
      </c>
      <c r="C46" s="34">
        <v>1</v>
      </c>
      <c r="D46" s="174" t="s">
        <v>458</v>
      </c>
      <c r="E46" s="174">
        <v>332</v>
      </c>
      <c r="F46" s="174"/>
      <c r="G46" s="174"/>
      <c r="H46" s="174"/>
      <c r="I46" s="174"/>
      <c r="J46" s="174"/>
      <c r="K46" s="174"/>
      <c r="L46" s="174"/>
      <c r="M46" s="174"/>
      <c r="N46" s="174"/>
      <c r="O46" s="174"/>
      <c r="P46" s="174"/>
      <c r="Q46" s="194"/>
      <c r="R46" s="194"/>
      <c r="S46" s="194"/>
      <c r="T46" s="194"/>
      <c r="U46" s="194"/>
      <c r="V46" s="194"/>
      <c r="W46" s="194"/>
      <c r="X46" s="194"/>
      <c r="Y46" s="194"/>
      <c r="Z46" s="194"/>
      <c r="AA46" s="194"/>
      <c r="AB46" s="194"/>
      <c r="AC46" s="194"/>
      <c r="AD46" s="196"/>
      <c r="AE46" s="196"/>
      <c r="AF46" s="196"/>
      <c r="AG46" s="196"/>
      <c r="AH46" s="196"/>
      <c r="AI46" s="196"/>
      <c r="AJ46" s="196"/>
      <c r="AK46" s="196"/>
      <c r="AL46" s="196"/>
      <c r="AM46" s="196"/>
      <c r="AN46" s="196"/>
      <c r="AO46" s="196"/>
      <c r="AP46" s="196"/>
      <c r="AQ46" s="34"/>
      <c r="AR46" s="34">
        <f t="shared" si="5"/>
        <v>332</v>
      </c>
      <c r="AS46" s="147">
        <f t="shared" si="6"/>
        <v>3</v>
      </c>
      <c r="AT46" s="147">
        <v>110</v>
      </c>
      <c r="AU46" s="34">
        <f t="shared" si="7"/>
        <v>2</v>
      </c>
      <c r="AV46" s="148" t="s">
        <v>43</v>
      </c>
      <c r="AW46" s="149">
        <f t="shared" si="8"/>
        <v>3</v>
      </c>
      <c r="AX46" s="35">
        <f t="shared" si="9"/>
        <v>110.66666666666667</v>
      </c>
    </row>
    <row r="47" spans="1:50" s="33" customFormat="1" ht="12" customHeight="1">
      <c r="A47" s="70" t="s">
        <v>452</v>
      </c>
      <c r="B47" s="34" t="s">
        <v>211</v>
      </c>
      <c r="C47" s="34">
        <v>1</v>
      </c>
      <c r="D47" s="174" t="s">
        <v>458</v>
      </c>
      <c r="E47" s="174">
        <v>332</v>
      </c>
      <c r="F47" s="174"/>
      <c r="G47" s="174"/>
      <c r="H47" s="174"/>
      <c r="I47" s="174"/>
      <c r="J47" s="174"/>
      <c r="K47" s="174"/>
      <c r="L47" s="174"/>
      <c r="M47" s="174"/>
      <c r="N47" s="174"/>
      <c r="O47" s="174"/>
      <c r="P47" s="174"/>
      <c r="Q47" s="194"/>
      <c r="R47" s="194"/>
      <c r="S47" s="194"/>
      <c r="T47" s="194"/>
      <c r="U47" s="194"/>
      <c r="V47" s="194"/>
      <c r="W47" s="194"/>
      <c r="X47" s="194"/>
      <c r="Y47" s="194"/>
      <c r="Z47" s="194"/>
      <c r="AA47" s="194"/>
      <c r="AB47" s="194"/>
      <c r="AC47" s="194"/>
      <c r="AD47" s="196"/>
      <c r="AE47" s="196"/>
      <c r="AF47" s="196"/>
      <c r="AG47" s="196"/>
      <c r="AH47" s="196"/>
      <c r="AI47" s="196"/>
      <c r="AJ47" s="196"/>
      <c r="AK47" s="196"/>
      <c r="AL47" s="196"/>
      <c r="AM47" s="196"/>
      <c r="AN47" s="196"/>
      <c r="AO47" s="196"/>
      <c r="AP47" s="196"/>
      <c r="AQ47" s="34"/>
      <c r="AR47" s="34">
        <f t="shared" si="5"/>
        <v>332</v>
      </c>
      <c r="AS47" s="147">
        <f t="shared" si="6"/>
        <v>3</v>
      </c>
      <c r="AT47" s="147">
        <v>110</v>
      </c>
      <c r="AU47" s="34">
        <f t="shared" si="7"/>
        <v>2</v>
      </c>
      <c r="AV47" s="148" t="s">
        <v>43</v>
      </c>
      <c r="AW47" s="149">
        <f t="shared" si="8"/>
        <v>3</v>
      </c>
      <c r="AX47" s="35">
        <f t="shared" si="9"/>
        <v>110.66666666666667</v>
      </c>
    </row>
    <row r="48" spans="1:50" s="33" customFormat="1" ht="12" customHeight="1">
      <c r="A48" s="70" t="s">
        <v>456</v>
      </c>
      <c r="B48" s="34" t="s">
        <v>210</v>
      </c>
      <c r="C48" s="34">
        <v>1</v>
      </c>
      <c r="D48" s="174" t="s">
        <v>458</v>
      </c>
      <c r="E48" s="174">
        <v>332</v>
      </c>
      <c r="F48" s="174"/>
      <c r="G48" s="174"/>
      <c r="H48" s="174"/>
      <c r="I48" s="174"/>
      <c r="J48" s="174"/>
      <c r="K48" s="174"/>
      <c r="L48" s="174"/>
      <c r="M48" s="174"/>
      <c r="N48" s="174"/>
      <c r="O48" s="174"/>
      <c r="P48" s="174"/>
      <c r="Q48" s="194"/>
      <c r="R48" s="194"/>
      <c r="S48" s="194"/>
      <c r="T48" s="194"/>
      <c r="U48" s="194"/>
      <c r="V48" s="194"/>
      <c r="W48" s="194"/>
      <c r="X48" s="194"/>
      <c r="Y48" s="194"/>
      <c r="Z48" s="194"/>
      <c r="AA48" s="194"/>
      <c r="AB48" s="194"/>
      <c r="AC48" s="194"/>
      <c r="AD48" s="196"/>
      <c r="AE48" s="196"/>
      <c r="AF48" s="196"/>
      <c r="AG48" s="196"/>
      <c r="AH48" s="196"/>
      <c r="AI48" s="196"/>
      <c r="AJ48" s="196"/>
      <c r="AK48" s="196"/>
      <c r="AL48" s="196"/>
      <c r="AM48" s="196"/>
      <c r="AN48" s="196"/>
      <c r="AO48" s="196"/>
      <c r="AP48" s="196"/>
      <c r="AQ48" s="34"/>
      <c r="AR48" s="34">
        <f t="shared" si="5"/>
        <v>332</v>
      </c>
      <c r="AS48" s="147">
        <f t="shared" si="6"/>
        <v>3</v>
      </c>
      <c r="AT48" s="147">
        <v>110</v>
      </c>
      <c r="AU48" s="34">
        <f t="shared" si="7"/>
        <v>2</v>
      </c>
      <c r="AV48" s="148" t="s">
        <v>43</v>
      </c>
      <c r="AW48" s="149">
        <f t="shared" si="8"/>
        <v>3</v>
      </c>
      <c r="AX48" s="35">
        <f t="shared" si="9"/>
        <v>110.66666666666667</v>
      </c>
    </row>
    <row r="49" spans="1:50" s="33" customFormat="1" ht="12" customHeight="1">
      <c r="A49" s="70" t="s">
        <v>393</v>
      </c>
      <c r="B49" s="34" t="s">
        <v>212</v>
      </c>
      <c r="C49" s="34">
        <v>1</v>
      </c>
      <c r="D49" s="174">
        <v>327</v>
      </c>
      <c r="E49" s="174" t="s">
        <v>458</v>
      </c>
      <c r="F49" s="174"/>
      <c r="G49" s="174"/>
      <c r="H49" s="174"/>
      <c r="I49" s="174"/>
      <c r="J49" s="174"/>
      <c r="K49" s="174"/>
      <c r="L49" s="174"/>
      <c r="M49" s="174"/>
      <c r="N49" s="174"/>
      <c r="O49" s="174"/>
      <c r="P49" s="174"/>
      <c r="Q49" s="194"/>
      <c r="R49" s="194"/>
      <c r="S49" s="194"/>
      <c r="T49" s="194"/>
      <c r="U49" s="194"/>
      <c r="V49" s="194"/>
      <c r="W49" s="194"/>
      <c r="X49" s="194"/>
      <c r="Y49" s="194"/>
      <c r="Z49" s="194"/>
      <c r="AA49" s="194"/>
      <c r="AB49" s="194"/>
      <c r="AC49" s="194"/>
      <c r="AD49" s="196"/>
      <c r="AE49" s="196"/>
      <c r="AF49" s="196"/>
      <c r="AG49" s="196"/>
      <c r="AH49" s="196"/>
      <c r="AI49" s="196"/>
      <c r="AJ49" s="196"/>
      <c r="AK49" s="196"/>
      <c r="AL49" s="196"/>
      <c r="AM49" s="196"/>
      <c r="AN49" s="196"/>
      <c r="AO49" s="196"/>
      <c r="AP49" s="196"/>
      <c r="AQ49" s="34"/>
      <c r="AR49" s="34">
        <f t="shared" si="5"/>
        <v>327</v>
      </c>
      <c r="AS49" s="147">
        <f t="shared" si="6"/>
        <v>3</v>
      </c>
      <c r="AT49" s="147">
        <v>109</v>
      </c>
      <c r="AU49" s="34">
        <f t="shared" si="7"/>
        <v>0</v>
      </c>
      <c r="AV49" s="148" t="s">
        <v>43</v>
      </c>
      <c r="AW49" s="149">
        <f t="shared" si="8"/>
        <v>3</v>
      </c>
      <c r="AX49" s="35">
        <f t="shared" si="9"/>
        <v>109</v>
      </c>
    </row>
    <row r="50" spans="1:50" s="33" customFormat="1" ht="12" customHeight="1">
      <c r="A50" s="71" t="s">
        <v>389</v>
      </c>
      <c r="B50" s="34" t="s">
        <v>234</v>
      </c>
      <c r="C50" s="34">
        <v>1</v>
      </c>
      <c r="D50" s="174" t="s">
        <v>458</v>
      </c>
      <c r="E50" s="174">
        <v>306</v>
      </c>
      <c r="F50" s="174"/>
      <c r="G50" s="174"/>
      <c r="H50" s="174"/>
      <c r="I50" s="174"/>
      <c r="J50" s="174"/>
      <c r="K50" s="174"/>
      <c r="L50" s="174"/>
      <c r="M50" s="174"/>
      <c r="N50" s="174"/>
      <c r="O50" s="174"/>
      <c r="P50" s="174"/>
      <c r="Q50" s="194"/>
      <c r="R50" s="194"/>
      <c r="S50" s="194"/>
      <c r="T50" s="194"/>
      <c r="U50" s="194"/>
      <c r="V50" s="194"/>
      <c r="W50" s="194"/>
      <c r="X50" s="194"/>
      <c r="Y50" s="194"/>
      <c r="Z50" s="194"/>
      <c r="AA50" s="194"/>
      <c r="AB50" s="194"/>
      <c r="AC50" s="194"/>
      <c r="AD50" s="196"/>
      <c r="AE50" s="196"/>
      <c r="AF50" s="196"/>
      <c r="AG50" s="196"/>
      <c r="AH50" s="196"/>
      <c r="AI50" s="196"/>
      <c r="AJ50" s="196"/>
      <c r="AK50" s="196"/>
      <c r="AL50" s="196"/>
      <c r="AM50" s="196"/>
      <c r="AN50" s="196"/>
      <c r="AO50" s="196"/>
      <c r="AP50" s="196"/>
      <c r="AQ50" s="34"/>
      <c r="AR50" s="34">
        <f t="shared" si="5"/>
        <v>306</v>
      </c>
      <c r="AS50" s="147">
        <f t="shared" si="6"/>
        <v>3</v>
      </c>
      <c r="AT50" s="147">
        <v>102</v>
      </c>
      <c r="AU50" s="34">
        <f t="shared" si="7"/>
        <v>0</v>
      </c>
      <c r="AV50" s="148" t="s">
        <v>43</v>
      </c>
      <c r="AW50" s="149">
        <f t="shared" si="8"/>
        <v>3</v>
      </c>
      <c r="AX50" s="35">
        <f t="shared" si="9"/>
        <v>102</v>
      </c>
    </row>
    <row r="51" spans="1:50" s="33" customFormat="1" ht="12" customHeight="1">
      <c r="A51" s="71" t="s">
        <v>429</v>
      </c>
      <c r="B51" s="34" t="s">
        <v>208</v>
      </c>
      <c r="C51" s="34">
        <v>1</v>
      </c>
      <c r="D51" s="174" t="s">
        <v>458</v>
      </c>
      <c r="E51" s="174">
        <v>295</v>
      </c>
      <c r="F51" s="174"/>
      <c r="G51" s="174"/>
      <c r="H51" s="174"/>
      <c r="I51" s="174"/>
      <c r="J51" s="174"/>
      <c r="K51" s="174"/>
      <c r="L51" s="174"/>
      <c r="M51" s="174"/>
      <c r="N51" s="174"/>
      <c r="O51" s="174"/>
      <c r="P51" s="174"/>
      <c r="Q51" s="194"/>
      <c r="R51" s="194"/>
      <c r="S51" s="194"/>
      <c r="T51" s="194"/>
      <c r="U51" s="194"/>
      <c r="V51" s="194"/>
      <c r="W51" s="194"/>
      <c r="X51" s="194"/>
      <c r="Y51" s="194"/>
      <c r="Z51" s="194"/>
      <c r="AA51" s="194"/>
      <c r="AB51" s="194"/>
      <c r="AC51" s="194"/>
      <c r="AD51" s="196"/>
      <c r="AE51" s="196"/>
      <c r="AF51" s="196"/>
      <c r="AG51" s="196"/>
      <c r="AH51" s="196"/>
      <c r="AI51" s="196"/>
      <c r="AJ51" s="196"/>
      <c r="AK51" s="196"/>
      <c r="AL51" s="196"/>
      <c r="AM51" s="196"/>
      <c r="AN51" s="196"/>
      <c r="AO51" s="196"/>
      <c r="AP51" s="196"/>
      <c r="AQ51" s="34"/>
      <c r="AR51" s="34">
        <f t="shared" si="5"/>
        <v>295</v>
      </c>
      <c r="AS51" s="147">
        <f t="shared" si="6"/>
        <v>3</v>
      </c>
      <c r="AT51" s="147">
        <v>98</v>
      </c>
      <c r="AU51" s="34">
        <f t="shared" si="7"/>
        <v>1</v>
      </c>
      <c r="AV51" s="148" t="s">
        <v>43</v>
      </c>
      <c r="AW51" s="149">
        <f t="shared" si="8"/>
        <v>3</v>
      </c>
      <c r="AX51" s="35">
        <f t="shared" si="9"/>
        <v>98.333333333333329</v>
      </c>
    </row>
    <row r="52" spans="1:50" s="33" customFormat="1" ht="12" customHeight="1">
      <c r="A52" s="70" t="s">
        <v>387</v>
      </c>
      <c r="B52" s="34" t="s">
        <v>234</v>
      </c>
      <c r="C52" s="34">
        <v>1</v>
      </c>
      <c r="D52" s="174" t="s">
        <v>458</v>
      </c>
      <c r="E52" s="174">
        <v>294</v>
      </c>
      <c r="F52" s="174"/>
      <c r="G52" s="174"/>
      <c r="H52" s="174"/>
      <c r="I52" s="174"/>
      <c r="J52" s="174"/>
      <c r="K52" s="174"/>
      <c r="L52" s="174"/>
      <c r="M52" s="174"/>
      <c r="N52" s="174"/>
      <c r="O52" s="174"/>
      <c r="P52" s="174"/>
      <c r="Q52" s="194"/>
      <c r="R52" s="194"/>
      <c r="S52" s="194"/>
      <c r="T52" s="194"/>
      <c r="U52" s="194"/>
      <c r="V52" s="194"/>
      <c r="W52" s="194"/>
      <c r="X52" s="194"/>
      <c r="Y52" s="194"/>
      <c r="Z52" s="194"/>
      <c r="AA52" s="194"/>
      <c r="AB52" s="194"/>
      <c r="AC52" s="194"/>
      <c r="AD52" s="196"/>
      <c r="AE52" s="196"/>
      <c r="AF52" s="196"/>
      <c r="AG52" s="196"/>
      <c r="AH52" s="196"/>
      <c r="AI52" s="196"/>
      <c r="AJ52" s="196"/>
      <c r="AK52" s="196"/>
      <c r="AL52" s="196"/>
      <c r="AM52" s="196"/>
      <c r="AN52" s="196"/>
      <c r="AO52" s="196"/>
      <c r="AP52" s="196"/>
      <c r="AQ52" s="34"/>
      <c r="AR52" s="34">
        <f t="shared" si="5"/>
        <v>294</v>
      </c>
      <c r="AS52" s="147">
        <f t="shared" si="6"/>
        <v>3</v>
      </c>
      <c r="AT52" s="147">
        <v>98</v>
      </c>
      <c r="AU52" s="34">
        <f t="shared" si="7"/>
        <v>0</v>
      </c>
      <c r="AV52" s="148" t="s">
        <v>43</v>
      </c>
      <c r="AW52" s="149">
        <f t="shared" si="8"/>
        <v>3</v>
      </c>
      <c r="AX52" s="35">
        <f t="shared" si="9"/>
        <v>98</v>
      </c>
    </row>
    <row r="53" spans="1:50" s="33" customFormat="1" ht="12" customHeight="1">
      <c r="A53" s="70" t="s">
        <v>420</v>
      </c>
      <c r="B53" s="34" t="s">
        <v>210</v>
      </c>
      <c r="C53" s="34">
        <v>2</v>
      </c>
      <c r="D53" s="174">
        <v>299</v>
      </c>
      <c r="E53" s="174">
        <v>263</v>
      </c>
      <c r="F53" s="174"/>
      <c r="G53" s="174"/>
      <c r="H53" s="174"/>
      <c r="I53" s="174"/>
      <c r="J53" s="174"/>
      <c r="K53" s="174"/>
      <c r="L53" s="174"/>
      <c r="M53" s="174"/>
      <c r="N53" s="174"/>
      <c r="O53" s="174"/>
      <c r="P53" s="174"/>
      <c r="Q53" s="194"/>
      <c r="R53" s="194"/>
      <c r="S53" s="194"/>
      <c r="T53" s="194"/>
      <c r="U53" s="194"/>
      <c r="V53" s="194"/>
      <c r="W53" s="194"/>
      <c r="X53" s="194"/>
      <c r="Y53" s="194"/>
      <c r="Z53" s="194"/>
      <c r="AA53" s="194"/>
      <c r="AB53" s="194"/>
      <c r="AC53" s="194"/>
      <c r="AD53" s="196"/>
      <c r="AE53" s="196"/>
      <c r="AF53" s="196"/>
      <c r="AG53" s="196"/>
      <c r="AH53" s="196"/>
      <c r="AI53" s="196"/>
      <c r="AJ53" s="196"/>
      <c r="AK53" s="196"/>
      <c r="AL53" s="196"/>
      <c r="AM53" s="196"/>
      <c r="AN53" s="196"/>
      <c r="AO53" s="196"/>
      <c r="AP53" s="196"/>
      <c r="AQ53" s="34"/>
      <c r="AR53" s="34">
        <f t="shared" si="5"/>
        <v>562</v>
      </c>
      <c r="AS53" s="147">
        <f t="shared" si="6"/>
        <v>6</v>
      </c>
      <c r="AT53" s="147">
        <v>93</v>
      </c>
      <c r="AU53" s="34">
        <f t="shared" si="7"/>
        <v>4</v>
      </c>
      <c r="AV53" s="148" t="s">
        <v>43</v>
      </c>
      <c r="AW53" s="149">
        <f t="shared" si="8"/>
        <v>6</v>
      </c>
      <c r="AX53" s="35">
        <f t="shared" si="9"/>
        <v>93.666666666666671</v>
      </c>
    </row>
    <row r="54" spans="1:50" s="33" customFormat="1" ht="12" customHeight="1">
      <c r="A54" s="70"/>
      <c r="B54" s="34"/>
      <c r="C54" s="34"/>
      <c r="D54" s="174"/>
      <c r="E54" s="174"/>
      <c r="F54" s="174"/>
      <c r="G54" s="174"/>
      <c r="H54" s="174"/>
      <c r="I54" s="174"/>
      <c r="J54" s="174"/>
      <c r="K54" s="174"/>
      <c r="L54" s="174"/>
      <c r="M54" s="174"/>
      <c r="N54" s="174"/>
      <c r="O54" s="174"/>
      <c r="P54" s="174"/>
      <c r="Q54" s="194"/>
      <c r="R54" s="194"/>
      <c r="S54" s="194"/>
      <c r="T54" s="194"/>
      <c r="U54" s="194"/>
      <c r="V54" s="194"/>
      <c r="W54" s="194"/>
      <c r="X54" s="194"/>
      <c r="Y54" s="194"/>
      <c r="Z54" s="194"/>
      <c r="AA54" s="194"/>
      <c r="AB54" s="194"/>
      <c r="AC54" s="194"/>
      <c r="AD54" s="196"/>
      <c r="AE54" s="196"/>
      <c r="AF54" s="196"/>
      <c r="AG54" s="196"/>
      <c r="AH54" s="196"/>
      <c r="AI54" s="196"/>
      <c r="AJ54" s="196"/>
      <c r="AK54" s="196"/>
      <c r="AL54" s="196"/>
      <c r="AM54" s="196"/>
      <c r="AN54" s="196"/>
      <c r="AO54" s="196"/>
      <c r="AP54" s="196"/>
      <c r="AQ54" s="34"/>
      <c r="AR54" s="34"/>
      <c r="AS54" s="147"/>
      <c r="AT54" s="147"/>
      <c r="AU54" s="34"/>
      <c r="AV54" s="148"/>
      <c r="AW54" s="149"/>
      <c r="AX54" s="35"/>
    </row>
    <row r="55" spans="1:50" s="33" customFormat="1" ht="12" customHeight="1">
      <c r="A55" s="70"/>
      <c r="B55" s="34"/>
      <c r="C55" s="34"/>
      <c r="D55" s="174"/>
      <c r="E55" s="174"/>
      <c r="F55" s="174"/>
      <c r="G55" s="174"/>
      <c r="H55" s="174"/>
      <c r="I55" s="174"/>
      <c r="J55" s="174"/>
      <c r="K55" s="174"/>
      <c r="L55" s="174"/>
      <c r="M55" s="174"/>
      <c r="N55" s="174"/>
      <c r="O55" s="174"/>
      <c r="P55" s="174"/>
      <c r="Q55" s="194"/>
      <c r="R55" s="194"/>
      <c r="S55" s="194"/>
      <c r="T55" s="194"/>
      <c r="U55" s="194"/>
      <c r="V55" s="194"/>
      <c r="W55" s="194"/>
      <c r="X55" s="194"/>
      <c r="Y55" s="194"/>
      <c r="Z55" s="194"/>
      <c r="AA55" s="194"/>
      <c r="AB55" s="194"/>
      <c r="AC55" s="194"/>
      <c r="AD55" s="196"/>
      <c r="AE55" s="196"/>
      <c r="AF55" s="196"/>
      <c r="AG55" s="196"/>
      <c r="AH55" s="196"/>
      <c r="AI55" s="196"/>
      <c r="AJ55" s="196"/>
      <c r="AK55" s="196"/>
      <c r="AL55" s="196"/>
      <c r="AM55" s="196"/>
      <c r="AN55" s="196"/>
      <c r="AO55" s="196"/>
      <c r="AP55" s="196"/>
      <c r="AQ55" s="34"/>
      <c r="AR55" s="34"/>
      <c r="AS55" s="147"/>
      <c r="AT55" s="147"/>
      <c r="AU55" s="34"/>
      <c r="AV55" s="148"/>
      <c r="AW55" s="149"/>
      <c r="AX55" s="35"/>
    </row>
    <row r="56" spans="1:50" s="33" customFormat="1" ht="12" customHeight="1">
      <c r="A56" s="70"/>
      <c r="B56" s="34"/>
      <c r="C56" s="34"/>
      <c r="D56" s="174"/>
      <c r="E56" s="174"/>
      <c r="F56" s="174"/>
      <c r="G56" s="174"/>
      <c r="H56" s="174"/>
      <c r="I56" s="174"/>
      <c r="J56" s="174"/>
      <c r="K56" s="174"/>
      <c r="L56" s="174"/>
      <c r="M56" s="174"/>
      <c r="N56" s="174"/>
      <c r="O56" s="174"/>
      <c r="P56" s="174"/>
      <c r="Q56" s="194"/>
      <c r="R56" s="194"/>
      <c r="S56" s="194"/>
      <c r="T56" s="194"/>
      <c r="U56" s="194"/>
      <c r="V56" s="194"/>
      <c r="W56" s="194"/>
      <c r="X56" s="194"/>
      <c r="Y56" s="194"/>
      <c r="Z56" s="194"/>
      <c r="AA56" s="194"/>
      <c r="AB56" s="194"/>
      <c r="AC56" s="194"/>
      <c r="AD56" s="196"/>
      <c r="AE56" s="196"/>
      <c r="AF56" s="196"/>
      <c r="AG56" s="196"/>
      <c r="AH56" s="196"/>
      <c r="AI56" s="196"/>
      <c r="AJ56" s="196"/>
      <c r="AK56" s="196"/>
      <c r="AL56" s="196"/>
      <c r="AM56" s="196"/>
      <c r="AN56" s="196"/>
      <c r="AO56" s="196"/>
      <c r="AP56" s="196"/>
      <c r="AQ56" s="34"/>
      <c r="AR56" s="34"/>
      <c r="AS56" s="147"/>
      <c r="AT56" s="147"/>
      <c r="AU56" s="34"/>
      <c r="AV56" s="148"/>
      <c r="AW56" s="149"/>
      <c r="AX56" s="35"/>
    </row>
    <row r="57" spans="1:50" s="33" customFormat="1" ht="12" customHeight="1">
      <c r="A57" s="70"/>
      <c r="B57" s="34"/>
      <c r="C57" s="34"/>
      <c r="D57" s="174"/>
      <c r="E57" s="174"/>
      <c r="F57" s="174"/>
      <c r="G57" s="174"/>
      <c r="H57" s="174"/>
      <c r="I57" s="174"/>
      <c r="J57" s="174"/>
      <c r="K57" s="174"/>
      <c r="L57" s="174"/>
      <c r="M57" s="174"/>
      <c r="N57" s="174"/>
      <c r="O57" s="174"/>
      <c r="P57" s="174"/>
      <c r="Q57" s="194"/>
      <c r="R57" s="194"/>
      <c r="S57" s="194"/>
      <c r="T57" s="194"/>
      <c r="U57" s="194"/>
      <c r="V57" s="194"/>
      <c r="W57" s="194"/>
      <c r="X57" s="194"/>
      <c r="Y57" s="194"/>
      <c r="Z57" s="194"/>
      <c r="AA57" s="194"/>
      <c r="AB57" s="194"/>
      <c r="AC57" s="194"/>
      <c r="AD57" s="196"/>
      <c r="AE57" s="196"/>
      <c r="AF57" s="196"/>
      <c r="AG57" s="196"/>
      <c r="AH57" s="196"/>
      <c r="AI57" s="196"/>
      <c r="AJ57" s="196"/>
      <c r="AK57" s="196"/>
      <c r="AL57" s="196"/>
      <c r="AM57" s="196"/>
      <c r="AN57" s="196"/>
      <c r="AO57" s="196"/>
      <c r="AP57" s="196"/>
      <c r="AQ57" s="34"/>
      <c r="AR57" s="34"/>
      <c r="AS57" s="147"/>
      <c r="AT57" s="147"/>
      <c r="AU57" s="34"/>
      <c r="AV57" s="148"/>
      <c r="AW57" s="149"/>
      <c r="AX57" s="35"/>
    </row>
    <row r="58" spans="1:50" s="33" customFormat="1" ht="12" customHeight="1">
      <c r="A58" s="71"/>
      <c r="B58" s="34"/>
      <c r="C58" s="34"/>
      <c r="D58" s="174"/>
      <c r="E58" s="174"/>
      <c r="F58" s="174"/>
      <c r="G58" s="174"/>
      <c r="H58" s="174"/>
      <c r="I58" s="174"/>
      <c r="J58" s="174"/>
      <c r="K58" s="174"/>
      <c r="L58" s="174"/>
      <c r="M58" s="174"/>
      <c r="N58" s="174"/>
      <c r="O58" s="174"/>
      <c r="P58" s="174"/>
      <c r="Q58" s="194"/>
      <c r="R58" s="194"/>
      <c r="S58" s="194"/>
      <c r="T58" s="194"/>
      <c r="U58" s="194"/>
      <c r="V58" s="194"/>
      <c r="W58" s="194"/>
      <c r="X58" s="194"/>
      <c r="Y58" s="194"/>
      <c r="Z58" s="194"/>
      <c r="AA58" s="194"/>
      <c r="AB58" s="194"/>
      <c r="AC58" s="194"/>
      <c r="AD58" s="196"/>
      <c r="AE58" s="196"/>
      <c r="AF58" s="196"/>
      <c r="AG58" s="196"/>
      <c r="AH58" s="196"/>
      <c r="AI58" s="196"/>
      <c r="AJ58" s="196"/>
      <c r="AK58" s="196"/>
      <c r="AL58" s="196"/>
      <c r="AM58" s="196"/>
      <c r="AN58" s="196"/>
      <c r="AO58" s="196"/>
      <c r="AP58" s="196"/>
      <c r="AQ58" s="34"/>
      <c r="AR58" s="34"/>
      <c r="AS58" s="147"/>
      <c r="AT58" s="147"/>
      <c r="AU58" s="34"/>
      <c r="AV58" s="148"/>
      <c r="AW58" s="149"/>
      <c r="AX58" s="35"/>
    </row>
    <row r="59" spans="1:50" s="33" customFormat="1" ht="12" customHeight="1">
      <c r="A59" s="70"/>
      <c r="B59" s="34"/>
      <c r="C59" s="34"/>
      <c r="D59" s="174"/>
      <c r="E59" s="174"/>
      <c r="F59" s="174"/>
      <c r="G59" s="174"/>
      <c r="H59" s="174"/>
      <c r="I59" s="174"/>
      <c r="J59" s="174"/>
      <c r="K59" s="174"/>
      <c r="L59" s="174"/>
      <c r="M59" s="174"/>
      <c r="N59" s="174"/>
      <c r="O59" s="174"/>
      <c r="P59" s="174"/>
      <c r="Q59" s="194"/>
      <c r="R59" s="194"/>
      <c r="S59" s="194"/>
      <c r="T59" s="194"/>
      <c r="U59" s="194"/>
      <c r="V59" s="194"/>
      <c r="W59" s="194"/>
      <c r="X59" s="194"/>
      <c r="Y59" s="194"/>
      <c r="Z59" s="194"/>
      <c r="AA59" s="194"/>
      <c r="AB59" s="194"/>
      <c r="AC59" s="194"/>
      <c r="AD59" s="196"/>
      <c r="AE59" s="196"/>
      <c r="AF59" s="196"/>
      <c r="AG59" s="196"/>
      <c r="AH59" s="196"/>
      <c r="AI59" s="196"/>
      <c r="AJ59" s="196"/>
      <c r="AK59" s="196"/>
      <c r="AL59" s="196"/>
      <c r="AM59" s="196"/>
      <c r="AN59" s="196"/>
      <c r="AO59" s="196"/>
      <c r="AP59" s="196"/>
      <c r="AQ59" s="34"/>
      <c r="AR59" s="34"/>
      <c r="AS59" s="147"/>
      <c r="AT59" s="147"/>
      <c r="AU59" s="34"/>
      <c r="AV59" s="148"/>
      <c r="AW59" s="149"/>
      <c r="AX59" s="35"/>
    </row>
    <row r="60" spans="1:50" s="33" customFormat="1" ht="12" customHeight="1">
      <c r="A60" s="70"/>
      <c r="B60" s="34"/>
      <c r="C60" s="34"/>
      <c r="D60" s="174"/>
      <c r="E60" s="174"/>
      <c r="F60" s="174"/>
      <c r="G60" s="174"/>
      <c r="H60" s="174"/>
      <c r="I60" s="174"/>
      <c r="J60" s="174"/>
      <c r="K60" s="174"/>
      <c r="L60" s="174"/>
      <c r="M60" s="174"/>
      <c r="N60" s="174"/>
      <c r="O60" s="174"/>
      <c r="P60" s="174"/>
      <c r="Q60" s="194"/>
      <c r="R60" s="194"/>
      <c r="S60" s="194"/>
      <c r="T60" s="194"/>
      <c r="U60" s="194"/>
      <c r="V60" s="194"/>
      <c r="W60" s="194"/>
      <c r="X60" s="194"/>
      <c r="Y60" s="194"/>
      <c r="Z60" s="194"/>
      <c r="AA60" s="194"/>
      <c r="AB60" s="194"/>
      <c r="AC60" s="194"/>
      <c r="AD60" s="196"/>
      <c r="AE60" s="196"/>
      <c r="AF60" s="196"/>
      <c r="AG60" s="196"/>
      <c r="AH60" s="196"/>
      <c r="AI60" s="196"/>
      <c r="AJ60" s="196"/>
      <c r="AK60" s="196"/>
      <c r="AL60" s="196"/>
      <c r="AM60" s="196"/>
      <c r="AN60" s="196"/>
      <c r="AO60" s="196"/>
      <c r="AP60" s="196"/>
      <c r="AQ60" s="34"/>
      <c r="AR60" s="34"/>
      <c r="AS60" s="147"/>
      <c r="AT60" s="147"/>
      <c r="AU60" s="34"/>
      <c r="AV60" s="148"/>
      <c r="AW60" s="149"/>
      <c r="AX60" s="35"/>
    </row>
    <row r="61" spans="1:50" s="33" customFormat="1" ht="12" customHeight="1">
      <c r="A61" s="71"/>
      <c r="B61" s="34"/>
      <c r="C61" s="34"/>
      <c r="D61" s="174"/>
      <c r="E61" s="174"/>
      <c r="F61" s="174"/>
      <c r="G61" s="174"/>
      <c r="H61" s="174"/>
      <c r="I61" s="174"/>
      <c r="J61" s="174"/>
      <c r="K61" s="174"/>
      <c r="L61" s="174"/>
      <c r="M61" s="174"/>
      <c r="N61" s="174"/>
      <c r="O61" s="174"/>
      <c r="P61" s="174"/>
      <c r="Q61" s="194"/>
      <c r="R61" s="194"/>
      <c r="S61" s="194"/>
      <c r="T61" s="194"/>
      <c r="U61" s="194"/>
      <c r="V61" s="194"/>
      <c r="W61" s="194"/>
      <c r="X61" s="194"/>
      <c r="Y61" s="194"/>
      <c r="Z61" s="194"/>
      <c r="AA61" s="194"/>
      <c r="AB61" s="194"/>
      <c r="AC61" s="194"/>
      <c r="AD61" s="196"/>
      <c r="AE61" s="196"/>
      <c r="AF61" s="196"/>
      <c r="AG61" s="196"/>
      <c r="AH61" s="196"/>
      <c r="AI61" s="196"/>
      <c r="AJ61" s="196"/>
      <c r="AK61" s="196"/>
      <c r="AL61" s="196"/>
      <c r="AM61" s="196"/>
      <c r="AN61" s="196"/>
      <c r="AO61" s="196"/>
      <c r="AP61" s="196"/>
      <c r="AQ61" s="34"/>
      <c r="AR61" s="34"/>
      <c r="AS61" s="147"/>
      <c r="AT61" s="147"/>
      <c r="AU61" s="34"/>
      <c r="AV61" s="148"/>
      <c r="AW61" s="149"/>
      <c r="AX61" s="35"/>
    </row>
    <row r="62" spans="1:50" s="33" customFormat="1" ht="12" customHeight="1">
      <c r="A62" s="70"/>
      <c r="B62" s="34"/>
      <c r="C62" s="34"/>
      <c r="D62" s="174"/>
      <c r="E62" s="174"/>
      <c r="F62" s="174"/>
      <c r="G62" s="174"/>
      <c r="H62" s="174"/>
      <c r="I62" s="174"/>
      <c r="J62" s="174"/>
      <c r="K62" s="174"/>
      <c r="L62" s="174"/>
      <c r="M62" s="174"/>
      <c r="N62" s="174"/>
      <c r="O62" s="174"/>
      <c r="P62" s="174"/>
      <c r="Q62" s="194"/>
      <c r="R62" s="194"/>
      <c r="S62" s="194"/>
      <c r="T62" s="194"/>
      <c r="U62" s="194"/>
      <c r="V62" s="194"/>
      <c r="W62" s="194"/>
      <c r="X62" s="194"/>
      <c r="Y62" s="194"/>
      <c r="Z62" s="194"/>
      <c r="AA62" s="194"/>
      <c r="AB62" s="194"/>
      <c r="AC62" s="194"/>
      <c r="AD62" s="196"/>
      <c r="AE62" s="196"/>
      <c r="AF62" s="196"/>
      <c r="AG62" s="196"/>
      <c r="AH62" s="196"/>
      <c r="AI62" s="196"/>
      <c r="AJ62" s="196"/>
      <c r="AK62" s="196"/>
      <c r="AL62" s="196"/>
      <c r="AM62" s="196"/>
      <c r="AN62" s="196"/>
      <c r="AO62" s="196"/>
      <c r="AP62" s="196"/>
      <c r="AQ62" s="34"/>
      <c r="AR62" s="34"/>
      <c r="AS62" s="147"/>
      <c r="AT62" s="147"/>
      <c r="AU62" s="34"/>
      <c r="AV62" s="148"/>
      <c r="AW62" s="149"/>
      <c r="AX62" s="35"/>
    </row>
    <row r="63" spans="1:50" s="33" customFormat="1" ht="12" customHeight="1">
      <c r="A63" s="70"/>
      <c r="B63" s="34"/>
      <c r="C63" s="34"/>
      <c r="D63" s="174"/>
      <c r="E63" s="174"/>
      <c r="F63" s="174"/>
      <c r="G63" s="174"/>
      <c r="H63" s="174"/>
      <c r="I63" s="174"/>
      <c r="J63" s="174"/>
      <c r="K63" s="174"/>
      <c r="L63" s="174"/>
      <c r="M63" s="174"/>
      <c r="N63" s="174"/>
      <c r="O63" s="174"/>
      <c r="P63" s="174"/>
      <c r="Q63" s="194"/>
      <c r="R63" s="194"/>
      <c r="S63" s="194"/>
      <c r="T63" s="194"/>
      <c r="U63" s="194"/>
      <c r="V63" s="194"/>
      <c r="W63" s="194"/>
      <c r="X63" s="194"/>
      <c r="Y63" s="194"/>
      <c r="Z63" s="194"/>
      <c r="AA63" s="194"/>
      <c r="AB63" s="194"/>
      <c r="AC63" s="194"/>
      <c r="AD63" s="196"/>
      <c r="AE63" s="196"/>
      <c r="AF63" s="196"/>
      <c r="AG63" s="196"/>
      <c r="AH63" s="196"/>
      <c r="AI63" s="196"/>
      <c r="AJ63" s="196"/>
      <c r="AK63" s="196"/>
      <c r="AL63" s="196"/>
      <c r="AM63" s="196"/>
      <c r="AN63" s="196"/>
      <c r="AO63" s="196"/>
      <c r="AP63" s="196"/>
      <c r="AQ63" s="34"/>
      <c r="AR63" s="34"/>
      <c r="AS63" s="147"/>
      <c r="AT63" s="147"/>
      <c r="AU63" s="34"/>
      <c r="AV63" s="148"/>
      <c r="AW63" s="149"/>
      <c r="AX63" s="35"/>
    </row>
    <row r="64" spans="1:50" s="33" customFormat="1" ht="12" customHeight="1">
      <c r="A64" s="70"/>
      <c r="B64" s="34"/>
      <c r="C64" s="34"/>
      <c r="D64" s="174"/>
      <c r="E64" s="174"/>
      <c r="F64" s="174"/>
      <c r="G64" s="174"/>
      <c r="H64" s="174"/>
      <c r="I64" s="174"/>
      <c r="J64" s="174"/>
      <c r="K64" s="174"/>
      <c r="L64" s="174"/>
      <c r="M64" s="174"/>
      <c r="N64" s="174"/>
      <c r="O64" s="174"/>
      <c r="P64" s="174"/>
      <c r="Q64" s="194"/>
      <c r="R64" s="194"/>
      <c r="S64" s="194"/>
      <c r="T64" s="194"/>
      <c r="U64" s="194"/>
      <c r="V64" s="194"/>
      <c r="W64" s="194"/>
      <c r="X64" s="194"/>
      <c r="Y64" s="194"/>
      <c r="Z64" s="194"/>
      <c r="AA64" s="194"/>
      <c r="AB64" s="194"/>
      <c r="AC64" s="194"/>
      <c r="AD64" s="196"/>
      <c r="AE64" s="196"/>
      <c r="AF64" s="196"/>
      <c r="AG64" s="196"/>
      <c r="AH64" s="196"/>
      <c r="AI64" s="196"/>
      <c r="AJ64" s="196"/>
      <c r="AK64" s="196"/>
      <c r="AL64" s="196"/>
      <c r="AM64" s="196"/>
      <c r="AN64" s="196"/>
      <c r="AO64" s="196"/>
      <c r="AP64" s="196"/>
      <c r="AQ64" s="34"/>
      <c r="AR64" s="34"/>
      <c r="AS64" s="147"/>
      <c r="AT64" s="147"/>
      <c r="AU64" s="34"/>
      <c r="AV64" s="148"/>
      <c r="AW64" s="149"/>
      <c r="AX64" s="35"/>
    </row>
    <row r="65" spans="1:52" s="33" customFormat="1" ht="12" customHeight="1">
      <c r="A65" s="71"/>
      <c r="B65" s="34"/>
      <c r="C65" s="34"/>
      <c r="D65" s="174"/>
      <c r="E65" s="174"/>
      <c r="F65" s="174"/>
      <c r="G65" s="174"/>
      <c r="H65" s="174"/>
      <c r="I65" s="174"/>
      <c r="J65" s="174"/>
      <c r="K65" s="174"/>
      <c r="L65" s="174"/>
      <c r="M65" s="174"/>
      <c r="N65" s="174"/>
      <c r="O65" s="174"/>
      <c r="P65" s="174"/>
      <c r="Q65" s="194"/>
      <c r="R65" s="194"/>
      <c r="S65" s="194"/>
      <c r="T65" s="194"/>
      <c r="U65" s="194"/>
      <c r="V65" s="194"/>
      <c r="W65" s="194"/>
      <c r="X65" s="194"/>
      <c r="Y65" s="194"/>
      <c r="Z65" s="194"/>
      <c r="AA65" s="194"/>
      <c r="AB65" s="194"/>
      <c r="AC65" s="194"/>
      <c r="AD65" s="196"/>
      <c r="AE65" s="196"/>
      <c r="AF65" s="196"/>
      <c r="AG65" s="196"/>
      <c r="AH65" s="196"/>
      <c r="AI65" s="196"/>
      <c r="AJ65" s="196"/>
      <c r="AK65" s="196"/>
      <c r="AL65" s="196"/>
      <c r="AM65" s="196"/>
      <c r="AN65" s="196"/>
      <c r="AO65" s="196"/>
      <c r="AP65" s="196"/>
      <c r="AQ65" s="34"/>
      <c r="AR65" s="34"/>
      <c r="AS65" s="147"/>
      <c r="AT65" s="147"/>
      <c r="AU65" s="34"/>
      <c r="AV65" s="148"/>
      <c r="AW65" s="149"/>
      <c r="AX65" s="35"/>
    </row>
    <row r="66" spans="1:52" s="33" customFormat="1" ht="12" customHeight="1">
      <c r="A66" s="71"/>
      <c r="B66" s="34"/>
      <c r="C66" s="34"/>
      <c r="D66" s="174"/>
      <c r="E66" s="174"/>
      <c r="F66" s="174"/>
      <c r="G66" s="174"/>
      <c r="H66" s="174"/>
      <c r="I66" s="174"/>
      <c r="J66" s="174"/>
      <c r="K66" s="174"/>
      <c r="L66" s="174"/>
      <c r="M66" s="174"/>
      <c r="N66" s="174"/>
      <c r="O66" s="174"/>
      <c r="P66" s="174"/>
      <c r="Q66" s="194"/>
      <c r="R66" s="194"/>
      <c r="S66" s="194"/>
      <c r="T66" s="194"/>
      <c r="U66" s="194"/>
      <c r="V66" s="194"/>
      <c r="W66" s="194"/>
      <c r="X66" s="194"/>
      <c r="Y66" s="194"/>
      <c r="Z66" s="194"/>
      <c r="AA66" s="194"/>
      <c r="AB66" s="194"/>
      <c r="AC66" s="194"/>
      <c r="AD66" s="196"/>
      <c r="AE66" s="196"/>
      <c r="AF66" s="196"/>
      <c r="AG66" s="196"/>
      <c r="AH66" s="196"/>
      <c r="AI66" s="196"/>
      <c r="AJ66" s="196"/>
      <c r="AK66" s="196"/>
      <c r="AL66" s="196"/>
      <c r="AM66" s="196"/>
      <c r="AN66" s="196"/>
      <c r="AO66" s="196"/>
      <c r="AP66" s="196"/>
      <c r="AQ66" s="34"/>
      <c r="AR66" s="34"/>
      <c r="AS66" s="147"/>
      <c r="AT66" s="147"/>
      <c r="AU66" s="34"/>
      <c r="AV66" s="148"/>
      <c r="AW66" s="149"/>
      <c r="AX66" s="35"/>
    </row>
    <row r="67" spans="1:52">
      <c r="AZ67" s="33"/>
    </row>
  </sheetData>
  <sortState ref="A1:AX67">
    <sortCondition descending="1" ref="AX19"/>
  </sortState>
  <phoneticPr fontId="53" type="noConversion"/>
  <conditionalFormatting sqref="D13:S15 D16:E16 G16:S16 AP13:AQ16">
    <cfRule type="cellIs" dxfId="46" priority="24" stopIfTrue="1" operator="equal">
      <formula>#REF!</formula>
    </cfRule>
  </conditionalFormatting>
  <conditionalFormatting sqref="T13:T16">
    <cfRule type="cellIs" dxfId="45" priority="22" stopIfTrue="1" operator="equal">
      <formula>#REF!</formula>
    </cfRule>
  </conditionalFormatting>
  <conditionalFormatting sqref="U13:U16">
    <cfRule type="cellIs" dxfId="44" priority="21" stopIfTrue="1" operator="equal">
      <formula>#REF!</formula>
    </cfRule>
  </conditionalFormatting>
  <conditionalFormatting sqref="V13:V16">
    <cfRule type="cellIs" dxfId="43" priority="20" stopIfTrue="1" operator="equal">
      <formula>#REF!</formula>
    </cfRule>
  </conditionalFormatting>
  <conditionalFormatting sqref="W13:W16">
    <cfRule type="cellIs" dxfId="42" priority="19" stopIfTrue="1" operator="equal">
      <formula>#REF!</formula>
    </cfRule>
  </conditionalFormatting>
  <conditionalFormatting sqref="X13:X16">
    <cfRule type="cellIs" dxfId="41" priority="18" stopIfTrue="1" operator="equal">
      <formula>#REF!</formula>
    </cfRule>
  </conditionalFormatting>
  <conditionalFormatting sqref="Y13:Y16">
    <cfRule type="cellIs" dxfId="40" priority="17" stopIfTrue="1" operator="equal">
      <formula>#REF!</formula>
    </cfRule>
  </conditionalFormatting>
  <conditionalFormatting sqref="Z13:Z16">
    <cfRule type="cellIs" dxfId="39" priority="16" stopIfTrue="1" operator="equal">
      <formula>#REF!</formula>
    </cfRule>
  </conditionalFormatting>
  <conditionalFormatting sqref="AA13:AA16">
    <cfRule type="cellIs" dxfId="38" priority="15" stopIfTrue="1" operator="equal">
      <formula>#REF!</formula>
    </cfRule>
  </conditionalFormatting>
  <conditionalFormatting sqref="AB13:AB16">
    <cfRule type="cellIs" dxfId="37" priority="14" stopIfTrue="1" operator="equal">
      <formula>#REF!</formula>
    </cfRule>
  </conditionalFormatting>
  <conditionalFormatting sqref="AC13:AC16">
    <cfRule type="cellIs" dxfId="36" priority="13" stopIfTrue="1" operator="equal">
      <formula>#REF!</formula>
    </cfRule>
  </conditionalFormatting>
  <conditionalFormatting sqref="AD13:AD16">
    <cfRule type="cellIs" dxfId="35" priority="12" stopIfTrue="1" operator="equal">
      <formula>#REF!</formula>
    </cfRule>
  </conditionalFormatting>
  <conditionalFormatting sqref="AE13:AE16">
    <cfRule type="cellIs" dxfId="34" priority="11" stopIfTrue="1" operator="equal">
      <formula>#REF!</formula>
    </cfRule>
  </conditionalFormatting>
  <conditionalFormatting sqref="AF13:AF16">
    <cfRule type="cellIs" dxfId="33" priority="10" stopIfTrue="1" operator="equal">
      <formula>#REF!</formula>
    </cfRule>
  </conditionalFormatting>
  <conditionalFormatting sqref="AG13:AG16">
    <cfRule type="cellIs" dxfId="32" priority="9" stopIfTrue="1" operator="equal">
      <formula>#REF!</formula>
    </cfRule>
  </conditionalFormatting>
  <conditionalFormatting sqref="AH13:AH16">
    <cfRule type="cellIs" dxfId="31" priority="8" stopIfTrue="1" operator="equal">
      <formula>#REF!</formula>
    </cfRule>
  </conditionalFormatting>
  <conditionalFormatting sqref="AI13:AI16">
    <cfRule type="cellIs" dxfId="30" priority="7" stopIfTrue="1" operator="equal">
      <formula>#REF!</formula>
    </cfRule>
  </conditionalFormatting>
  <conditionalFormatting sqref="AJ13:AJ16">
    <cfRule type="cellIs" dxfId="29" priority="6" stopIfTrue="1" operator="equal">
      <formula>#REF!</formula>
    </cfRule>
  </conditionalFormatting>
  <conditionalFormatting sqref="AK13:AK16">
    <cfRule type="cellIs" dxfId="28" priority="5" stopIfTrue="1" operator="equal">
      <formula>#REF!</formula>
    </cfRule>
  </conditionalFormatting>
  <conditionalFormatting sqref="AL13:AL16">
    <cfRule type="cellIs" dxfId="27" priority="4" stopIfTrue="1" operator="equal">
      <formula>#REF!</formula>
    </cfRule>
  </conditionalFormatting>
  <conditionalFormatting sqref="AM13:AM16">
    <cfRule type="cellIs" dxfId="26" priority="3" stopIfTrue="1" operator="equal">
      <formula>#REF!</formula>
    </cfRule>
  </conditionalFormatting>
  <conditionalFormatting sqref="AN13:AN16">
    <cfRule type="cellIs" dxfId="25" priority="2" stopIfTrue="1" operator="equal">
      <formula>#REF!</formula>
    </cfRule>
  </conditionalFormatting>
  <conditionalFormatting sqref="AO13:AO16">
    <cfRule type="cellIs" dxfId="24" priority="1" stopIfTrue="1" operator="equal">
      <formula>#REF!</formula>
    </cfRule>
  </conditionalFormatting>
  <pageMargins left="0.7" right="0.7" top="0.75" bottom="0.75" header="0.3" footer="0.3"/>
  <pageSetup scale="70" fitToHeight="2" orientation="portrait" r:id="rId1"/>
</worksheet>
</file>

<file path=xl/worksheets/sheet3.xml><?xml version="1.0" encoding="utf-8"?>
<worksheet xmlns="http://schemas.openxmlformats.org/spreadsheetml/2006/main" xmlns:r="http://schemas.openxmlformats.org/officeDocument/2006/relationships">
  <sheetPr codeName="Sheet4">
    <pageSetUpPr fitToPage="1"/>
  </sheetPr>
  <dimension ref="A1:K58"/>
  <sheetViews>
    <sheetView workbookViewId="0">
      <selection activeCell="A61" sqref="A61"/>
    </sheetView>
  </sheetViews>
  <sheetFormatPr defaultRowHeight="15"/>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8" customFormat="1" ht="18" customHeight="1">
      <c r="A1" s="213" t="s">
        <v>205</v>
      </c>
      <c r="B1" s="214"/>
      <c r="C1" s="214"/>
      <c r="D1" s="214"/>
      <c r="E1" s="215"/>
      <c r="F1" s="216"/>
      <c r="G1" s="213" t="s">
        <v>234</v>
      </c>
      <c r="H1" s="217"/>
      <c r="I1" s="217"/>
      <c r="J1" s="217"/>
      <c r="K1" s="215"/>
    </row>
    <row r="2" spans="1:11" s="162" customFormat="1" ht="18" customHeight="1">
      <c r="A2" s="159" t="s">
        <v>379</v>
      </c>
      <c r="B2" s="160">
        <v>116</v>
      </c>
      <c r="C2" s="160">
        <v>122</v>
      </c>
      <c r="D2" s="160">
        <v>126</v>
      </c>
      <c r="E2" s="168">
        <f t="shared" ref="E2:E7" si="0">SUM(B2:D2)</f>
        <v>364</v>
      </c>
      <c r="F2" s="161"/>
      <c r="G2" s="159" t="s">
        <v>386</v>
      </c>
      <c r="H2" s="160">
        <v>154</v>
      </c>
      <c r="I2" s="160">
        <v>148</v>
      </c>
      <c r="J2" s="160">
        <v>109</v>
      </c>
      <c r="K2" s="165">
        <f t="shared" ref="K2:K7" si="1">SUM(H2:J2)</f>
        <v>411</v>
      </c>
    </row>
    <row r="3" spans="1:11" s="162" customFormat="1" ht="18" customHeight="1">
      <c r="A3" s="159" t="s">
        <v>380</v>
      </c>
      <c r="B3" s="160">
        <v>155</v>
      </c>
      <c r="C3" s="160">
        <v>130</v>
      </c>
      <c r="D3" s="160">
        <v>94</v>
      </c>
      <c r="E3" s="168">
        <f t="shared" si="0"/>
        <v>379</v>
      </c>
      <c r="F3" s="161"/>
      <c r="G3" s="159" t="s">
        <v>387</v>
      </c>
      <c r="H3" s="160">
        <v>134</v>
      </c>
      <c r="I3" s="160">
        <v>107</v>
      </c>
      <c r="J3" s="160">
        <v>110</v>
      </c>
      <c r="K3" s="165">
        <f t="shared" si="1"/>
        <v>351</v>
      </c>
    </row>
    <row r="4" spans="1:11" s="162" customFormat="1" ht="18" customHeight="1">
      <c r="A4" s="159" t="s">
        <v>381</v>
      </c>
      <c r="B4" s="160">
        <v>115</v>
      </c>
      <c r="C4" s="160">
        <v>131</v>
      </c>
      <c r="D4" s="160">
        <v>117</v>
      </c>
      <c r="E4" s="168">
        <f t="shared" si="0"/>
        <v>363</v>
      </c>
      <c r="F4" s="161"/>
      <c r="G4" s="159" t="s">
        <v>388</v>
      </c>
      <c r="H4" s="160">
        <v>130</v>
      </c>
      <c r="I4" s="160">
        <v>108</v>
      </c>
      <c r="J4" s="160">
        <v>117</v>
      </c>
      <c r="K4" s="165">
        <f t="shared" si="1"/>
        <v>355</v>
      </c>
    </row>
    <row r="5" spans="1:11" s="162" customFormat="1" ht="18" customHeight="1">
      <c r="A5" s="159" t="s">
        <v>382</v>
      </c>
      <c r="B5" s="160">
        <v>107</v>
      </c>
      <c r="C5" s="160">
        <v>106</v>
      </c>
      <c r="D5" s="160">
        <v>137</v>
      </c>
      <c r="E5" s="168">
        <f t="shared" si="0"/>
        <v>350</v>
      </c>
      <c r="F5" s="161"/>
      <c r="G5" s="159" t="s">
        <v>389</v>
      </c>
      <c r="H5" s="160">
        <v>98</v>
      </c>
      <c r="I5" s="160">
        <v>133</v>
      </c>
      <c r="J5" s="160">
        <v>88</v>
      </c>
      <c r="K5" s="165">
        <f t="shared" si="1"/>
        <v>319</v>
      </c>
    </row>
    <row r="6" spans="1:11" s="162" customFormat="1" ht="18" customHeight="1">
      <c r="A6" s="159" t="s">
        <v>383</v>
      </c>
      <c r="B6" s="160">
        <v>113</v>
      </c>
      <c r="C6" s="160">
        <v>135</v>
      </c>
      <c r="D6" s="160">
        <v>143</v>
      </c>
      <c r="E6" s="168">
        <f t="shared" si="0"/>
        <v>391</v>
      </c>
      <c r="F6" s="161"/>
      <c r="G6" s="159" t="s">
        <v>390</v>
      </c>
      <c r="H6" s="160">
        <v>145</v>
      </c>
      <c r="I6" s="160">
        <v>124</v>
      </c>
      <c r="J6" s="160">
        <v>117</v>
      </c>
      <c r="K6" s="165">
        <f t="shared" si="1"/>
        <v>386</v>
      </c>
    </row>
    <row r="7" spans="1:11" s="167" customFormat="1" ht="18" customHeight="1">
      <c r="A7" s="163" t="s">
        <v>384</v>
      </c>
      <c r="B7" s="164">
        <f>SUM(B2:B6)</f>
        <v>606</v>
      </c>
      <c r="C7" s="221">
        <f>SUM(C2:C6)</f>
        <v>624</v>
      </c>
      <c r="D7" s="221">
        <f>SUM(D2:D6)</f>
        <v>617</v>
      </c>
      <c r="E7" s="220">
        <f t="shared" si="0"/>
        <v>1847</v>
      </c>
      <c r="F7" s="166"/>
      <c r="G7" s="163" t="s">
        <v>385</v>
      </c>
      <c r="H7" s="220">
        <f>SUM(H2:H6)</f>
        <v>661</v>
      </c>
      <c r="I7" s="165">
        <f>SUM(I2:I6)</f>
        <v>620</v>
      </c>
      <c r="J7" s="165">
        <f>SUM(J2:J6)</f>
        <v>541</v>
      </c>
      <c r="K7" s="165">
        <f t="shared" si="1"/>
        <v>1822</v>
      </c>
    </row>
    <row r="8" spans="1:11" s="218" customFormat="1" ht="18" customHeight="1">
      <c r="A8" s="213" t="s">
        <v>204</v>
      </c>
      <c r="B8" s="214"/>
      <c r="C8" s="214"/>
      <c r="D8" s="214"/>
      <c r="E8" s="215"/>
      <c r="F8" s="216"/>
      <c r="G8" s="213" t="s">
        <v>201</v>
      </c>
      <c r="H8" s="217"/>
      <c r="I8" s="217"/>
      <c r="J8" s="217"/>
      <c r="K8" s="215"/>
    </row>
    <row r="9" spans="1:11" s="162" customFormat="1" ht="18" customHeight="1">
      <c r="A9" s="159" t="s">
        <v>401</v>
      </c>
      <c r="B9" s="160">
        <v>140</v>
      </c>
      <c r="C9" s="160">
        <v>101</v>
      </c>
      <c r="D9" s="160">
        <v>139</v>
      </c>
      <c r="E9" s="168">
        <f t="shared" ref="E9:E14" si="2">SUM(B9:D9)</f>
        <v>380</v>
      </c>
      <c r="F9" s="161"/>
      <c r="G9" s="159" t="s">
        <v>408</v>
      </c>
      <c r="H9" s="160">
        <v>113</v>
      </c>
      <c r="I9" s="160">
        <v>86</v>
      </c>
      <c r="J9" s="160">
        <v>108</v>
      </c>
      <c r="K9" s="165">
        <f t="shared" ref="K9:K14" si="3">SUM(H9:J9)</f>
        <v>307</v>
      </c>
    </row>
    <row r="10" spans="1:11" s="162" customFormat="1" ht="18" customHeight="1">
      <c r="A10" s="159" t="s">
        <v>402</v>
      </c>
      <c r="B10" s="160">
        <v>124</v>
      </c>
      <c r="C10" s="160">
        <v>132</v>
      </c>
      <c r="D10" s="160">
        <v>143</v>
      </c>
      <c r="E10" s="168">
        <f t="shared" si="2"/>
        <v>399</v>
      </c>
      <c r="F10" s="161"/>
      <c r="G10" s="159" t="s">
        <v>409</v>
      </c>
      <c r="H10" s="160">
        <v>90</v>
      </c>
      <c r="I10" s="160">
        <v>112</v>
      </c>
      <c r="J10" s="160">
        <v>126</v>
      </c>
      <c r="K10" s="165">
        <f t="shared" si="3"/>
        <v>328</v>
      </c>
    </row>
    <row r="11" spans="1:11" s="162" customFormat="1" ht="18" customHeight="1">
      <c r="A11" s="159" t="s">
        <v>403</v>
      </c>
      <c r="B11" s="160">
        <v>132</v>
      </c>
      <c r="C11" s="160">
        <v>110</v>
      </c>
      <c r="D11" s="160">
        <v>126</v>
      </c>
      <c r="E11" s="168">
        <f t="shared" si="2"/>
        <v>368</v>
      </c>
      <c r="F11" s="161"/>
      <c r="G11" s="159" t="s">
        <v>410</v>
      </c>
      <c r="H11" s="160">
        <v>103</v>
      </c>
      <c r="I11" s="160">
        <v>121</v>
      </c>
      <c r="J11" s="160">
        <v>148</v>
      </c>
      <c r="K11" s="165">
        <f t="shared" si="3"/>
        <v>372</v>
      </c>
    </row>
    <row r="12" spans="1:11" s="162" customFormat="1" ht="18" customHeight="1">
      <c r="A12" s="159" t="s">
        <v>404</v>
      </c>
      <c r="B12" s="160">
        <v>110</v>
      </c>
      <c r="C12" s="160">
        <v>147</v>
      </c>
      <c r="D12" s="160">
        <v>103</v>
      </c>
      <c r="E12" s="168">
        <f t="shared" si="2"/>
        <v>360</v>
      </c>
      <c r="F12" s="161"/>
      <c r="G12" s="159" t="s">
        <v>411</v>
      </c>
      <c r="H12" s="160">
        <v>139</v>
      </c>
      <c r="I12" s="160">
        <v>97</v>
      </c>
      <c r="J12" s="160">
        <v>109</v>
      </c>
      <c r="K12" s="165">
        <f t="shared" si="3"/>
        <v>345</v>
      </c>
    </row>
    <row r="13" spans="1:11" s="162" customFormat="1" ht="18" customHeight="1">
      <c r="A13" s="159" t="s">
        <v>405</v>
      </c>
      <c r="B13" s="160">
        <v>128</v>
      </c>
      <c r="C13" s="160">
        <v>113</v>
      </c>
      <c r="D13" s="160">
        <v>131</v>
      </c>
      <c r="E13" s="168">
        <f t="shared" si="2"/>
        <v>372</v>
      </c>
      <c r="F13" s="161"/>
      <c r="G13" s="159" t="s">
        <v>412</v>
      </c>
      <c r="H13" s="160">
        <v>105</v>
      </c>
      <c r="I13" s="160">
        <v>126</v>
      </c>
      <c r="J13" s="160">
        <v>118</v>
      </c>
      <c r="K13" s="165">
        <f t="shared" si="3"/>
        <v>349</v>
      </c>
    </row>
    <row r="14" spans="1:11" s="167" customFormat="1" ht="18" customHeight="1">
      <c r="A14" s="163" t="s">
        <v>406</v>
      </c>
      <c r="B14" s="221">
        <f>SUM(B9:B13)</f>
        <v>634</v>
      </c>
      <c r="C14" s="221">
        <f>SUM(C9:C13)</f>
        <v>603</v>
      </c>
      <c r="D14" s="221">
        <f>SUM(D9:D13)</f>
        <v>642</v>
      </c>
      <c r="E14" s="220">
        <f t="shared" si="2"/>
        <v>1879</v>
      </c>
      <c r="F14" s="166"/>
      <c r="G14" s="163" t="s">
        <v>407</v>
      </c>
      <c r="H14" s="165">
        <f>SUM(H9:H13)</f>
        <v>550</v>
      </c>
      <c r="I14" s="165">
        <f>SUM(I9:I13)</f>
        <v>542</v>
      </c>
      <c r="J14" s="165">
        <f>SUM(J9:J13)</f>
        <v>609</v>
      </c>
      <c r="K14" s="165">
        <f t="shared" si="3"/>
        <v>1701</v>
      </c>
    </row>
    <row r="15" spans="1:11" s="218" customFormat="1" ht="18" customHeight="1">
      <c r="A15" s="213" t="s">
        <v>202</v>
      </c>
      <c r="B15" s="214"/>
      <c r="C15" s="214"/>
      <c r="D15" s="214"/>
      <c r="E15" s="215"/>
      <c r="F15" s="216"/>
      <c r="G15" s="213" t="s">
        <v>211</v>
      </c>
      <c r="H15" s="217"/>
      <c r="I15" s="217"/>
      <c r="J15" s="217"/>
      <c r="K15" s="215"/>
    </row>
    <row r="16" spans="1:11" s="162" customFormat="1" ht="18" customHeight="1">
      <c r="A16" s="159" t="s">
        <v>444</v>
      </c>
      <c r="B16" s="160">
        <v>110</v>
      </c>
      <c r="C16" s="160">
        <v>122</v>
      </c>
      <c r="D16" s="160">
        <v>125</v>
      </c>
      <c r="E16" s="168">
        <f t="shared" ref="E16:E21" si="4">SUM(B16:D16)</f>
        <v>357</v>
      </c>
      <c r="F16" s="161"/>
      <c r="G16" s="159" t="s">
        <v>449</v>
      </c>
      <c r="H16" s="160">
        <v>119</v>
      </c>
      <c r="I16" s="160">
        <v>111</v>
      </c>
      <c r="J16" s="160">
        <v>119</v>
      </c>
      <c r="K16" s="165">
        <f t="shared" ref="K16:K21" si="5">SUM(H16:J16)</f>
        <v>349</v>
      </c>
    </row>
    <row r="17" spans="1:11" s="162" customFormat="1" ht="18" customHeight="1">
      <c r="A17" s="159" t="s">
        <v>445</v>
      </c>
      <c r="B17" s="160">
        <v>156</v>
      </c>
      <c r="C17" s="160">
        <v>107</v>
      </c>
      <c r="D17" s="160">
        <v>103</v>
      </c>
      <c r="E17" s="168">
        <f t="shared" si="4"/>
        <v>366</v>
      </c>
      <c r="F17" s="161"/>
      <c r="G17" s="159" t="s">
        <v>450</v>
      </c>
      <c r="H17" s="160">
        <v>113</v>
      </c>
      <c r="I17" s="160">
        <v>108</v>
      </c>
      <c r="J17" s="160">
        <v>93</v>
      </c>
      <c r="K17" s="165">
        <f t="shared" si="5"/>
        <v>314</v>
      </c>
    </row>
    <row r="18" spans="1:11" s="162" customFormat="1" ht="18" customHeight="1">
      <c r="A18" s="159" t="s">
        <v>446</v>
      </c>
      <c r="B18" s="160">
        <v>128</v>
      </c>
      <c r="C18" s="160">
        <v>117</v>
      </c>
      <c r="D18" s="160">
        <v>108</v>
      </c>
      <c r="E18" s="168">
        <f t="shared" si="4"/>
        <v>353</v>
      </c>
      <c r="F18" s="161"/>
      <c r="G18" s="159" t="s">
        <v>451</v>
      </c>
      <c r="H18" s="160">
        <v>137</v>
      </c>
      <c r="I18" s="160">
        <v>115</v>
      </c>
      <c r="J18" s="160">
        <v>126</v>
      </c>
      <c r="K18" s="165">
        <f t="shared" si="5"/>
        <v>378</v>
      </c>
    </row>
    <row r="19" spans="1:11" s="162" customFormat="1" ht="18" customHeight="1">
      <c r="A19" s="159" t="s">
        <v>447</v>
      </c>
      <c r="B19" s="160">
        <v>147</v>
      </c>
      <c r="C19" s="160">
        <v>128</v>
      </c>
      <c r="D19" s="160">
        <v>136</v>
      </c>
      <c r="E19" s="168">
        <f t="shared" si="4"/>
        <v>411</v>
      </c>
      <c r="F19" s="161"/>
      <c r="G19" s="159" t="s">
        <v>452</v>
      </c>
      <c r="H19" s="160">
        <v>109</v>
      </c>
      <c r="I19" s="160">
        <v>108</v>
      </c>
      <c r="J19" s="160">
        <v>116</v>
      </c>
      <c r="K19" s="165">
        <f t="shared" si="5"/>
        <v>333</v>
      </c>
    </row>
    <row r="20" spans="1:11" s="162" customFormat="1" ht="18" customHeight="1">
      <c r="A20" s="159" t="s">
        <v>448</v>
      </c>
      <c r="B20" s="160">
        <v>115</v>
      </c>
      <c r="C20" s="160">
        <v>110</v>
      </c>
      <c r="D20" s="160">
        <v>124</v>
      </c>
      <c r="E20" s="168">
        <f t="shared" si="4"/>
        <v>349</v>
      </c>
      <c r="F20" s="161"/>
      <c r="G20" s="159" t="s">
        <v>453</v>
      </c>
      <c r="H20" s="160">
        <v>119</v>
      </c>
      <c r="I20" s="160">
        <v>102</v>
      </c>
      <c r="J20" s="160">
        <v>133</v>
      </c>
      <c r="K20" s="165">
        <f t="shared" si="5"/>
        <v>354</v>
      </c>
    </row>
    <row r="21" spans="1:11" s="167" customFormat="1" ht="18" customHeight="1">
      <c r="A21" s="163" t="s">
        <v>406</v>
      </c>
      <c r="B21" s="221">
        <f>SUM(B16:B20)</f>
        <v>656</v>
      </c>
      <c r="C21" s="221">
        <f>SUM(C16:C20)</f>
        <v>584</v>
      </c>
      <c r="D21" s="221">
        <f>SUM(D16:D20)</f>
        <v>596</v>
      </c>
      <c r="E21" s="220">
        <f t="shared" si="4"/>
        <v>1836</v>
      </c>
      <c r="F21" s="166"/>
      <c r="G21" s="163" t="s">
        <v>407</v>
      </c>
      <c r="H21" s="165">
        <f>SUM(H16:H20)</f>
        <v>597</v>
      </c>
      <c r="I21" s="165">
        <f>SUM(I16:I20)</f>
        <v>544</v>
      </c>
      <c r="J21" s="165">
        <f>SUM(J16:J20)</f>
        <v>587</v>
      </c>
      <c r="K21" s="165">
        <f t="shared" si="5"/>
        <v>1728</v>
      </c>
    </row>
    <row r="22" spans="1:11" s="218" customFormat="1" ht="18" customHeight="1">
      <c r="A22" s="219" t="s">
        <v>209</v>
      </c>
      <c r="B22" s="217"/>
      <c r="C22" s="217"/>
      <c r="D22" s="217"/>
      <c r="E22" s="215"/>
      <c r="F22" s="216"/>
      <c r="G22" s="219" t="s">
        <v>207</v>
      </c>
      <c r="H22" s="217"/>
      <c r="I22" s="217"/>
      <c r="J22" s="217"/>
      <c r="K22" s="215"/>
    </row>
    <row r="23" spans="1:11" s="162" customFormat="1" ht="18" customHeight="1">
      <c r="A23" s="159" t="s">
        <v>434</v>
      </c>
      <c r="B23" s="160">
        <v>97</v>
      </c>
      <c r="C23" s="160">
        <v>134</v>
      </c>
      <c r="D23" s="160">
        <v>132</v>
      </c>
      <c r="E23" s="165">
        <f t="shared" ref="E23:E28" si="6">SUM(B23:D23)</f>
        <v>363</v>
      </c>
      <c r="F23" s="161"/>
      <c r="G23" s="159" t="s">
        <v>439</v>
      </c>
      <c r="H23" s="160">
        <v>98</v>
      </c>
      <c r="I23" s="160">
        <v>116</v>
      </c>
      <c r="J23" s="160">
        <v>114</v>
      </c>
      <c r="K23" s="165">
        <f t="shared" ref="K23:K28" si="7">SUM(H23:J23)</f>
        <v>328</v>
      </c>
    </row>
    <row r="24" spans="1:11" s="162" customFormat="1" ht="18" customHeight="1">
      <c r="A24" s="159" t="s">
        <v>435</v>
      </c>
      <c r="B24" s="160">
        <v>103</v>
      </c>
      <c r="C24" s="160">
        <v>108</v>
      </c>
      <c r="D24" s="160">
        <v>127</v>
      </c>
      <c r="E24" s="165">
        <f t="shared" si="6"/>
        <v>338</v>
      </c>
      <c r="F24" s="161"/>
      <c r="G24" s="159" t="s">
        <v>440</v>
      </c>
      <c r="H24" s="160">
        <v>100</v>
      </c>
      <c r="I24" s="160">
        <v>112</v>
      </c>
      <c r="J24" s="160">
        <v>137</v>
      </c>
      <c r="K24" s="165">
        <f t="shared" si="7"/>
        <v>349</v>
      </c>
    </row>
    <row r="25" spans="1:11" s="162" customFormat="1" ht="18" customHeight="1">
      <c r="A25" s="159" t="s">
        <v>436</v>
      </c>
      <c r="B25" s="160">
        <v>111</v>
      </c>
      <c r="C25" s="160">
        <v>123</v>
      </c>
      <c r="D25" s="160">
        <v>124</v>
      </c>
      <c r="E25" s="165">
        <f t="shared" si="6"/>
        <v>358</v>
      </c>
      <c r="F25" s="161"/>
      <c r="G25" s="159" t="s">
        <v>441</v>
      </c>
      <c r="H25" s="160">
        <v>119</v>
      </c>
      <c r="I25" s="160">
        <v>112</v>
      </c>
      <c r="J25" s="160">
        <v>110</v>
      </c>
      <c r="K25" s="165">
        <f t="shared" si="7"/>
        <v>341</v>
      </c>
    </row>
    <row r="26" spans="1:11" s="162" customFormat="1" ht="18" customHeight="1">
      <c r="A26" s="159" t="s">
        <v>437</v>
      </c>
      <c r="B26" s="160">
        <v>125</v>
      </c>
      <c r="C26" s="160">
        <v>96</v>
      </c>
      <c r="D26" s="160">
        <v>115</v>
      </c>
      <c r="E26" s="165">
        <f t="shared" si="6"/>
        <v>336</v>
      </c>
      <c r="F26" s="161"/>
      <c r="G26" s="159" t="s">
        <v>442</v>
      </c>
      <c r="H26" s="160">
        <v>130</v>
      </c>
      <c r="I26" s="160">
        <v>142</v>
      </c>
      <c r="J26" s="160">
        <v>148</v>
      </c>
      <c r="K26" s="165">
        <f t="shared" si="7"/>
        <v>420</v>
      </c>
    </row>
    <row r="27" spans="1:11" s="162" customFormat="1" ht="18" customHeight="1">
      <c r="A27" s="159" t="s">
        <v>438</v>
      </c>
      <c r="B27" s="160">
        <v>130</v>
      </c>
      <c r="C27" s="160">
        <v>126</v>
      </c>
      <c r="D27" s="160">
        <v>136</v>
      </c>
      <c r="E27" s="165">
        <f t="shared" si="6"/>
        <v>392</v>
      </c>
      <c r="F27" s="161"/>
      <c r="G27" s="159" t="s">
        <v>443</v>
      </c>
      <c r="H27" s="160">
        <v>123</v>
      </c>
      <c r="I27" s="160">
        <v>113</v>
      </c>
      <c r="J27" s="160">
        <v>114</v>
      </c>
      <c r="K27" s="165">
        <f t="shared" si="7"/>
        <v>350</v>
      </c>
    </row>
    <row r="28" spans="1:11" s="167" customFormat="1" ht="18" customHeight="1">
      <c r="A28" s="163" t="s">
        <v>385</v>
      </c>
      <c r="B28" s="165">
        <f>SUM(B23:B27)</f>
        <v>566</v>
      </c>
      <c r="C28" s="165">
        <f>SUM(C23:C27)</f>
        <v>587</v>
      </c>
      <c r="D28" s="220">
        <f>SUM(D23:D27)</f>
        <v>634</v>
      </c>
      <c r="E28" s="165">
        <f t="shared" si="6"/>
        <v>1787</v>
      </c>
      <c r="F28" s="166"/>
      <c r="G28" s="163" t="s">
        <v>384</v>
      </c>
      <c r="H28" s="220">
        <f>SUM(H23:H27)</f>
        <v>570</v>
      </c>
      <c r="I28" s="220">
        <f>SUM(I23:I27)</f>
        <v>595</v>
      </c>
      <c r="J28" s="165">
        <f>SUM(J23:J27)</f>
        <v>623</v>
      </c>
      <c r="K28" s="220">
        <f t="shared" si="7"/>
        <v>1788</v>
      </c>
    </row>
    <row r="29" spans="1:11" s="218" customFormat="1" ht="18" customHeight="1">
      <c r="A29" s="219" t="s">
        <v>210</v>
      </c>
      <c r="B29" s="217"/>
      <c r="C29" s="217"/>
      <c r="D29" s="217"/>
      <c r="E29" s="215"/>
      <c r="F29" s="216"/>
      <c r="G29" s="219" t="s">
        <v>203</v>
      </c>
      <c r="H29" s="217"/>
      <c r="I29" s="217"/>
      <c r="J29" s="217"/>
      <c r="K29" s="215"/>
    </row>
    <row r="30" spans="1:11" s="162" customFormat="1" ht="18" customHeight="1">
      <c r="A30" s="159" t="s">
        <v>419</v>
      </c>
      <c r="B30" s="160">
        <v>121</v>
      </c>
      <c r="C30" s="160">
        <v>105</v>
      </c>
      <c r="D30" s="160">
        <v>115</v>
      </c>
      <c r="E30" s="165">
        <f t="shared" ref="E30:E35" si="8">SUM(B30:D30)</f>
        <v>341</v>
      </c>
      <c r="F30" s="161"/>
      <c r="G30" s="159" t="s">
        <v>413</v>
      </c>
      <c r="H30" s="160">
        <v>98</v>
      </c>
      <c r="I30" s="160">
        <v>115</v>
      </c>
      <c r="J30" s="160">
        <v>126</v>
      </c>
      <c r="K30" s="165">
        <f t="shared" ref="K30:K35" si="9">SUM(H30:J30)</f>
        <v>339</v>
      </c>
    </row>
    <row r="31" spans="1:11" s="162" customFormat="1" ht="18" customHeight="1">
      <c r="A31" s="159" t="s">
        <v>420</v>
      </c>
      <c r="B31" s="160">
        <v>111</v>
      </c>
      <c r="C31" s="160">
        <v>95</v>
      </c>
      <c r="D31" s="160">
        <v>93</v>
      </c>
      <c r="E31" s="165">
        <f t="shared" si="8"/>
        <v>299</v>
      </c>
      <c r="F31" s="161"/>
      <c r="G31" s="159" t="s">
        <v>414</v>
      </c>
      <c r="H31" s="160">
        <v>104</v>
      </c>
      <c r="I31" s="160">
        <v>121</v>
      </c>
      <c r="J31" s="160">
        <v>97</v>
      </c>
      <c r="K31" s="165">
        <f t="shared" si="9"/>
        <v>322</v>
      </c>
    </row>
    <row r="32" spans="1:11" s="162" customFormat="1" ht="18" customHeight="1">
      <c r="A32" s="159" t="s">
        <v>421</v>
      </c>
      <c r="B32" s="160">
        <v>134</v>
      </c>
      <c r="C32" s="160">
        <v>129</v>
      </c>
      <c r="D32" s="160">
        <v>102</v>
      </c>
      <c r="E32" s="165">
        <f t="shared" si="8"/>
        <v>365</v>
      </c>
      <c r="F32" s="161"/>
      <c r="G32" s="159" t="s">
        <v>415</v>
      </c>
      <c r="H32" s="160">
        <v>98</v>
      </c>
      <c r="I32" s="160">
        <v>112</v>
      </c>
      <c r="J32" s="160">
        <v>126</v>
      </c>
      <c r="K32" s="165">
        <f t="shared" si="9"/>
        <v>336</v>
      </c>
    </row>
    <row r="33" spans="1:11" s="162" customFormat="1" ht="18" customHeight="1">
      <c r="A33" s="159" t="s">
        <v>422</v>
      </c>
      <c r="B33" s="160">
        <v>103</v>
      </c>
      <c r="C33" s="160">
        <v>120</v>
      </c>
      <c r="D33" s="160">
        <v>109</v>
      </c>
      <c r="E33" s="165">
        <f t="shared" si="8"/>
        <v>332</v>
      </c>
      <c r="F33" s="161"/>
      <c r="G33" s="159" t="s">
        <v>416</v>
      </c>
      <c r="H33" s="160">
        <v>107</v>
      </c>
      <c r="I33" s="160">
        <v>114</v>
      </c>
      <c r="J33" s="160">
        <v>131</v>
      </c>
      <c r="K33" s="165">
        <f t="shared" si="9"/>
        <v>352</v>
      </c>
    </row>
    <row r="34" spans="1:11" s="162" customFormat="1" ht="18" customHeight="1">
      <c r="A34" s="159" t="s">
        <v>423</v>
      </c>
      <c r="B34" s="160">
        <v>132</v>
      </c>
      <c r="C34" s="160">
        <v>121</v>
      </c>
      <c r="D34" s="160">
        <v>88</v>
      </c>
      <c r="E34" s="165">
        <f t="shared" si="8"/>
        <v>341</v>
      </c>
      <c r="F34" s="161"/>
      <c r="G34" s="159" t="s">
        <v>417</v>
      </c>
      <c r="H34" s="160">
        <v>123</v>
      </c>
      <c r="I34" s="160">
        <v>97</v>
      </c>
      <c r="J34" s="160">
        <v>137</v>
      </c>
      <c r="K34" s="165">
        <f t="shared" si="9"/>
        <v>357</v>
      </c>
    </row>
    <row r="35" spans="1:11" s="167" customFormat="1" ht="18" customHeight="1">
      <c r="A35" s="163" t="s">
        <v>418</v>
      </c>
      <c r="B35" s="220">
        <f>SUM(B30:B34)</f>
        <v>601</v>
      </c>
      <c r="C35" s="220">
        <f>SUM(C30:C34)</f>
        <v>570</v>
      </c>
      <c r="D35" s="165">
        <f>SUM(D30:D34)</f>
        <v>507</v>
      </c>
      <c r="E35" s="165">
        <f t="shared" si="8"/>
        <v>1678</v>
      </c>
      <c r="F35" s="166"/>
      <c r="G35" s="163" t="s">
        <v>418</v>
      </c>
      <c r="H35" s="165">
        <f>SUM(H30:H34)</f>
        <v>530</v>
      </c>
      <c r="I35" s="165">
        <f>SUM(I30:I34)</f>
        <v>559</v>
      </c>
      <c r="J35" s="220">
        <f>SUM(J30:J34)</f>
        <v>617</v>
      </c>
      <c r="K35" s="220">
        <f t="shared" si="9"/>
        <v>1706</v>
      </c>
    </row>
    <row r="36" spans="1:11" s="218" customFormat="1" ht="18" customHeight="1">
      <c r="A36" s="219" t="s">
        <v>212</v>
      </c>
      <c r="B36" s="217"/>
      <c r="C36" s="217"/>
      <c r="D36" s="217"/>
      <c r="E36" s="215"/>
      <c r="F36" s="216"/>
      <c r="G36" s="219" t="s">
        <v>235</v>
      </c>
      <c r="H36" s="217"/>
      <c r="I36" s="217"/>
      <c r="J36" s="217"/>
      <c r="K36" s="215"/>
    </row>
    <row r="37" spans="1:11" s="162" customFormat="1" ht="18" customHeight="1">
      <c r="A37" s="159" t="s">
        <v>391</v>
      </c>
      <c r="B37" s="160">
        <v>190</v>
      </c>
      <c r="C37" s="160">
        <v>134</v>
      </c>
      <c r="D37" s="160">
        <v>134</v>
      </c>
      <c r="E37" s="165">
        <f t="shared" ref="E37:E42" si="10">SUM(B37:D37)</f>
        <v>458</v>
      </c>
      <c r="F37" s="161"/>
      <c r="G37" s="159" t="s">
        <v>400</v>
      </c>
      <c r="H37" s="160">
        <v>139</v>
      </c>
      <c r="I37" s="160">
        <v>133</v>
      </c>
      <c r="J37" s="160">
        <v>115</v>
      </c>
      <c r="K37" s="165">
        <f t="shared" ref="K37:K42" si="11">SUM(H37:J37)</f>
        <v>387</v>
      </c>
    </row>
    <row r="38" spans="1:11" s="162" customFormat="1" ht="18" customHeight="1">
      <c r="A38" s="159" t="s">
        <v>392</v>
      </c>
      <c r="B38" s="160">
        <v>120</v>
      </c>
      <c r="C38" s="160">
        <v>123</v>
      </c>
      <c r="D38" s="160">
        <v>103</v>
      </c>
      <c r="E38" s="165">
        <f t="shared" si="10"/>
        <v>346</v>
      </c>
      <c r="F38" s="161"/>
      <c r="G38" s="159" t="s">
        <v>399</v>
      </c>
      <c r="H38" s="160">
        <v>92</v>
      </c>
      <c r="I38" s="160">
        <v>116</v>
      </c>
      <c r="J38" s="160">
        <v>130</v>
      </c>
      <c r="K38" s="165">
        <f t="shared" si="11"/>
        <v>338</v>
      </c>
    </row>
    <row r="39" spans="1:11" s="162" customFormat="1" ht="18" customHeight="1">
      <c r="A39" s="159" t="s">
        <v>393</v>
      </c>
      <c r="B39" s="160">
        <v>100</v>
      </c>
      <c r="C39" s="160">
        <v>118</v>
      </c>
      <c r="D39" s="160">
        <v>109</v>
      </c>
      <c r="E39" s="165">
        <f t="shared" si="10"/>
        <v>327</v>
      </c>
      <c r="F39" s="161"/>
      <c r="G39" s="159" t="s">
        <v>398</v>
      </c>
      <c r="H39" s="160">
        <v>123</v>
      </c>
      <c r="I39" s="160">
        <v>102</v>
      </c>
      <c r="J39" s="160">
        <v>131</v>
      </c>
      <c r="K39" s="165">
        <f t="shared" si="11"/>
        <v>356</v>
      </c>
    </row>
    <row r="40" spans="1:11" s="162" customFormat="1" ht="18" customHeight="1">
      <c r="A40" s="159" t="s">
        <v>394</v>
      </c>
      <c r="B40" s="160">
        <v>133</v>
      </c>
      <c r="C40" s="160">
        <v>132</v>
      </c>
      <c r="D40" s="160">
        <v>130</v>
      </c>
      <c r="E40" s="165">
        <f t="shared" si="10"/>
        <v>395</v>
      </c>
      <c r="F40" s="161"/>
      <c r="G40" s="159" t="s">
        <v>397</v>
      </c>
      <c r="H40" s="160">
        <v>134</v>
      </c>
      <c r="I40" s="160">
        <v>109</v>
      </c>
      <c r="J40" s="160">
        <v>108</v>
      </c>
      <c r="K40" s="165">
        <f t="shared" si="11"/>
        <v>351</v>
      </c>
    </row>
    <row r="41" spans="1:11" s="162" customFormat="1" ht="18" customHeight="1">
      <c r="A41" s="159" t="s">
        <v>395</v>
      </c>
      <c r="B41" s="160">
        <v>131</v>
      </c>
      <c r="C41" s="160">
        <v>155</v>
      </c>
      <c r="D41" s="160">
        <v>120</v>
      </c>
      <c r="E41" s="165">
        <f t="shared" si="10"/>
        <v>406</v>
      </c>
      <c r="F41" s="161"/>
      <c r="G41" s="159" t="s">
        <v>396</v>
      </c>
      <c r="H41" s="160">
        <v>98</v>
      </c>
      <c r="I41" s="160">
        <v>111</v>
      </c>
      <c r="J41" s="160">
        <v>113</v>
      </c>
      <c r="K41" s="165">
        <f t="shared" si="11"/>
        <v>322</v>
      </c>
    </row>
    <row r="42" spans="1:11" s="167" customFormat="1" ht="18" customHeight="1">
      <c r="A42" s="163" t="s">
        <v>384</v>
      </c>
      <c r="B42" s="220">
        <f>SUM(B37:B41)</f>
        <v>674</v>
      </c>
      <c r="C42" s="220">
        <f>SUM(C37:C41)</f>
        <v>662</v>
      </c>
      <c r="D42" s="165">
        <f>SUM(D37:D41)</f>
        <v>596</v>
      </c>
      <c r="E42" s="220">
        <f t="shared" si="10"/>
        <v>1932</v>
      </c>
      <c r="F42" s="166"/>
      <c r="G42" s="163" t="s">
        <v>385</v>
      </c>
      <c r="H42" s="165">
        <f>SUM(H37:H41)</f>
        <v>586</v>
      </c>
      <c r="I42" s="165">
        <f>SUM(I37:I41)</f>
        <v>571</v>
      </c>
      <c r="J42" s="220">
        <f>SUM(J37:J41)</f>
        <v>597</v>
      </c>
      <c r="K42" s="165">
        <f t="shared" si="11"/>
        <v>1754</v>
      </c>
    </row>
    <row r="43" spans="1:11" s="218" customFormat="1" ht="18" customHeight="1">
      <c r="A43" s="219" t="s">
        <v>206</v>
      </c>
      <c r="B43" s="217"/>
      <c r="C43" s="217"/>
      <c r="D43" s="217"/>
      <c r="E43" s="215"/>
      <c r="F43" s="216"/>
      <c r="G43" s="219" t="s">
        <v>208</v>
      </c>
      <c r="H43" s="217"/>
      <c r="I43" s="217"/>
      <c r="J43" s="217"/>
      <c r="K43" s="215"/>
    </row>
    <row r="44" spans="1:11" s="162" customFormat="1" ht="18" customHeight="1">
      <c r="A44" s="159" t="s">
        <v>424</v>
      </c>
      <c r="B44" s="160">
        <v>93</v>
      </c>
      <c r="C44" s="160">
        <v>109</v>
      </c>
      <c r="D44" s="160">
        <v>157</v>
      </c>
      <c r="E44" s="165">
        <f t="shared" ref="E44:E49" si="12">SUM(B44:D44)</f>
        <v>359</v>
      </c>
      <c r="F44" s="161"/>
      <c r="G44" s="159" t="s">
        <v>429</v>
      </c>
      <c r="H44" s="160">
        <v>94</v>
      </c>
      <c r="I44" s="160">
        <v>88</v>
      </c>
      <c r="J44" s="160">
        <v>110</v>
      </c>
      <c r="K44" s="165">
        <f>SUM(H44:J44)</f>
        <v>292</v>
      </c>
    </row>
    <row r="45" spans="1:11" s="162" customFormat="1" ht="18" customHeight="1">
      <c r="A45" s="159" t="s">
        <v>425</v>
      </c>
      <c r="B45" s="160">
        <v>143</v>
      </c>
      <c r="C45" s="160">
        <v>140</v>
      </c>
      <c r="D45" s="160">
        <v>117</v>
      </c>
      <c r="E45" s="165">
        <f t="shared" si="12"/>
        <v>400</v>
      </c>
      <c r="F45" s="161"/>
      <c r="G45" s="159" t="s">
        <v>430</v>
      </c>
      <c r="H45" s="160">
        <v>116</v>
      </c>
      <c r="I45" s="160">
        <v>114</v>
      </c>
      <c r="J45" s="160">
        <v>105</v>
      </c>
      <c r="K45" s="165">
        <f>SUM(H45:J45)</f>
        <v>335</v>
      </c>
    </row>
    <row r="46" spans="1:11" s="162" customFormat="1" ht="18" customHeight="1">
      <c r="A46" s="159" t="s">
        <v>426</v>
      </c>
      <c r="B46" s="160">
        <v>105</v>
      </c>
      <c r="C46" s="160">
        <v>143</v>
      </c>
      <c r="D46" s="160">
        <v>112</v>
      </c>
      <c r="E46" s="165">
        <f t="shared" si="12"/>
        <v>360</v>
      </c>
      <c r="F46" s="161"/>
      <c r="G46" s="159" t="s">
        <v>431</v>
      </c>
      <c r="H46" s="160">
        <v>107</v>
      </c>
      <c r="I46" s="160">
        <v>125</v>
      </c>
      <c r="J46" s="160">
        <v>149</v>
      </c>
      <c r="K46" s="165">
        <f>SUM(H46:J46)</f>
        <v>381</v>
      </c>
    </row>
    <row r="47" spans="1:11" s="162" customFormat="1" ht="18" customHeight="1">
      <c r="A47" s="159" t="s">
        <v>427</v>
      </c>
      <c r="B47" s="160">
        <v>121</v>
      </c>
      <c r="C47" s="160">
        <v>117</v>
      </c>
      <c r="D47" s="160">
        <v>132</v>
      </c>
      <c r="E47" s="165">
        <f t="shared" si="12"/>
        <v>370</v>
      </c>
      <c r="F47" s="161"/>
      <c r="G47" s="159" t="s">
        <v>432</v>
      </c>
      <c r="H47" s="160">
        <v>102</v>
      </c>
      <c r="I47" s="160">
        <v>137</v>
      </c>
      <c r="J47" s="160">
        <v>158</v>
      </c>
      <c r="K47" s="165">
        <f>SUM(H47:J47)</f>
        <v>397</v>
      </c>
    </row>
    <row r="48" spans="1:11" s="162" customFormat="1" ht="18" customHeight="1">
      <c r="A48" s="159" t="s">
        <v>428</v>
      </c>
      <c r="B48" s="160">
        <v>111</v>
      </c>
      <c r="C48" s="160">
        <v>133</v>
      </c>
      <c r="D48" s="160">
        <v>124</v>
      </c>
      <c r="E48" s="165">
        <f t="shared" si="12"/>
        <v>368</v>
      </c>
      <c r="F48" s="161"/>
      <c r="G48" s="159" t="s">
        <v>433</v>
      </c>
      <c r="H48" s="160">
        <v>106</v>
      </c>
      <c r="I48" s="160">
        <v>131</v>
      </c>
      <c r="J48" s="160">
        <v>107</v>
      </c>
      <c r="K48" s="165">
        <f>SUM(H48:J48)</f>
        <v>344</v>
      </c>
    </row>
    <row r="49" spans="1:11" s="167" customFormat="1" ht="18" customHeight="1">
      <c r="A49" s="163" t="s">
        <v>406</v>
      </c>
      <c r="B49" s="220">
        <f>SUM(B44:B48)</f>
        <v>573</v>
      </c>
      <c r="C49" s="220">
        <f>SUM(C44:C48)</f>
        <v>642</v>
      </c>
      <c r="D49" s="220">
        <f>SUM(D44:D48)</f>
        <v>642</v>
      </c>
      <c r="E49" s="220">
        <f t="shared" si="12"/>
        <v>1857</v>
      </c>
      <c r="F49" s="166"/>
      <c r="G49" s="163" t="s">
        <v>407</v>
      </c>
      <c r="H49" s="165">
        <f>SUM(H44:H48)</f>
        <v>525</v>
      </c>
      <c r="I49" s="165">
        <f>SUM(I44:I48)</f>
        <v>595</v>
      </c>
      <c r="J49" s="165">
        <f>SUM(J44:J48)</f>
        <v>629</v>
      </c>
      <c r="K49" s="165">
        <f>SUM(K44:K48)</f>
        <v>1749</v>
      </c>
    </row>
    <row r="50" spans="1:11" ht="18.75">
      <c r="A50" s="311" t="s">
        <v>7</v>
      </c>
      <c r="B50" s="312"/>
      <c r="C50" s="312"/>
      <c r="D50" s="312"/>
      <c r="E50" s="313"/>
      <c r="F50" s="158"/>
      <c r="G50" s="311" t="s">
        <v>8</v>
      </c>
      <c r="H50" s="312"/>
      <c r="I50" s="312"/>
      <c r="J50" s="312"/>
      <c r="K50" s="313"/>
    </row>
    <row r="51" spans="1:11" ht="18.75">
      <c r="A51" s="314">
        <v>41159</v>
      </c>
      <c r="B51" s="315"/>
      <c r="C51" s="315"/>
      <c r="D51" s="315"/>
      <c r="E51" s="316"/>
      <c r="F51" s="158"/>
      <c r="G51" s="314">
        <f>A51+7</f>
        <v>41166</v>
      </c>
      <c r="H51" s="315"/>
      <c r="I51" s="315"/>
      <c r="J51" s="315"/>
      <c r="K51" s="316"/>
    </row>
    <row r="52" spans="1:11" ht="18.75">
      <c r="A52" s="308" t="s">
        <v>267</v>
      </c>
      <c r="B52" s="309"/>
      <c r="C52" s="309"/>
      <c r="D52" s="309"/>
      <c r="E52" s="310"/>
      <c r="G52" s="308" t="s">
        <v>274</v>
      </c>
      <c r="H52" s="309"/>
      <c r="I52" s="309"/>
      <c r="J52" s="309"/>
      <c r="K52" s="310"/>
    </row>
    <row r="53" spans="1:11" ht="18.75">
      <c r="A53" s="308" t="s">
        <v>268</v>
      </c>
      <c r="B53" s="309"/>
      <c r="C53" s="309"/>
      <c r="D53" s="309"/>
      <c r="E53" s="310"/>
      <c r="G53" s="308" t="s">
        <v>275</v>
      </c>
      <c r="H53" s="309"/>
      <c r="I53" s="309"/>
      <c r="J53" s="309"/>
      <c r="K53" s="310"/>
    </row>
    <row r="54" spans="1:11" ht="18.75">
      <c r="A54" s="308" t="s">
        <v>269</v>
      </c>
      <c r="B54" s="309"/>
      <c r="C54" s="309"/>
      <c r="D54" s="309"/>
      <c r="E54" s="310"/>
      <c r="G54" s="308" t="s">
        <v>276</v>
      </c>
      <c r="H54" s="309"/>
      <c r="I54" s="309"/>
      <c r="J54" s="309"/>
      <c r="K54" s="310"/>
    </row>
    <row r="55" spans="1:11" ht="18.75">
      <c r="A55" s="308" t="s">
        <v>270</v>
      </c>
      <c r="B55" s="309"/>
      <c r="C55" s="309"/>
      <c r="D55" s="309"/>
      <c r="E55" s="310"/>
      <c r="G55" s="308" t="s">
        <v>277</v>
      </c>
      <c r="H55" s="309"/>
      <c r="I55" s="309"/>
      <c r="J55" s="309"/>
      <c r="K55" s="310"/>
    </row>
    <row r="56" spans="1:11" ht="18.75">
      <c r="A56" s="308" t="s">
        <v>271</v>
      </c>
      <c r="B56" s="309"/>
      <c r="C56" s="309"/>
      <c r="D56" s="309"/>
      <c r="E56" s="310"/>
      <c r="G56" s="308" t="s">
        <v>278</v>
      </c>
      <c r="H56" s="309"/>
      <c r="I56" s="309"/>
      <c r="J56" s="309"/>
      <c r="K56" s="310"/>
    </row>
    <row r="57" spans="1:11" ht="18.75">
      <c r="A57" s="308" t="s">
        <v>272</v>
      </c>
      <c r="B57" s="309"/>
      <c r="C57" s="309"/>
      <c r="D57" s="309"/>
      <c r="E57" s="310"/>
      <c r="G57" s="308" t="s">
        <v>279</v>
      </c>
      <c r="H57" s="309"/>
      <c r="I57" s="309"/>
      <c r="J57" s="309"/>
      <c r="K57" s="310"/>
    </row>
    <row r="58" spans="1:11" ht="18.75">
      <c r="A58" s="305" t="s">
        <v>273</v>
      </c>
      <c r="B58" s="306"/>
      <c r="C58" s="306"/>
      <c r="D58" s="306"/>
      <c r="E58" s="307"/>
      <c r="G58" s="305" t="s">
        <v>280</v>
      </c>
      <c r="H58" s="306"/>
      <c r="I58" s="306"/>
      <c r="J58" s="306"/>
      <c r="K58" s="307"/>
    </row>
  </sheetData>
  <mergeCells count="18">
    <mergeCell ref="A50:E50"/>
    <mergeCell ref="A51:E51"/>
    <mergeCell ref="A56:E56"/>
    <mergeCell ref="A57:E57"/>
    <mergeCell ref="G50:K50"/>
    <mergeCell ref="G51:K51"/>
    <mergeCell ref="A52:E52"/>
    <mergeCell ref="G52:K52"/>
    <mergeCell ref="A54:E54"/>
    <mergeCell ref="A58:E58"/>
    <mergeCell ref="G53:K53"/>
    <mergeCell ref="A53:E53"/>
    <mergeCell ref="G54:K54"/>
    <mergeCell ref="G55:K55"/>
    <mergeCell ref="G56:K56"/>
    <mergeCell ref="G57:K57"/>
    <mergeCell ref="G58:K58"/>
    <mergeCell ref="A55:E55"/>
  </mergeCells>
  <phoneticPr fontId="53" type="noConversion"/>
  <printOptions horizontalCentered="1"/>
  <pageMargins left="0.7" right="0.7" top="0.75" bottom="0.75" header="0.3" footer="0.3"/>
  <pageSetup scale="66" orientation="portrait" r:id="rId1"/>
  <headerFooter>
    <oddHeader>&amp;C&amp;"Perpetua,Bold"&amp;16Men's Friday Night Pro League&amp;"Arial,Regular"&amp;10
August 31, 2012</oddHeader>
  </headerFooter>
</worksheet>
</file>

<file path=xl/worksheets/sheet4.xml><?xml version="1.0" encoding="utf-8"?>
<worksheet xmlns="http://schemas.openxmlformats.org/spreadsheetml/2006/main" xmlns:r="http://schemas.openxmlformats.org/officeDocument/2006/relationships">
  <sheetPr>
    <pageSetUpPr fitToPage="1"/>
  </sheetPr>
  <dimension ref="A1:K58"/>
  <sheetViews>
    <sheetView tabSelected="1" workbookViewId="0">
      <selection activeCell="P53" sqref="P53"/>
    </sheetView>
  </sheetViews>
  <sheetFormatPr defaultRowHeight="18" customHeight="1"/>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8" customFormat="1" ht="18" customHeight="1">
      <c r="A1" s="213" t="s">
        <v>207</v>
      </c>
      <c r="B1" s="214"/>
      <c r="C1" s="214"/>
      <c r="D1" s="214"/>
      <c r="E1" s="215"/>
      <c r="F1" s="216"/>
      <c r="G1" s="213" t="s">
        <v>202</v>
      </c>
      <c r="H1" s="217"/>
      <c r="I1" s="217"/>
      <c r="J1" s="217"/>
      <c r="K1" s="215"/>
    </row>
    <row r="2" spans="1:11" s="162" customFormat="1" ht="18" customHeight="1">
      <c r="A2" s="159" t="s">
        <v>439</v>
      </c>
      <c r="B2" s="160">
        <v>119</v>
      </c>
      <c r="C2" s="160">
        <v>100</v>
      </c>
      <c r="D2" s="160">
        <v>121</v>
      </c>
      <c r="E2" s="168">
        <f t="shared" ref="E2:E7" si="0">SUM(B2:D2)</f>
        <v>340</v>
      </c>
      <c r="F2" s="161"/>
      <c r="G2" s="159" t="s">
        <v>444</v>
      </c>
      <c r="H2" s="160">
        <v>123</v>
      </c>
      <c r="I2" s="160">
        <v>126</v>
      </c>
      <c r="J2" s="160">
        <v>100</v>
      </c>
      <c r="K2" s="165">
        <f t="shared" ref="K2:K7" si="1">SUM(H2:J2)</f>
        <v>349</v>
      </c>
    </row>
    <row r="3" spans="1:11" s="162" customFormat="1" ht="18" customHeight="1">
      <c r="A3" s="159" t="s">
        <v>440</v>
      </c>
      <c r="B3" s="160">
        <v>121</v>
      </c>
      <c r="C3" s="160">
        <v>125</v>
      </c>
      <c r="D3" s="160">
        <v>102</v>
      </c>
      <c r="E3" s="168">
        <f t="shared" si="0"/>
        <v>348</v>
      </c>
      <c r="F3" s="161"/>
      <c r="G3" s="159" t="s">
        <v>445</v>
      </c>
      <c r="H3" s="160">
        <v>107</v>
      </c>
      <c r="I3" s="160">
        <v>101</v>
      </c>
      <c r="J3" s="160">
        <v>118</v>
      </c>
      <c r="K3" s="165">
        <f t="shared" si="1"/>
        <v>326</v>
      </c>
    </row>
    <row r="4" spans="1:11" s="162" customFormat="1" ht="18" customHeight="1">
      <c r="A4" s="159" t="s">
        <v>441</v>
      </c>
      <c r="B4" s="160">
        <v>115</v>
      </c>
      <c r="C4" s="160">
        <v>129</v>
      </c>
      <c r="D4" s="160">
        <v>139</v>
      </c>
      <c r="E4" s="168">
        <f t="shared" si="0"/>
        <v>383</v>
      </c>
      <c r="F4" s="161"/>
      <c r="G4" s="159" t="s">
        <v>446</v>
      </c>
      <c r="H4" s="160">
        <v>102</v>
      </c>
      <c r="I4" s="160">
        <v>103</v>
      </c>
      <c r="J4" s="160">
        <v>158</v>
      </c>
      <c r="K4" s="165">
        <f t="shared" si="1"/>
        <v>363</v>
      </c>
    </row>
    <row r="5" spans="1:11" s="162" customFormat="1" ht="18" customHeight="1">
      <c r="A5" s="159" t="s">
        <v>442</v>
      </c>
      <c r="B5" s="160">
        <v>118</v>
      </c>
      <c r="C5" s="160">
        <v>115</v>
      </c>
      <c r="D5" s="160">
        <v>115</v>
      </c>
      <c r="E5" s="168">
        <f t="shared" si="0"/>
        <v>348</v>
      </c>
      <c r="F5" s="161"/>
      <c r="G5" s="159" t="s">
        <v>447</v>
      </c>
      <c r="H5" s="160">
        <v>115</v>
      </c>
      <c r="I5" s="160">
        <v>126</v>
      </c>
      <c r="J5" s="160">
        <v>116</v>
      </c>
      <c r="K5" s="165">
        <f t="shared" si="1"/>
        <v>357</v>
      </c>
    </row>
    <row r="6" spans="1:11" s="162" customFormat="1" ht="18" customHeight="1">
      <c r="A6" s="159" t="s">
        <v>443</v>
      </c>
      <c r="B6" s="160">
        <v>139</v>
      </c>
      <c r="C6" s="160">
        <v>120</v>
      </c>
      <c r="D6" s="160">
        <v>124</v>
      </c>
      <c r="E6" s="168">
        <f t="shared" si="0"/>
        <v>383</v>
      </c>
      <c r="F6" s="161"/>
      <c r="G6" s="159" t="s">
        <v>448</v>
      </c>
      <c r="H6" s="160">
        <v>117</v>
      </c>
      <c r="I6" s="160">
        <v>138</v>
      </c>
      <c r="J6" s="160">
        <v>127</v>
      </c>
      <c r="K6" s="165">
        <f t="shared" si="1"/>
        <v>382</v>
      </c>
    </row>
    <row r="7" spans="1:11" s="167" customFormat="1" ht="18" customHeight="1">
      <c r="A7" s="163" t="s">
        <v>418</v>
      </c>
      <c r="B7" s="221">
        <f>SUM(B2:B6)</f>
        <v>612</v>
      </c>
      <c r="C7" s="164">
        <f>SUM(C2:C6)</f>
        <v>589</v>
      </c>
      <c r="D7" s="164">
        <f>SUM(D2:D6)</f>
        <v>601</v>
      </c>
      <c r="E7" s="220">
        <f t="shared" si="0"/>
        <v>1802</v>
      </c>
      <c r="F7" s="166"/>
      <c r="G7" s="163" t="s">
        <v>418</v>
      </c>
      <c r="H7" s="165">
        <f>SUM(H2:H6)</f>
        <v>564</v>
      </c>
      <c r="I7" s="220">
        <f>SUM(I2:I6)</f>
        <v>594</v>
      </c>
      <c r="J7" s="220">
        <f>SUM(J2:J6)</f>
        <v>619</v>
      </c>
      <c r="K7" s="165">
        <f t="shared" si="1"/>
        <v>1777</v>
      </c>
    </row>
    <row r="8" spans="1:11" s="218" customFormat="1" ht="18" customHeight="1">
      <c r="A8" s="213" t="s">
        <v>209</v>
      </c>
      <c r="B8" s="214"/>
      <c r="C8" s="214"/>
      <c r="D8" s="214"/>
      <c r="E8" s="215"/>
      <c r="F8" s="216"/>
      <c r="G8" s="213" t="s">
        <v>203</v>
      </c>
      <c r="H8" s="217"/>
      <c r="I8" s="217"/>
      <c r="J8" s="217"/>
      <c r="K8" s="215"/>
    </row>
    <row r="9" spans="1:11" s="162" customFormat="1" ht="18" customHeight="1">
      <c r="A9" s="159" t="s">
        <v>434</v>
      </c>
      <c r="B9" s="160">
        <v>108</v>
      </c>
      <c r="C9" s="160">
        <v>92</v>
      </c>
      <c r="D9" s="160">
        <v>107</v>
      </c>
      <c r="E9" s="168">
        <f t="shared" ref="E9:E14" si="2">SUM(B9:D9)</f>
        <v>307</v>
      </c>
      <c r="F9" s="161"/>
      <c r="G9" s="159" t="s">
        <v>413</v>
      </c>
      <c r="H9" s="160">
        <v>109</v>
      </c>
      <c r="I9" s="160">
        <v>113</v>
      </c>
      <c r="J9" s="160">
        <v>114</v>
      </c>
      <c r="K9" s="165">
        <f t="shared" ref="K9:K14" si="3">SUM(H9:J9)</f>
        <v>336</v>
      </c>
    </row>
    <row r="10" spans="1:11" s="162" customFormat="1" ht="18" customHeight="1">
      <c r="A10" s="159" t="s">
        <v>435</v>
      </c>
      <c r="B10" s="160">
        <v>123</v>
      </c>
      <c r="C10" s="160">
        <v>108</v>
      </c>
      <c r="D10" s="160">
        <v>102</v>
      </c>
      <c r="E10" s="168">
        <f t="shared" si="2"/>
        <v>333</v>
      </c>
      <c r="F10" s="161"/>
      <c r="G10" s="159" t="s">
        <v>414</v>
      </c>
      <c r="H10" s="160">
        <v>110</v>
      </c>
      <c r="I10" s="160">
        <v>115</v>
      </c>
      <c r="J10" s="160">
        <v>128</v>
      </c>
      <c r="K10" s="165">
        <f t="shared" si="3"/>
        <v>353</v>
      </c>
    </row>
    <row r="11" spans="1:11" s="162" customFormat="1" ht="18" customHeight="1">
      <c r="A11" s="159" t="s">
        <v>436</v>
      </c>
      <c r="B11" s="160">
        <v>108</v>
      </c>
      <c r="C11" s="160">
        <v>131</v>
      </c>
      <c r="D11" s="160">
        <v>120</v>
      </c>
      <c r="E11" s="168">
        <f t="shared" si="2"/>
        <v>359</v>
      </c>
      <c r="F11" s="161"/>
      <c r="G11" s="159" t="s">
        <v>415</v>
      </c>
      <c r="H11" s="160">
        <v>98</v>
      </c>
      <c r="I11" s="160">
        <v>103</v>
      </c>
      <c r="J11" s="160">
        <v>137</v>
      </c>
      <c r="K11" s="165">
        <f t="shared" si="3"/>
        <v>338</v>
      </c>
    </row>
    <row r="12" spans="1:11" s="162" customFormat="1" ht="18" customHeight="1">
      <c r="A12" s="159" t="s">
        <v>437</v>
      </c>
      <c r="B12" s="160">
        <v>116</v>
      </c>
      <c r="C12" s="160">
        <v>103</v>
      </c>
      <c r="D12" s="160">
        <v>109</v>
      </c>
      <c r="E12" s="168">
        <f t="shared" si="2"/>
        <v>328</v>
      </c>
      <c r="F12" s="161"/>
      <c r="G12" s="159" t="s">
        <v>416</v>
      </c>
      <c r="H12" s="160">
        <v>114</v>
      </c>
      <c r="I12" s="160">
        <v>104</v>
      </c>
      <c r="J12" s="160">
        <v>132</v>
      </c>
      <c r="K12" s="165">
        <f t="shared" si="3"/>
        <v>350</v>
      </c>
    </row>
    <row r="13" spans="1:11" s="162" customFormat="1" ht="18" customHeight="1">
      <c r="A13" s="159" t="s">
        <v>438</v>
      </c>
      <c r="B13" s="160">
        <v>123</v>
      </c>
      <c r="C13" s="160">
        <v>124</v>
      </c>
      <c r="D13" s="160">
        <v>117</v>
      </c>
      <c r="E13" s="168">
        <f t="shared" si="2"/>
        <v>364</v>
      </c>
      <c r="F13" s="161"/>
      <c r="G13" s="159" t="s">
        <v>417</v>
      </c>
      <c r="H13" s="160">
        <v>101</v>
      </c>
      <c r="I13" s="160">
        <v>138</v>
      </c>
      <c r="J13" s="160">
        <v>106</v>
      </c>
      <c r="K13" s="165">
        <f t="shared" si="3"/>
        <v>345</v>
      </c>
    </row>
    <row r="14" spans="1:11" s="167" customFormat="1" ht="18" customHeight="1">
      <c r="A14" s="163" t="s">
        <v>385</v>
      </c>
      <c r="B14" s="221">
        <f>SUM(B9:B13)</f>
        <v>578</v>
      </c>
      <c r="C14" s="164">
        <f>SUM(C9:C13)</f>
        <v>558</v>
      </c>
      <c r="D14" s="164">
        <f>SUM(D9:D13)</f>
        <v>555</v>
      </c>
      <c r="E14" s="165">
        <f t="shared" si="2"/>
        <v>1691</v>
      </c>
      <c r="F14" s="166"/>
      <c r="G14" s="163" t="s">
        <v>384</v>
      </c>
      <c r="H14" s="165">
        <f>SUM(H9:H13)</f>
        <v>532</v>
      </c>
      <c r="I14" s="220">
        <f>SUM(I9:I13)</f>
        <v>573</v>
      </c>
      <c r="J14" s="220">
        <f>SUM(J9:J13)</f>
        <v>617</v>
      </c>
      <c r="K14" s="220">
        <f t="shared" si="3"/>
        <v>1722</v>
      </c>
    </row>
    <row r="15" spans="1:11" s="218" customFormat="1" ht="18" customHeight="1">
      <c r="A15" s="213" t="s">
        <v>234</v>
      </c>
      <c r="B15" s="214"/>
      <c r="C15" s="214"/>
      <c r="D15" s="214"/>
      <c r="E15" s="215"/>
      <c r="F15" s="216"/>
      <c r="G15" s="213" t="s">
        <v>212</v>
      </c>
      <c r="H15" s="217"/>
      <c r="I15" s="217"/>
      <c r="J15" s="217"/>
      <c r="K15" s="215"/>
    </row>
    <row r="16" spans="1:11" s="162" customFormat="1" ht="18" customHeight="1">
      <c r="A16" s="159" t="s">
        <v>454</v>
      </c>
      <c r="B16" s="160">
        <v>127</v>
      </c>
      <c r="C16" s="160">
        <v>148</v>
      </c>
      <c r="D16" s="160">
        <v>148</v>
      </c>
      <c r="E16" s="168">
        <f t="shared" ref="E16:E21" si="4">SUM(B16:D16)</f>
        <v>423</v>
      </c>
      <c r="F16" s="161"/>
      <c r="G16" s="159" t="s">
        <v>391</v>
      </c>
      <c r="H16" s="160">
        <v>128</v>
      </c>
      <c r="I16" s="160">
        <v>138</v>
      </c>
      <c r="J16" s="160">
        <v>119</v>
      </c>
      <c r="K16" s="165">
        <f t="shared" ref="K16:K21" si="5">SUM(H16:J16)</f>
        <v>385</v>
      </c>
    </row>
    <row r="17" spans="1:11" s="162" customFormat="1" ht="18" customHeight="1">
      <c r="A17" s="159" t="s">
        <v>387</v>
      </c>
      <c r="B17" s="160">
        <v>103</v>
      </c>
      <c r="C17" s="160">
        <v>97</v>
      </c>
      <c r="D17" s="160">
        <v>94</v>
      </c>
      <c r="E17" s="168">
        <f t="shared" si="4"/>
        <v>294</v>
      </c>
      <c r="F17" s="161"/>
      <c r="G17" s="159" t="s">
        <v>392</v>
      </c>
      <c r="H17" s="160">
        <v>111</v>
      </c>
      <c r="I17" s="160">
        <v>108</v>
      </c>
      <c r="J17" s="160">
        <v>97</v>
      </c>
      <c r="K17" s="165">
        <f t="shared" si="5"/>
        <v>316</v>
      </c>
    </row>
    <row r="18" spans="1:11" s="162" customFormat="1" ht="18" customHeight="1">
      <c r="A18" s="159" t="s">
        <v>389</v>
      </c>
      <c r="B18" s="160">
        <v>105</v>
      </c>
      <c r="C18" s="160">
        <v>115</v>
      </c>
      <c r="D18" s="160">
        <v>86</v>
      </c>
      <c r="E18" s="168">
        <f t="shared" si="4"/>
        <v>306</v>
      </c>
      <c r="F18" s="161"/>
      <c r="G18" s="159" t="s">
        <v>393</v>
      </c>
      <c r="H18" s="160">
        <v>126</v>
      </c>
      <c r="I18" s="160">
        <v>131</v>
      </c>
      <c r="J18" s="160">
        <v>105</v>
      </c>
      <c r="K18" s="165">
        <f t="shared" si="5"/>
        <v>362</v>
      </c>
    </row>
    <row r="19" spans="1:11" s="162" customFormat="1" ht="18" customHeight="1">
      <c r="A19" s="159" t="s">
        <v>388</v>
      </c>
      <c r="B19" s="160">
        <v>137</v>
      </c>
      <c r="C19" s="160">
        <v>110</v>
      </c>
      <c r="D19" s="160">
        <v>91</v>
      </c>
      <c r="E19" s="168">
        <f t="shared" si="4"/>
        <v>338</v>
      </c>
      <c r="F19" s="161"/>
      <c r="G19" s="159" t="s">
        <v>394</v>
      </c>
      <c r="H19" s="160">
        <v>111</v>
      </c>
      <c r="I19" s="160">
        <v>140</v>
      </c>
      <c r="J19" s="160">
        <v>133</v>
      </c>
      <c r="K19" s="165">
        <f t="shared" si="5"/>
        <v>384</v>
      </c>
    </row>
    <row r="20" spans="1:11" s="162" customFormat="1" ht="18" customHeight="1">
      <c r="A20" s="159" t="s">
        <v>390</v>
      </c>
      <c r="B20" s="160">
        <v>119</v>
      </c>
      <c r="C20" s="160">
        <v>114</v>
      </c>
      <c r="D20" s="160">
        <v>127</v>
      </c>
      <c r="E20" s="168">
        <f t="shared" si="4"/>
        <v>360</v>
      </c>
      <c r="F20" s="161"/>
      <c r="G20" s="159" t="s">
        <v>395</v>
      </c>
      <c r="H20" s="160">
        <v>123</v>
      </c>
      <c r="I20" s="160">
        <v>144</v>
      </c>
      <c r="J20" s="160">
        <v>130</v>
      </c>
      <c r="K20" s="165">
        <f t="shared" si="5"/>
        <v>397</v>
      </c>
    </row>
    <row r="21" spans="1:11" s="167" customFormat="1" ht="18" customHeight="1">
      <c r="A21" s="163" t="s">
        <v>407</v>
      </c>
      <c r="B21" s="164">
        <f>SUM(B16:B20)</f>
        <v>591</v>
      </c>
      <c r="C21" s="164">
        <f>SUM(C16:C20)</f>
        <v>584</v>
      </c>
      <c r="D21" s="164">
        <f>SUM(D16:D20)</f>
        <v>546</v>
      </c>
      <c r="E21" s="165">
        <f t="shared" si="4"/>
        <v>1721</v>
      </c>
      <c r="F21" s="166"/>
      <c r="G21" s="163" t="s">
        <v>406</v>
      </c>
      <c r="H21" s="220">
        <f>SUM(H16:H20)</f>
        <v>599</v>
      </c>
      <c r="I21" s="220">
        <f>SUM(I16:I20)</f>
        <v>661</v>
      </c>
      <c r="J21" s="220">
        <f>SUM(J16:J20)</f>
        <v>584</v>
      </c>
      <c r="K21" s="220">
        <f t="shared" si="5"/>
        <v>1844</v>
      </c>
    </row>
    <row r="22" spans="1:11" s="218" customFormat="1" ht="18" customHeight="1">
      <c r="A22" s="219" t="s">
        <v>204</v>
      </c>
      <c r="B22" s="217"/>
      <c r="C22" s="217"/>
      <c r="D22" s="217"/>
      <c r="E22" s="215"/>
      <c r="F22" s="216"/>
      <c r="G22" s="219" t="s">
        <v>205</v>
      </c>
      <c r="H22" s="217"/>
      <c r="I22" s="217"/>
      <c r="J22" s="217"/>
      <c r="K22" s="215"/>
    </row>
    <row r="23" spans="1:11" s="162" customFormat="1" ht="18" customHeight="1">
      <c r="A23" s="159" t="s">
        <v>401</v>
      </c>
      <c r="B23" s="160">
        <v>115</v>
      </c>
      <c r="C23" s="160">
        <v>96</v>
      </c>
      <c r="D23" s="160">
        <v>131</v>
      </c>
      <c r="E23" s="165">
        <f t="shared" ref="E23:E28" si="6">SUM(B23:D23)</f>
        <v>342</v>
      </c>
      <c r="F23" s="161"/>
      <c r="G23" s="159" t="s">
        <v>379</v>
      </c>
      <c r="H23" s="160">
        <v>143</v>
      </c>
      <c r="I23" s="160">
        <v>122</v>
      </c>
      <c r="J23" s="160">
        <v>107</v>
      </c>
      <c r="K23" s="165">
        <f t="shared" ref="K23:K28" si="7">SUM(H23:J23)</f>
        <v>372</v>
      </c>
    </row>
    <row r="24" spans="1:11" s="162" customFormat="1" ht="18" customHeight="1">
      <c r="A24" s="159" t="s">
        <v>402</v>
      </c>
      <c r="B24" s="160">
        <v>122</v>
      </c>
      <c r="C24" s="160">
        <v>116</v>
      </c>
      <c r="D24" s="160">
        <v>135</v>
      </c>
      <c r="E24" s="165">
        <f t="shared" si="6"/>
        <v>373</v>
      </c>
      <c r="F24" s="161"/>
      <c r="G24" s="159" t="s">
        <v>380</v>
      </c>
      <c r="H24" s="160">
        <v>124</v>
      </c>
      <c r="I24" s="160">
        <v>144</v>
      </c>
      <c r="J24" s="160">
        <v>149</v>
      </c>
      <c r="K24" s="165">
        <f t="shared" si="7"/>
        <v>417</v>
      </c>
    </row>
    <row r="25" spans="1:11" s="162" customFormat="1" ht="18" customHeight="1">
      <c r="A25" s="159" t="s">
        <v>466</v>
      </c>
      <c r="B25" s="160">
        <v>116</v>
      </c>
      <c r="C25" s="160">
        <v>113</v>
      </c>
      <c r="D25" s="160">
        <v>97</v>
      </c>
      <c r="E25" s="165">
        <f t="shared" si="6"/>
        <v>326</v>
      </c>
      <c r="F25" s="161"/>
      <c r="G25" s="159" t="s">
        <v>381</v>
      </c>
      <c r="H25" s="160">
        <v>147</v>
      </c>
      <c r="I25" s="160">
        <v>150</v>
      </c>
      <c r="J25" s="160">
        <v>129</v>
      </c>
      <c r="K25" s="165">
        <f t="shared" si="7"/>
        <v>426</v>
      </c>
    </row>
    <row r="26" spans="1:11" s="162" customFormat="1" ht="18" customHeight="1">
      <c r="A26" s="159" t="s">
        <v>404</v>
      </c>
      <c r="B26" s="160">
        <v>129</v>
      </c>
      <c r="C26" s="160">
        <v>121</v>
      </c>
      <c r="D26" s="160">
        <v>126</v>
      </c>
      <c r="E26" s="165">
        <f t="shared" si="6"/>
        <v>376</v>
      </c>
      <c r="F26" s="161"/>
      <c r="G26" s="159" t="s">
        <v>382</v>
      </c>
      <c r="H26" s="160">
        <v>155</v>
      </c>
      <c r="I26" s="160">
        <v>139</v>
      </c>
      <c r="J26" s="160">
        <v>151</v>
      </c>
      <c r="K26" s="165">
        <f t="shared" si="7"/>
        <v>445</v>
      </c>
    </row>
    <row r="27" spans="1:11" s="162" customFormat="1" ht="18" customHeight="1">
      <c r="A27" s="159" t="s">
        <v>405</v>
      </c>
      <c r="B27" s="160">
        <v>128</v>
      </c>
      <c r="C27" s="160">
        <v>146</v>
      </c>
      <c r="D27" s="160">
        <v>108</v>
      </c>
      <c r="E27" s="165">
        <f t="shared" si="6"/>
        <v>382</v>
      </c>
      <c r="F27" s="161"/>
      <c r="G27" s="159" t="s">
        <v>383</v>
      </c>
      <c r="H27" s="160">
        <v>114</v>
      </c>
      <c r="I27" s="160">
        <v>126</v>
      </c>
      <c r="J27" s="160">
        <v>121</v>
      </c>
      <c r="K27" s="165">
        <f t="shared" si="7"/>
        <v>361</v>
      </c>
    </row>
    <row r="28" spans="1:11" s="167" customFormat="1" ht="18" customHeight="1">
      <c r="A28" s="163" t="s">
        <v>407</v>
      </c>
      <c r="B28" s="165">
        <f>SUM(B23:B27)</f>
        <v>610</v>
      </c>
      <c r="C28" s="165">
        <f>SUM(C23:C27)</f>
        <v>592</v>
      </c>
      <c r="D28" s="165">
        <f>SUM(D23:D27)</f>
        <v>597</v>
      </c>
      <c r="E28" s="165">
        <f t="shared" si="6"/>
        <v>1799</v>
      </c>
      <c r="F28" s="166"/>
      <c r="G28" s="163" t="s">
        <v>406</v>
      </c>
      <c r="H28" s="220">
        <f>SUM(H23:H27)</f>
        <v>683</v>
      </c>
      <c r="I28" s="220">
        <f>SUM(I23:I27)</f>
        <v>681</v>
      </c>
      <c r="J28" s="220">
        <f>SUM(J23:J27)</f>
        <v>657</v>
      </c>
      <c r="K28" s="220">
        <f t="shared" si="7"/>
        <v>2021</v>
      </c>
    </row>
    <row r="29" spans="1:11" s="218" customFormat="1" ht="18" customHeight="1">
      <c r="A29" s="219" t="s">
        <v>208</v>
      </c>
      <c r="B29" s="217"/>
      <c r="C29" s="217"/>
      <c r="D29" s="217"/>
      <c r="E29" s="215"/>
      <c r="F29" s="216"/>
      <c r="G29" s="219" t="s">
        <v>201</v>
      </c>
      <c r="H29" s="217"/>
      <c r="I29" s="217"/>
      <c r="J29" s="217"/>
      <c r="K29" s="215"/>
    </row>
    <row r="30" spans="1:11" s="162" customFormat="1" ht="18" customHeight="1">
      <c r="A30" s="159" t="s">
        <v>429</v>
      </c>
      <c r="B30" s="160">
        <v>107</v>
      </c>
      <c r="C30" s="160">
        <v>108</v>
      </c>
      <c r="D30" s="160">
        <v>80</v>
      </c>
      <c r="E30" s="165">
        <f t="shared" ref="E30:E35" si="8">SUM(B30:D30)</f>
        <v>295</v>
      </c>
      <c r="F30" s="161"/>
      <c r="G30" s="159" t="s">
        <v>408</v>
      </c>
      <c r="H30" s="160">
        <v>104</v>
      </c>
      <c r="I30" s="160">
        <v>89</v>
      </c>
      <c r="J30" s="160">
        <v>107</v>
      </c>
      <c r="K30" s="165">
        <f t="shared" ref="K30:K35" si="9">SUM(H30:J30)</f>
        <v>300</v>
      </c>
    </row>
    <row r="31" spans="1:11" s="162" customFormat="1" ht="18" customHeight="1">
      <c r="A31" s="159" t="s">
        <v>464</v>
      </c>
      <c r="B31" s="160">
        <v>108</v>
      </c>
      <c r="C31" s="160">
        <v>139</v>
      </c>
      <c r="D31" s="160">
        <v>109</v>
      </c>
      <c r="E31" s="165">
        <f t="shared" si="8"/>
        <v>356</v>
      </c>
      <c r="F31" s="161"/>
      <c r="G31" s="159" t="s">
        <v>409</v>
      </c>
      <c r="H31" s="160">
        <v>105</v>
      </c>
      <c r="I31" s="160">
        <v>116</v>
      </c>
      <c r="J31" s="160">
        <v>111</v>
      </c>
      <c r="K31" s="165">
        <f t="shared" si="9"/>
        <v>332</v>
      </c>
    </row>
    <row r="32" spans="1:11" s="162" customFormat="1" ht="18" customHeight="1">
      <c r="A32" s="159" t="s">
        <v>433</v>
      </c>
      <c r="B32" s="160">
        <v>126</v>
      </c>
      <c r="C32" s="160">
        <v>132</v>
      </c>
      <c r="D32" s="160">
        <v>114</v>
      </c>
      <c r="E32" s="165">
        <f t="shared" si="8"/>
        <v>372</v>
      </c>
      <c r="F32" s="161"/>
      <c r="G32" s="159" t="s">
        <v>410</v>
      </c>
      <c r="H32" s="160">
        <v>98</v>
      </c>
      <c r="I32" s="160">
        <v>109</v>
      </c>
      <c r="J32" s="160">
        <v>97</v>
      </c>
      <c r="K32" s="165">
        <f t="shared" si="9"/>
        <v>304</v>
      </c>
    </row>
    <row r="33" spans="1:11" s="162" customFormat="1" ht="18" customHeight="1">
      <c r="A33" s="159" t="s">
        <v>465</v>
      </c>
      <c r="B33" s="160">
        <v>128</v>
      </c>
      <c r="C33" s="160">
        <v>108</v>
      </c>
      <c r="D33" s="160">
        <v>97</v>
      </c>
      <c r="E33" s="165">
        <f t="shared" si="8"/>
        <v>333</v>
      </c>
      <c r="F33" s="161"/>
      <c r="G33" s="159" t="s">
        <v>411</v>
      </c>
      <c r="H33" s="160">
        <v>113</v>
      </c>
      <c r="I33" s="160">
        <v>94</v>
      </c>
      <c r="J33" s="160">
        <v>119</v>
      </c>
      <c r="K33" s="165">
        <f t="shared" si="9"/>
        <v>326</v>
      </c>
    </row>
    <row r="34" spans="1:11" s="162" customFormat="1" ht="18" customHeight="1">
      <c r="A34" s="159" t="s">
        <v>432</v>
      </c>
      <c r="B34" s="160">
        <v>125</v>
      </c>
      <c r="C34" s="160">
        <v>123</v>
      </c>
      <c r="D34" s="160">
        <v>130</v>
      </c>
      <c r="E34" s="165">
        <f t="shared" si="8"/>
        <v>378</v>
      </c>
      <c r="F34" s="161"/>
      <c r="G34" s="159" t="s">
        <v>412</v>
      </c>
      <c r="H34" s="160">
        <v>100</v>
      </c>
      <c r="I34" s="160">
        <v>107</v>
      </c>
      <c r="J34" s="160">
        <v>117</v>
      </c>
      <c r="K34" s="165">
        <f t="shared" si="9"/>
        <v>324</v>
      </c>
    </row>
    <row r="35" spans="1:11" s="167" customFormat="1" ht="18" customHeight="1">
      <c r="A35" s="163" t="s">
        <v>384</v>
      </c>
      <c r="B35" s="220">
        <f>SUM(B30:B34)</f>
        <v>594</v>
      </c>
      <c r="C35" s="220">
        <f>SUM(C30:C34)</f>
        <v>610</v>
      </c>
      <c r="D35" s="165">
        <f>SUM(D30:D34)</f>
        <v>530</v>
      </c>
      <c r="E35" s="220">
        <f t="shared" si="8"/>
        <v>1734</v>
      </c>
      <c r="F35" s="166"/>
      <c r="G35" s="163" t="s">
        <v>385</v>
      </c>
      <c r="H35" s="165">
        <f>SUM(H30:H34)</f>
        <v>520</v>
      </c>
      <c r="I35" s="165">
        <f>SUM(I30:I34)</f>
        <v>515</v>
      </c>
      <c r="J35" s="220">
        <f>SUM(J30:J34)</f>
        <v>551</v>
      </c>
      <c r="K35" s="165">
        <f t="shared" si="9"/>
        <v>1586</v>
      </c>
    </row>
    <row r="36" spans="1:11" s="218" customFormat="1" ht="18" customHeight="1">
      <c r="A36" s="219" t="s">
        <v>211</v>
      </c>
      <c r="B36" s="217"/>
      <c r="C36" s="217"/>
      <c r="D36" s="217"/>
      <c r="E36" s="215"/>
      <c r="F36" s="216"/>
      <c r="G36" s="219" t="s">
        <v>206</v>
      </c>
      <c r="H36" s="217"/>
      <c r="I36" s="217"/>
      <c r="J36" s="217"/>
      <c r="K36" s="215"/>
    </row>
    <row r="37" spans="1:11" s="162" customFormat="1" ht="18" customHeight="1">
      <c r="A37" s="159" t="s">
        <v>449</v>
      </c>
      <c r="B37" s="160">
        <v>107</v>
      </c>
      <c r="C37" s="160">
        <v>110</v>
      </c>
      <c r="D37" s="160">
        <v>115</v>
      </c>
      <c r="E37" s="165">
        <f t="shared" ref="E37:E42" si="10">SUM(B37:D37)</f>
        <v>332</v>
      </c>
      <c r="F37" s="161"/>
      <c r="G37" s="159" t="s">
        <v>462</v>
      </c>
      <c r="H37" s="160">
        <v>123</v>
      </c>
      <c r="I37" s="160">
        <v>114</v>
      </c>
      <c r="J37" s="160">
        <v>123</v>
      </c>
      <c r="K37" s="165">
        <f t="shared" ref="K37:K42" si="11">SUM(H37:J37)</f>
        <v>360</v>
      </c>
    </row>
    <row r="38" spans="1:11" s="162" customFormat="1" ht="18" customHeight="1">
      <c r="A38" s="159" t="s">
        <v>450</v>
      </c>
      <c r="B38" s="160">
        <v>117</v>
      </c>
      <c r="C38" s="160">
        <v>105</v>
      </c>
      <c r="D38" s="160">
        <v>112</v>
      </c>
      <c r="E38" s="165">
        <f t="shared" si="10"/>
        <v>334</v>
      </c>
      <c r="F38" s="161"/>
      <c r="G38" s="159" t="s">
        <v>425</v>
      </c>
      <c r="H38" s="160">
        <v>111</v>
      </c>
      <c r="I38" s="160">
        <v>114</v>
      </c>
      <c r="J38" s="160">
        <v>123</v>
      </c>
      <c r="K38" s="165">
        <f t="shared" si="11"/>
        <v>348</v>
      </c>
    </row>
    <row r="39" spans="1:11" s="162" customFormat="1" ht="18" customHeight="1">
      <c r="A39" s="159" t="s">
        <v>453</v>
      </c>
      <c r="B39" s="160">
        <v>106</v>
      </c>
      <c r="C39" s="160">
        <v>118</v>
      </c>
      <c r="D39" s="160">
        <v>112</v>
      </c>
      <c r="E39" s="165">
        <f t="shared" si="10"/>
        <v>336</v>
      </c>
      <c r="F39" s="161"/>
      <c r="G39" s="159" t="s">
        <v>426</v>
      </c>
      <c r="H39" s="160">
        <v>98</v>
      </c>
      <c r="I39" s="160">
        <v>125</v>
      </c>
      <c r="J39" s="160">
        <v>107</v>
      </c>
      <c r="K39" s="165">
        <f t="shared" si="11"/>
        <v>330</v>
      </c>
    </row>
    <row r="40" spans="1:11" s="162" customFormat="1" ht="18" customHeight="1">
      <c r="A40" s="159" t="s">
        <v>452</v>
      </c>
      <c r="B40" s="160">
        <v>137</v>
      </c>
      <c r="C40" s="160">
        <v>103</v>
      </c>
      <c r="D40" s="160">
        <v>92</v>
      </c>
      <c r="E40" s="165">
        <f t="shared" si="10"/>
        <v>332</v>
      </c>
      <c r="F40" s="161"/>
      <c r="G40" s="159" t="s">
        <v>427</v>
      </c>
      <c r="H40" s="160">
        <v>110</v>
      </c>
      <c r="I40" s="160">
        <v>93</v>
      </c>
      <c r="J40" s="160">
        <v>113</v>
      </c>
      <c r="K40" s="165">
        <f t="shared" si="11"/>
        <v>316</v>
      </c>
    </row>
    <row r="41" spans="1:11" s="162" customFormat="1" ht="18" customHeight="1">
      <c r="A41" s="159" t="s">
        <v>451</v>
      </c>
      <c r="B41" s="160">
        <v>115</v>
      </c>
      <c r="C41" s="160">
        <v>110</v>
      </c>
      <c r="D41" s="160">
        <v>116</v>
      </c>
      <c r="E41" s="165">
        <f t="shared" si="10"/>
        <v>341</v>
      </c>
      <c r="F41" s="161"/>
      <c r="G41" s="159" t="s">
        <v>428</v>
      </c>
      <c r="H41" s="160">
        <v>126</v>
      </c>
      <c r="I41" s="160">
        <v>119</v>
      </c>
      <c r="J41" s="160">
        <v>121</v>
      </c>
      <c r="K41" s="165">
        <f t="shared" si="11"/>
        <v>366</v>
      </c>
    </row>
    <row r="42" spans="1:11" s="167" customFormat="1" ht="18" customHeight="1">
      <c r="A42" s="163" t="s">
        <v>385</v>
      </c>
      <c r="B42" s="220">
        <f>SUM(B37:B41)</f>
        <v>582</v>
      </c>
      <c r="C42" s="165">
        <f>SUM(C37:C41)</f>
        <v>546</v>
      </c>
      <c r="D42" s="165">
        <f>SUM(D37:D41)</f>
        <v>547</v>
      </c>
      <c r="E42" s="165">
        <f t="shared" si="10"/>
        <v>1675</v>
      </c>
      <c r="F42" s="166"/>
      <c r="G42" s="163" t="s">
        <v>384</v>
      </c>
      <c r="H42" s="165">
        <f>SUM(H37:H41)</f>
        <v>568</v>
      </c>
      <c r="I42" s="220">
        <f>SUM(I37:I41)</f>
        <v>565</v>
      </c>
      <c r="J42" s="220">
        <f>SUM(J37:J41)</f>
        <v>587</v>
      </c>
      <c r="K42" s="220">
        <f t="shared" si="11"/>
        <v>1720</v>
      </c>
    </row>
    <row r="43" spans="1:11" s="218" customFormat="1" ht="18" customHeight="1">
      <c r="A43" s="219" t="s">
        <v>210</v>
      </c>
      <c r="B43" s="217"/>
      <c r="C43" s="217"/>
      <c r="D43" s="217"/>
      <c r="E43" s="215"/>
      <c r="F43" s="216"/>
      <c r="G43" s="219" t="s">
        <v>235</v>
      </c>
      <c r="H43" s="217"/>
      <c r="I43" s="217"/>
      <c r="J43" s="217"/>
      <c r="K43" s="215"/>
    </row>
    <row r="44" spans="1:11" s="162" customFormat="1" ht="18" customHeight="1">
      <c r="A44" s="159" t="s">
        <v>419</v>
      </c>
      <c r="B44" s="160">
        <v>118</v>
      </c>
      <c r="C44" s="160">
        <v>120</v>
      </c>
      <c r="D44" s="160">
        <v>156</v>
      </c>
      <c r="E44" s="165">
        <f t="shared" ref="E44:E49" si="12">SUM(B44:D44)</f>
        <v>394</v>
      </c>
      <c r="F44" s="161"/>
      <c r="G44" s="159" t="s">
        <v>400</v>
      </c>
      <c r="H44" s="160">
        <v>107</v>
      </c>
      <c r="I44" s="160">
        <v>148</v>
      </c>
      <c r="J44" s="160">
        <v>131</v>
      </c>
      <c r="K44" s="165">
        <f>SUM(H44:J44)</f>
        <v>386</v>
      </c>
    </row>
    <row r="45" spans="1:11" s="162" customFormat="1" ht="18" customHeight="1">
      <c r="A45" s="159" t="s">
        <v>420</v>
      </c>
      <c r="B45" s="160">
        <v>80</v>
      </c>
      <c r="C45" s="160">
        <v>92</v>
      </c>
      <c r="D45" s="160">
        <v>91</v>
      </c>
      <c r="E45" s="165">
        <f t="shared" si="12"/>
        <v>263</v>
      </c>
      <c r="F45" s="161"/>
      <c r="G45" s="159" t="s">
        <v>463</v>
      </c>
      <c r="H45" s="160">
        <v>149</v>
      </c>
      <c r="I45" s="160">
        <v>101</v>
      </c>
      <c r="J45" s="160">
        <v>112</v>
      </c>
      <c r="K45" s="165">
        <f>SUM(H45:J45)</f>
        <v>362</v>
      </c>
    </row>
    <row r="46" spans="1:11" s="162" customFormat="1" ht="18" customHeight="1">
      <c r="A46" s="159" t="s">
        <v>421</v>
      </c>
      <c r="B46" s="160">
        <v>113</v>
      </c>
      <c r="C46" s="160">
        <v>102</v>
      </c>
      <c r="D46" s="160">
        <v>112</v>
      </c>
      <c r="E46" s="165">
        <f t="shared" si="12"/>
        <v>327</v>
      </c>
      <c r="F46" s="161"/>
      <c r="G46" s="159" t="s">
        <v>398</v>
      </c>
      <c r="H46" s="160">
        <v>107</v>
      </c>
      <c r="I46" s="160">
        <v>107</v>
      </c>
      <c r="J46" s="160">
        <v>124</v>
      </c>
      <c r="K46" s="165">
        <f>SUM(H46:J46)</f>
        <v>338</v>
      </c>
    </row>
    <row r="47" spans="1:11" s="162" customFormat="1" ht="18" customHeight="1">
      <c r="A47" s="159" t="s">
        <v>423</v>
      </c>
      <c r="B47" s="160">
        <v>131</v>
      </c>
      <c r="C47" s="160">
        <v>122</v>
      </c>
      <c r="D47" s="160">
        <v>92</v>
      </c>
      <c r="E47" s="165">
        <f t="shared" si="12"/>
        <v>345</v>
      </c>
      <c r="F47" s="161"/>
      <c r="G47" s="159" t="s">
        <v>397</v>
      </c>
      <c r="H47" s="160">
        <v>112</v>
      </c>
      <c r="I47" s="160">
        <v>129</v>
      </c>
      <c r="J47" s="160">
        <v>104</v>
      </c>
      <c r="K47" s="165">
        <f>SUM(H47:J47)</f>
        <v>345</v>
      </c>
    </row>
    <row r="48" spans="1:11" s="162" customFormat="1" ht="18" customHeight="1">
      <c r="A48" s="159" t="s">
        <v>456</v>
      </c>
      <c r="B48" s="160">
        <v>110</v>
      </c>
      <c r="C48" s="160">
        <v>109</v>
      </c>
      <c r="D48" s="160">
        <v>113</v>
      </c>
      <c r="E48" s="165">
        <f t="shared" si="12"/>
        <v>332</v>
      </c>
      <c r="F48" s="161"/>
      <c r="G48" s="159" t="s">
        <v>396</v>
      </c>
      <c r="H48" s="160">
        <v>118</v>
      </c>
      <c r="I48" s="160">
        <v>149</v>
      </c>
      <c r="J48" s="160">
        <v>113</v>
      </c>
      <c r="K48" s="165">
        <f>SUM(H48:J48)</f>
        <v>380</v>
      </c>
    </row>
    <row r="49" spans="1:11" s="167" customFormat="1" ht="18" customHeight="1">
      <c r="A49" s="163" t="s">
        <v>407</v>
      </c>
      <c r="B49" s="165">
        <f>SUM(B44:B48)</f>
        <v>552</v>
      </c>
      <c r="C49" s="165">
        <f>SUM(C44:C48)</f>
        <v>545</v>
      </c>
      <c r="D49" s="165">
        <f>SUM(D44:D48)</f>
        <v>564</v>
      </c>
      <c r="E49" s="165">
        <f t="shared" si="12"/>
        <v>1661</v>
      </c>
      <c r="F49" s="166"/>
      <c r="G49" s="163" t="s">
        <v>406</v>
      </c>
      <c r="H49" s="220">
        <f>SUM(H44:H48)</f>
        <v>593</v>
      </c>
      <c r="I49" s="220">
        <f>SUM(I44:I48)</f>
        <v>634</v>
      </c>
      <c r="J49" s="220">
        <f>SUM(J44:J48)</f>
        <v>584</v>
      </c>
      <c r="K49" s="220">
        <f>SUM(K44:K48)</f>
        <v>1811</v>
      </c>
    </row>
    <row r="50" spans="1:11" ht="18" customHeight="1">
      <c r="A50" s="311" t="s">
        <v>8</v>
      </c>
      <c r="B50" s="312"/>
      <c r="C50" s="312"/>
      <c r="D50" s="312"/>
      <c r="E50" s="313"/>
      <c r="F50" s="158" t="s">
        <v>461</v>
      </c>
      <c r="G50" s="311" t="s">
        <v>9</v>
      </c>
      <c r="H50" s="312"/>
      <c r="I50" s="312"/>
      <c r="J50" s="312"/>
      <c r="K50" s="313"/>
    </row>
    <row r="51" spans="1:11" ht="18" customHeight="1">
      <c r="A51" s="314">
        <v>41166</v>
      </c>
      <c r="B51" s="315"/>
      <c r="C51" s="315"/>
      <c r="D51" s="315"/>
      <c r="E51" s="316"/>
      <c r="F51" s="158"/>
      <c r="G51" s="314">
        <f>A51+7</f>
        <v>41173</v>
      </c>
      <c r="H51" s="315"/>
      <c r="I51" s="315"/>
      <c r="J51" s="315"/>
      <c r="K51" s="316"/>
    </row>
    <row r="52" spans="1:11" ht="18" customHeight="1">
      <c r="A52" s="308" t="s">
        <v>274</v>
      </c>
      <c r="B52" s="309"/>
      <c r="C52" s="309"/>
      <c r="D52" s="309"/>
      <c r="E52" s="310"/>
      <c r="G52" s="308" t="s">
        <v>467</v>
      </c>
      <c r="H52" s="309"/>
      <c r="I52" s="309"/>
      <c r="J52" s="309"/>
      <c r="K52" s="310"/>
    </row>
    <row r="53" spans="1:11" ht="18" customHeight="1">
      <c r="A53" s="308" t="s">
        <v>275</v>
      </c>
      <c r="B53" s="309"/>
      <c r="C53" s="309"/>
      <c r="D53" s="309"/>
      <c r="E53" s="310"/>
      <c r="G53" s="308" t="s">
        <v>468</v>
      </c>
      <c r="H53" s="309"/>
      <c r="I53" s="309"/>
      <c r="J53" s="309"/>
      <c r="K53" s="310"/>
    </row>
    <row r="54" spans="1:11" ht="18" customHeight="1">
      <c r="A54" s="308" t="s">
        <v>276</v>
      </c>
      <c r="B54" s="309"/>
      <c r="C54" s="309"/>
      <c r="D54" s="309"/>
      <c r="E54" s="310"/>
      <c r="G54" s="308" t="s">
        <v>469</v>
      </c>
      <c r="H54" s="309"/>
      <c r="I54" s="309"/>
      <c r="J54" s="309"/>
      <c r="K54" s="310"/>
    </row>
    <row r="55" spans="1:11" ht="18" customHeight="1">
      <c r="A55" s="308" t="s">
        <v>277</v>
      </c>
      <c r="B55" s="309"/>
      <c r="C55" s="309"/>
      <c r="D55" s="309"/>
      <c r="E55" s="310"/>
      <c r="G55" s="308" t="s">
        <v>470</v>
      </c>
      <c r="H55" s="309"/>
      <c r="I55" s="309"/>
      <c r="J55" s="309"/>
      <c r="K55" s="310"/>
    </row>
    <row r="56" spans="1:11" ht="18" customHeight="1">
      <c r="A56" s="308" t="s">
        <v>278</v>
      </c>
      <c r="B56" s="309"/>
      <c r="C56" s="309"/>
      <c r="D56" s="309"/>
      <c r="E56" s="310"/>
      <c r="G56" s="308" t="s">
        <v>471</v>
      </c>
      <c r="H56" s="309"/>
      <c r="I56" s="309"/>
      <c r="J56" s="309"/>
      <c r="K56" s="310"/>
    </row>
    <row r="57" spans="1:11" ht="18" customHeight="1">
      <c r="A57" s="308" t="s">
        <v>279</v>
      </c>
      <c r="B57" s="309"/>
      <c r="C57" s="309"/>
      <c r="D57" s="309"/>
      <c r="E57" s="310"/>
      <c r="G57" s="308" t="s">
        <v>472</v>
      </c>
      <c r="H57" s="309"/>
      <c r="I57" s="309"/>
      <c r="J57" s="309"/>
      <c r="K57" s="310"/>
    </row>
    <row r="58" spans="1:11" ht="18" customHeight="1">
      <c r="A58" s="305" t="s">
        <v>280</v>
      </c>
      <c r="B58" s="306"/>
      <c r="C58" s="306"/>
      <c r="D58" s="306"/>
      <c r="E58" s="307"/>
      <c r="G58" s="305" t="s">
        <v>473</v>
      </c>
      <c r="H58" s="306"/>
      <c r="I58" s="306"/>
      <c r="J58" s="306"/>
      <c r="K58" s="307"/>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&amp;"Calibri,Regular"September 7, 2012</oddHeader>
  </headerFooter>
</worksheet>
</file>

<file path=xl/worksheets/sheet5.xml><?xml version="1.0" encoding="utf-8"?>
<worksheet xmlns="http://schemas.openxmlformats.org/spreadsheetml/2006/main" xmlns:r="http://schemas.openxmlformats.org/officeDocument/2006/relationships">
  <sheetPr codeName="Sheet3">
    <pageSetUpPr fitToPage="1"/>
  </sheetPr>
  <dimension ref="A1:AZ127"/>
  <sheetViews>
    <sheetView showGridLines="0" workbookViewId="0">
      <pane ySplit="1" topLeftCell="A89" activePane="bottomLeft" state="frozen"/>
      <selection pane="bottomLeft" activeCell="D111" sqref="D111:D115"/>
    </sheetView>
  </sheetViews>
  <sheetFormatPr defaultRowHeight="15" customHeight="1"/>
  <cols>
    <col min="1" max="1" width="19.7109375" style="37" customWidth="1"/>
    <col min="2" max="2" width="4.28515625" style="40" customWidth="1"/>
    <col min="3" max="16" width="4" style="40" customWidth="1"/>
    <col min="17" max="25" width="4" style="40" hidden="1" customWidth="1"/>
    <col min="26" max="43" width="3.7109375" style="40" hidden="1" customWidth="1"/>
    <col min="44" max="44" width="4" style="40" hidden="1" customWidth="1"/>
    <col min="45" max="45" width="5.42578125" style="40" customWidth="1"/>
    <col min="46" max="46" width="3.5703125" style="40" bestFit="1" customWidth="1"/>
    <col min="47" max="47" width="5" style="40" bestFit="1" customWidth="1"/>
    <col min="48" max="48" width="4.85546875" style="40" bestFit="1" customWidth="1"/>
    <col min="49" max="49" width="2.28515625" style="40" bestFit="1" customWidth="1"/>
    <col min="50" max="50" width="3.5703125" style="40" bestFit="1" customWidth="1"/>
    <col min="51" max="51" width="7.140625" style="41" bestFit="1" customWidth="1"/>
    <col min="52" max="52" width="5.28515625" style="182" bestFit="1" customWidth="1"/>
    <col min="53" max="16384" width="9.140625" style="38"/>
  </cols>
  <sheetData>
    <row r="1" spans="1:52" s="37" customFormat="1" ht="15" customHeight="1">
      <c r="A1" s="73" t="s">
        <v>45</v>
      </c>
      <c r="B1" s="74" t="s">
        <v>213</v>
      </c>
      <c r="C1" s="74">
        <v>1</v>
      </c>
      <c r="D1" s="74">
        <v>2</v>
      </c>
      <c r="E1" s="74">
        <v>3</v>
      </c>
      <c r="F1" s="74">
        <v>4</v>
      </c>
      <c r="G1" s="74">
        <v>5</v>
      </c>
      <c r="H1" s="74">
        <v>6</v>
      </c>
      <c r="I1" s="74">
        <v>7</v>
      </c>
      <c r="J1" s="74">
        <v>8</v>
      </c>
      <c r="K1" s="74">
        <v>9</v>
      </c>
      <c r="L1" s="74">
        <v>10</v>
      </c>
      <c r="M1" s="74">
        <v>11</v>
      </c>
      <c r="N1" s="74">
        <v>12</v>
      </c>
      <c r="O1" s="74">
        <v>13</v>
      </c>
      <c r="P1" s="74"/>
      <c r="Q1" s="74">
        <v>14</v>
      </c>
      <c r="R1" s="74">
        <v>15</v>
      </c>
      <c r="S1" s="74">
        <v>16</v>
      </c>
      <c r="T1" s="74">
        <v>17</v>
      </c>
      <c r="U1" s="74">
        <v>18</v>
      </c>
      <c r="V1" s="74">
        <v>19</v>
      </c>
      <c r="W1" s="74">
        <v>20</v>
      </c>
      <c r="X1" s="74">
        <v>21</v>
      </c>
      <c r="Y1" s="74">
        <v>22</v>
      </c>
      <c r="Z1" s="74">
        <v>23</v>
      </c>
      <c r="AA1" s="74">
        <v>24</v>
      </c>
      <c r="AB1" s="74">
        <v>25</v>
      </c>
      <c r="AC1" s="74">
        <v>26</v>
      </c>
      <c r="AD1" s="74"/>
      <c r="AE1" s="74">
        <v>27</v>
      </c>
      <c r="AF1" s="74">
        <v>28</v>
      </c>
      <c r="AG1" s="74">
        <v>29</v>
      </c>
      <c r="AH1" s="74">
        <v>30</v>
      </c>
      <c r="AI1" s="74">
        <v>31</v>
      </c>
      <c r="AJ1" s="74">
        <v>32</v>
      </c>
      <c r="AK1" s="74">
        <v>33</v>
      </c>
      <c r="AL1" s="74">
        <v>34</v>
      </c>
      <c r="AM1" s="74">
        <v>35</v>
      </c>
      <c r="AN1" s="74">
        <v>36</v>
      </c>
      <c r="AO1" s="74">
        <v>37</v>
      </c>
      <c r="AP1" s="74">
        <v>38</v>
      </c>
      <c r="AQ1" s="74">
        <v>39</v>
      </c>
      <c r="AR1" s="74"/>
      <c r="AS1" s="74" t="s">
        <v>214</v>
      </c>
      <c r="AT1" s="74"/>
      <c r="AU1" s="74"/>
      <c r="AV1" s="74"/>
      <c r="AW1" s="74"/>
      <c r="AX1" s="74"/>
      <c r="AY1" s="75" t="s">
        <v>52</v>
      </c>
      <c r="AZ1" s="75" t="s">
        <v>223</v>
      </c>
    </row>
    <row r="2" spans="1:52" ht="15" customHeight="1">
      <c r="A2" s="169" t="s">
        <v>205</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3"/>
    </row>
    <row r="3" spans="1:52" ht="15" customHeight="1">
      <c r="A3" s="222" t="s">
        <v>380</v>
      </c>
      <c r="B3" s="223">
        <v>2</v>
      </c>
      <c r="C3" s="223">
        <v>379</v>
      </c>
      <c r="D3" s="223">
        <v>417</v>
      </c>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f>SUM(C3:AR3)</f>
        <v>796</v>
      </c>
      <c r="AT3" s="223">
        <f>B3*3</f>
        <v>6</v>
      </c>
      <c r="AU3" s="223">
        <v>132</v>
      </c>
      <c r="AV3" s="223">
        <f>AS3-(AU3*AT3)</f>
        <v>4</v>
      </c>
      <c r="AW3" s="223" t="s">
        <v>43</v>
      </c>
      <c r="AX3" s="223">
        <f>AT3</f>
        <v>6</v>
      </c>
      <c r="AY3" s="224">
        <f>AS3/AT3</f>
        <v>132.66666666666666</v>
      </c>
      <c r="AZ3" s="182">
        <v>1</v>
      </c>
    </row>
    <row r="4" spans="1:52" ht="15" customHeight="1">
      <c r="A4" s="222" t="s">
        <v>382</v>
      </c>
      <c r="B4" s="223">
        <v>2</v>
      </c>
      <c r="C4" s="223">
        <v>350</v>
      </c>
      <c r="D4" s="223">
        <v>445</v>
      </c>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f>SUM(C4:AR4)</f>
        <v>795</v>
      </c>
      <c r="AT4" s="223">
        <f>B4*3</f>
        <v>6</v>
      </c>
      <c r="AU4" s="223">
        <v>132</v>
      </c>
      <c r="AV4" s="223">
        <f>AS4-(AU4*AT4)</f>
        <v>3</v>
      </c>
      <c r="AW4" s="223" t="s">
        <v>43</v>
      </c>
      <c r="AX4" s="223">
        <f>AT4</f>
        <v>6</v>
      </c>
      <c r="AY4" s="224">
        <f>AS4/AT4</f>
        <v>132.5</v>
      </c>
      <c r="AZ4" s="182">
        <v>1</v>
      </c>
    </row>
    <row r="5" spans="1:52" ht="15" customHeight="1">
      <c r="A5" s="222" t="s">
        <v>381</v>
      </c>
      <c r="B5" s="223">
        <v>2</v>
      </c>
      <c r="C5" s="223">
        <v>363</v>
      </c>
      <c r="D5" s="223">
        <v>426</v>
      </c>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f>SUM(C5:AR5)</f>
        <v>789</v>
      </c>
      <c r="AT5" s="223">
        <f>B5*3</f>
        <v>6</v>
      </c>
      <c r="AU5" s="223">
        <v>131</v>
      </c>
      <c r="AV5" s="223">
        <f>AS5-(AU5*AT5)</f>
        <v>3</v>
      </c>
      <c r="AW5" s="223" t="s">
        <v>43</v>
      </c>
      <c r="AX5" s="223">
        <f>AT5</f>
        <v>6</v>
      </c>
      <c r="AY5" s="224">
        <f>AS5/AT5</f>
        <v>131.5</v>
      </c>
      <c r="AZ5" s="182">
        <v>1</v>
      </c>
    </row>
    <row r="6" spans="1:52" ht="15" customHeight="1">
      <c r="A6" s="222" t="s">
        <v>383</v>
      </c>
      <c r="B6" s="223">
        <v>2</v>
      </c>
      <c r="C6" s="223">
        <v>391</v>
      </c>
      <c r="D6" s="223">
        <v>361</v>
      </c>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f>SUM(C6:AR6)</f>
        <v>752</v>
      </c>
      <c r="AT6" s="223">
        <f>B6*3</f>
        <v>6</v>
      </c>
      <c r="AU6" s="223">
        <v>125</v>
      </c>
      <c r="AV6" s="223">
        <f>AS6-(AU6*AT6)</f>
        <v>2</v>
      </c>
      <c r="AW6" s="223" t="s">
        <v>43</v>
      </c>
      <c r="AX6" s="223">
        <f>AT6</f>
        <v>6</v>
      </c>
      <c r="AY6" s="224">
        <f>AS6/AT6</f>
        <v>125.33333333333333</v>
      </c>
      <c r="AZ6" s="182" t="s">
        <v>458</v>
      </c>
    </row>
    <row r="7" spans="1:52" ht="15" customHeight="1">
      <c r="A7" s="222" t="s">
        <v>379</v>
      </c>
      <c r="B7" s="223">
        <v>2</v>
      </c>
      <c r="C7" s="223">
        <v>364</v>
      </c>
      <c r="D7" s="223">
        <v>372</v>
      </c>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f>SUM(C7:AR7)</f>
        <v>736</v>
      </c>
      <c r="AT7" s="223">
        <f>B7*3</f>
        <v>6</v>
      </c>
      <c r="AU7" s="223">
        <v>122</v>
      </c>
      <c r="AV7" s="223">
        <f>AS7-(AU7*AT7)</f>
        <v>4</v>
      </c>
      <c r="AW7" s="223" t="s">
        <v>43</v>
      </c>
      <c r="AX7" s="223">
        <f>AT7</f>
        <v>6</v>
      </c>
      <c r="AY7" s="224">
        <f>AS7/AT7</f>
        <v>122.66666666666667</v>
      </c>
      <c r="AZ7" s="182" t="s">
        <v>458</v>
      </c>
    </row>
    <row r="8" spans="1:52" ht="15" customHeight="1">
      <c r="A8" s="170"/>
      <c r="B8" s="171"/>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c r="AY8" s="172"/>
    </row>
    <row r="9" spans="1:52" ht="15" customHeight="1">
      <c r="A9" s="170"/>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2"/>
    </row>
    <row r="10" spans="1:52" ht="15" customHeight="1">
      <c r="A10" s="169"/>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3"/>
      <c r="AZ10" s="199">
        <f>SUM(AZ3:AZ9)</f>
        <v>3</v>
      </c>
    </row>
    <row r="11" spans="1:52" ht="15" customHeight="1">
      <c r="A11" s="169" t="s">
        <v>234</v>
      </c>
    </row>
    <row r="12" spans="1:52" ht="15" customHeight="1">
      <c r="A12" s="252" t="s">
        <v>454</v>
      </c>
      <c r="B12" s="253">
        <v>1</v>
      </c>
      <c r="C12" s="253" t="s">
        <v>458</v>
      </c>
      <c r="D12" s="253">
        <v>423</v>
      </c>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3"/>
      <c r="AS12" s="253">
        <f t="shared" ref="AS12:AS17" si="0">SUM(C12:AR12)</f>
        <v>423</v>
      </c>
      <c r="AT12" s="253">
        <f t="shared" ref="AT12:AT17" si="1">B12*3</f>
        <v>3</v>
      </c>
      <c r="AU12" s="253">
        <v>141</v>
      </c>
      <c r="AV12" s="253">
        <f t="shared" ref="AV12:AV17" si="2">AS12-(AU12*AT12)</f>
        <v>0</v>
      </c>
      <c r="AW12" s="253" t="s">
        <v>43</v>
      </c>
      <c r="AX12" s="253">
        <f t="shared" ref="AX12:AX17" si="3">AT12</f>
        <v>3</v>
      </c>
      <c r="AY12" s="254">
        <f t="shared" ref="AY12:AY17" si="4">AS12/AT12</f>
        <v>141</v>
      </c>
      <c r="AZ12" s="182">
        <v>1</v>
      </c>
    </row>
    <row r="13" spans="1:52" ht="15" customHeight="1">
      <c r="A13" s="252" t="s">
        <v>390</v>
      </c>
      <c r="B13" s="253">
        <v>2</v>
      </c>
      <c r="C13" s="253">
        <v>386</v>
      </c>
      <c r="D13" s="253">
        <v>360</v>
      </c>
      <c r="E13" s="253"/>
      <c r="F13" s="253"/>
      <c r="G13" s="253"/>
      <c r="H13" s="253"/>
      <c r="I13" s="253"/>
      <c r="J13" s="253"/>
      <c r="K13" s="253"/>
      <c r="L13" s="253"/>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3"/>
      <c r="AM13" s="253"/>
      <c r="AN13" s="253"/>
      <c r="AO13" s="253"/>
      <c r="AP13" s="253"/>
      <c r="AQ13" s="253"/>
      <c r="AR13" s="253"/>
      <c r="AS13" s="253">
        <f t="shared" si="0"/>
        <v>746</v>
      </c>
      <c r="AT13" s="253">
        <f t="shared" si="1"/>
        <v>6</v>
      </c>
      <c r="AU13" s="253">
        <v>124</v>
      </c>
      <c r="AV13" s="253">
        <f t="shared" si="2"/>
        <v>2</v>
      </c>
      <c r="AW13" s="253" t="s">
        <v>43</v>
      </c>
      <c r="AX13" s="253">
        <f t="shared" si="3"/>
        <v>6</v>
      </c>
      <c r="AY13" s="254">
        <f t="shared" si="4"/>
        <v>124.33333333333333</v>
      </c>
      <c r="AZ13" s="182" t="s">
        <v>458</v>
      </c>
    </row>
    <row r="14" spans="1:52" ht="15" customHeight="1">
      <c r="A14" s="252" t="s">
        <v>388</v>
      </c>
      <c r="B14" s="253">
        <v>2</v>
      </c>
      <c r="C14" s="253">
        <v>355</v>
      </c>
      <c r="D14" s="253">
        <v>338</v>
      </c>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3"/>
      <c r="AQ14" s="253"/>
      <c r="AR14" s="253"/>
      <c r="AS14" s="253">
        <f t="shared" si="0"/>
        <v>693</v>
      </c>
      <c r="AT14" s="253">
        <f t="shared" si="1"/>
        <v>6</v>
      </c>
      <c r="AU14" s="253">
        <v>115</v>
      </c>
      <c r="AV14" s="253">
        <f t="shared" si="2"/>
        <v>3</v>
      </c>
      <c r="AW14" s="253" t="s">
        <v>43</v>
      </c>
      <c r="AX14" s="253">
        <f t="shared" si="3"/>
        <v>6</v>
      </c>
      <c r="AY14" s="254">
        <f t="shared" si="4"/>
        <v>115.5</v>
      </c>
      <c r="AZ14" s="182" t="s">
        <v>458</v>
      </c>
    </row>
    <row r="15" spans="1:52" ht="15" customHeight="1">
      <c r="A15" s="252" t="s">
        <v>387</v>
      </c>
      <c r="B15" s="253">
        <v>2</v>
      </c>
      <c r="C15" s="253">
        <v>351</v>
      </c>
      <c r="D15" s="253">
        <v>294</v>
      </c>
      <c r="E15" s="253"/>
      <c r="F15" s="253"/>
      <c r="G15" s="253"/>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3"/>
      <c r="AO15" s="253"/>
      <c r="AP15" s="253"/>
      <c r="AQ15" s="253"/>
      <c r="AR15" s="253"/>
      <c r="AS15" s="253">
        <f t="shared" si="0"/>
        <v>645</v>
      </c>
      <c r="AT15" s="253">
        <f t="shared" si="1"/>
        <v>6</v>
      </c>
      <c r="AU15" s="253">
        <v>107</v>
      </c>
      <c r="AV15" s="253">
        <f t="shared" si="2"/>
        <v>3</v>
      </c>
      <c r="AW15" s="253" t="s">
        <v>43</v>
      </c>
      <c r="AX15" s="253">
        <f t="shared" si="3"/>
        <v>6</v>
      </c>
      <c r="AY15" s="254">
        <f t="shared" si="4"/>
        <v>107.5</v>
      </c>
      <c r="AZ15" s="182" t="s">
        <v>458</v>
      </c>
    </row>
    <row r="16" spans="1:52" ht="15" customHeight="1">
      <c r="A16" s="252" t="s">
        <v>389</v>
      </c>
      <c r="B16" s="253">
        <v>2</v>
      </c>
      <c r="C16" s="253">
        <v>319</v>
      </c>
      <c r="D16" s="253">
        <v>306</v>
      </c>
      <c r="E16" s="253"/>
      <c r="F16" s="253"/>
      <c r="G16" s="253"/>
      <c r="H16" s="253"/>
      <c r="I16" s="253"/>
      <c r="J16" s="253"/>
      <c r="K16" s="253"/>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3"/>
      <c r="AM16" s="253"/>
      <c r="AN16" s="253"/>
      <c r="AO16" s="253"/>
      <c r="AP16" s="253"/>
      <c r="AQ16" s="253"/>
      <c r="AR16" s="253"/>
      <c r="AS16" s="253">
        <f t="shared" si="0"/>
        <v>625</v>
      </c>
      <c r="AT16" s="253">
        <f t="shared" si="1"/>
        <v>6</v>
      </c>
      <c r="AU16" s="253">
        <v>104</v>
      </c>
      <c r="AV16" s="253">
        <f t="shared" si="2"/>
        <v>1</v>
      </c>
      <c r="AW16" s="253" t="s">
        <v>43</v>
      </c>
      <c r="AX16" s="253">
        <f t="shared" si="3"/>
        <v>6</v>
      </c>
      <c r="AY16" s="254">
        <f t="shared" si="4"/>
        <v>104.16666666666667</v>
      </c>
      <c r="AZ16" s="182" t="s">
        <v>458</v>
      </c>
    </row>
    <row r="17" spans="1:52" s="280" customFormat="1" ht="15" customHeight="1">
      <c r="A17" s="277" t="s">
        <v>386</v>
      </c>
      <c r="B17" s="278">
        <v>1</v>
      </c>
      <c r="C17" s="278">
        <v>411</v>
      </c>
      <c r="D17" s="278" t="s">
        <v>458</v>
      </c>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8"/>
      <c r="AN17" s="278"/>
      <c r="AO17" s="278"/>
      <c r="AP17" s="278"/>
      <c r="AQ17" s="278"/>
      <c r="AR17" s="278"/>
      <c r="AS17" s="278">
        <f t="shared" si="0"/>
        <v>411</v>
      </c>
      <c r="AT17" s="278">
        <f t="shared" si="1"/>
        <v>3</v>
      </c>
      <c r="AU17" s="278">
        <v>137</v>
      </c>
      <c r="AV17" s="278">
        <f t="shared" si="2"/>
        <v>0</v>
      </c>
      <c r="AW17" s="278"/>
      <c r="AX17" s="278">
        <f t="shared" si="3"/>
        <v>3</v>
      </c>
      <c r="AY17" s="279">
        <f t="shared" si="4"/>
        <v>137</v>
      </c>
      <c r="AZ17" s="182">
        <v>1</v>
      </c>
    </row>
    <row r="18" spans="1:52" ht="15" customHeight="1">
      <c r="A18" s="170"/>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2"/>
    </row>
    <row r="19" spans="1:52" ht="15" customHeight="1">
      <c r="A19" s="169"/>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3"/>
      <c r="AZ19" s="199">
        <f>SUM(AZ12:AZ18)</f>
        <v>2</v>
      </c>
    </row>
    <row r="20" spans="1:52" ht="15" customHeight="1">
      <c r="A20" s="169" t="s">
        <v>204</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3"/>
    </row>
    <row r="21" spans="1:52" ht="15" customHeight="1">
      <c r="A21" s="228" t="s">
        <v>402</v>
      </c>
      <c r="B21" s="229">
        <v>2</v>
      </c>
      <c r="C21" s="229">
        <v>399</v>
      </c>
      <c r="D21" s="229">
        <v>373</v>
      </c>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f>SUM(C21:AR21)</f>
        <v>772</v>
      </c>
      <c r="AT21" s="229">
        <f>B21*3</f>
        <v>6</v>
      </c>
      <c r="AU21" s="229">
        <v>128</v>
      </c>
      <c r="AV21" s="229">
        <f>AS21-(AU21*AT21)</f>
        <v>4</v>
      </c>
      <c r="AW21" s="229" t="s">
        <v>43</v>
      </c>
      <c r="AX21" s="229">
        <f>AT21</f>
        <v>6</v>
      </c>
      <c r="AY21" s="230">
        <f>AS21/AT21</f>
        <v>128.66666666666666</v>
      </c>
      <c r="AZ21" s="182" t="s">
        <v>458</v>
      </c>
    </row>
    <row r="22" spans="1:52" ht="15" customHeight="1">
      <c r="A22" s="228" t="s">
        <v>405</v>
      </c>
      <c r="B22" s="229">
        <v>2</v>
      </c>
      <c r="C22" s="229">
        <v>372</v>
      </c>
      <c r="D22" s="229">
        <v>382</v>
      </c>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f>SUM(C22:AR22)</f>
        <v>754</v>
      </c>
      <c r="AT22" s="229">
        <f>B22*3</f>
        <v>6</v>
      </c>
      <c r="AU22" s="229">
        <v>125</v>
      </c>
      <c r="AV22" s="229">
        <f>AS22-(AU22*AT22)</f>
        <v>4</v>
      </c>
      <c r="AW22" s="229" t="s">
        <v>43</v>
      </c>
      <c r="AX22" s="229">
        <f>AT22</f>
        <v>6</v>
      </c>
      <c r="AY22" s="230">
        <f>AS22/AT22</f>
        <v>125.66666666666667</v>
      </c>
      <c r="AZ22" s="182" t="s">
        <v>458</v>
      </c>
    </row>
    <row r="23" spans="1:52" ht="15" customHeight="1">
      <c r="A23" s="228" t="s">
        <v>404</v>
      </c>
      <c r="B23" s="229">
        <v>2</v>
      </c>
      <c r="C23" s="229">
        <v>360</v>
      </c>
      <c r="D23" s="229">
        <v>376</v>
      </c>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f>SUM(C23:AR23)</f>
        <v>736</v>
      </c>
      <c r="AT23" s="229">
        <f>B23*3</f>
        <v>6</v>
      </c>
      <c r="AU23" s="229">
        <v>122</v>
      </c>
      <c r="AV23" s="229">
        <f>AS23-(AU23*AT23)</f>
        <v>4</v>
      </c>
      <c r="AW23" s="229" t="s">
        <v>43</v>
      </c>
      <c r="AX23" s="229">
        <f>AT23</f>
        <v>6</v>
      </c>
      <c r="AY23" s="230">
        <f>AS23/AT23</f>
        <v>122.66666666666667</v>
      </c>
      <c r="AZ23" s="182" t="s">
        <v>458</v>
      </c>
    </row>
    <row r="24" spans="1:52" ht="15" customHeight="1">
      <c r="A24" s="228" t="s">
        <v>401</v>
      </c>
      <c r="B24" s="229">
        <v>2</v>
      </c>
      <c r="C24" s="229">
        <v>380</v>
      </c>
      <c r="D24" s="229">
        <v>342</v>
      </c>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f>SUM(C24:AR24)</f>
        <v>722</v>
      </c>
      <c r="AT24" s="229">
        <f>B24*3</f>
        <v>6</v>
      </c>
      <c r="AU24" s="229">
        <v>120</v>
      </c>
      <c r="AV24" s="229">
        <f>AS24-(AU24*AT24)</f>
        <v>2</v>
      </c>
      <c r="AW24" s="229" t="s">
        <v>43</v>
      </c>
      <c r="AX24" s="229">
        <f>AT24</f>
        <v>6</v>
      </c>
      <c r="AY24" s="230">
        <f>AS24/AT24</f>
        <v>120.33333333333333</v>
      </c>
      <c r="AZ24" s="182" t="s">
        <v>458</v>
      </c>
    </row>
    <row r="25" spans="1:52" ht="15" customHeight="1">
      <c r="A25" s="228" t="s">
        <v>455</v>
      </c>
      <c r="B25" s="229" t="s">
        <v>458</v>
      </c>
      <c r="C25" s="229" t="s">
        <v>458</v>
      </c>
      <c r="D25" s="229" t="s">
        <v>458</v>
      </c>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t="s">
        <v>458</v>
      </c>
      <c r="AT25" s="229" t="s">
        <v>458</v>
      </c>
      <c r="AU25" s="229" t="s">
        <v>458</v>
      </c>
      <c r="AV25" s="229" t="s">
        <v>458</v>
      </c>
      <c r="AW25" s="229" t="s">
        <v>458</v>
      </c>
      <c r="AX25" s="229" t="s">
        <v>458</v>
      </c>
      <c r="AY25" s="230" t="s">
        <v>458</v>
      </c>
      <c r="AZ25" s="182" t="s">
        <v>458</v>
      </c>
    </row>
    <row r="26" spans="1:52" s="37" customFormat="1" ht="15" customHeight="1">
      <c r="A26" s="225" t="s">
        <v>403</v>
      </c>
      <c r="B26" s="226">
        <v>1</v>
      </c>
      <c r="C26" s="226">
        <v>368</v>
      </c>
      <c r="D26" s="226" t="s">
        <v>458</v>
      </c>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f>SUM(C26:AR26)</f>
        <v>368</v>
      </c>
      <c r="AT26" s="226">
        <f>B26*3</f>
        <v>3</v>
      </c>
      <c r="AU26" s="226">
        <v>122</v>
      </c>
      <c r="AV26" s="226">
        <f>AS26-(AU26*AT26)</f>
        <v>2</v>
      </c>
      <c r="AW26" s="226"/>
      <c r="AX26" s="226">
        <f>AT26</f>
        <v>3</v>
      </c>
      <c r="AY26" s="227">
        <f>AS26/AT26</f>
        <v>122.66666666666667</v>
      </c>
      <c r="AZ26" s="182" t="s">
        <v>458</v>
      </c>
    </row>
    <row r="27" spans="1:52" s="37" customFormat="1" ht="15" customHeight="1">
      <c r="A27" s="225" t="s">
        <v>466</v>
      </c>
      <c r="B27" s="226">
        <v>1</v>
      </c>
      <c r="C27" s="226" t="s">
        <v>458</v>
      </c>
      <c r="D27" s="226">
        <v>326</v>
      </c>
      <c r="E27" s="226"/>
      <c r="F27" s="226"/>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f>SUM(C27:AR27)</f>
        <v>326</v>
      </c>
      <c r="AT27" s="226">
        <f>B27*3</f>
        <v>3</v>
      </c>
      <c r="AU27" s="226">
        <v>108</v>
      </c>
      <c r="AV27" s="226">
        <f>AS27-(AU27*AT27)</f>
        <v>2</v>
      </c>
      <c r="AW27" s="226"/>
      <c r="AX27" s="226">
        <f>AT27</f>
        <v>3</v>
      </c>
      <c r="AY27" s="227">
        <f>AS27/AT27</f>
        <v>108.66666666666667</v>
      </c>
      <c r="AZ27" s="182" t="s">
        <v>458</v>
      </c>
    </row>
    <row r="28" spans="1:52" ht="15" customHeight="1">
      <c r="A28" s="169"/>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3"/>
      <c r="AZ28" s="199">
        <f>SUM(AZ21:AZ27)</f>
        <v>0</v>
      </c>
    </row>
    <row r="29" spans="1:52" ht="15" customHeight="1">
      <c r="A29" s="169" t="s">
        <v>201</v>
      </c>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3"/>
    </row>
    <row r="30" spans="1:52" ht="15" customHeight="1">
      <c r="A30" s="255" t="s">
        <v>410</v>
      </c>
      <c r="B30" s="256">
        <v>2</v>
      </c>
      <c r="C30" s="256">
        <v>372</v>
      </c>
      <c r="D30" s="256">
        <v>304</v>
      </c>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c r="AI30" s="256"/>
      <c r="AJ30" s="256"/>
      <c r="AK30" s="256"/>
      <c r="AL30" s="256"/>
      <c r="AM30" s="256"/>
      <c r="AN30" s="256"/>
      <c r="AO30" s="256"/>
      <c r="AP30" s="256"/>
      <c r="AQ30" s="256"/>
      <c r="AR30" s="256"/>
      <c r="AS30" s="256">
        <f>SUM(C30:AR30)</f>
        <v>676</v>
      </c>
      <c r="AT30" s="256">
        <f>B30*3</f>
        <v>6</v>
      </c>
      <c r="AU30" s="256">
        <v>112</v>
      </c>
      <c r="AV30" s="256">
        <f>AS30-(AU30*AT30)</f>
        <v>4</v>
      </c>
      <c r="AW30" s="256" t="s">
        <v>43</v>
      </c>
      <c r="AX30" s="256">
        <f>AT30</f>
        <v>6</v>
      </c>
      <c r="AY30" s="257">
        <f>AS30/AT30</f>
        <v>112.66666666666667</v>
      </c>
      <c r="AZ30" s="182" t="s">
        <v>458</v>
      </c>
    </row>
    <row r="31" spans="1:52" ht="15" customHeight="1">
      <c r="A31" s="255" t="s">
        <v>412</v>
      </c>
      <c r="B31" s="256">
        <v>2</v>
      </c>
      <c r="C31" s="256">
        <v>349</v>
      </c>
      <c r="D31" s="256">
        <v>324</v>
      </c>
      <c r="E31" s="256"/>
      <c r="F31" s="256"/>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6"/>
      <c r="AN31" s="256"/>
      <c r="AO31" s="256"/>
      <c r="AP31" s="256"/>
      <c r="AQ31" s="256"/>
      <c r="AR31" s="256"/>
      <c r="AS31" s="256">
        <f>SUM(C31:AR31)</f>
        <v>673</v>
      </c>
      <c r="AT31" s="256">
        <f>B31*3</f>
        <v>6</v>
      </c>
      <c r="AU31" s="256">
        <v>112</v>
      </c>
      <c r="AV31" s="256">
        <f>AS31-(AU31*AT31)</f>
        <v>1</v>
      </c>
      <c r="AW31" s="256" t="s">
        <v>43</v>
      </c>
      <c r="AX31" s="256">
        <f>AT31</f>
        <v>6</v>
      </c>
      <c r="AY31" s="257">
        <f>AS31/AT31</f>
        <v>112.16666666666667</v>
      </c>
      <c r="AZ31" s="182" t="s">
        <v>458</v>
      </c>
    </row>
    <row r="32" spans="1:52" ht="15" customHeight="1">
      <c r="A32" s="255" t="s">
        <v>411</v>
      </c>
      <c r="B32" s="256">
        <v>2</v>
      </c>
      <c r="C32" s="256">
        <v>345</v>
      </c>
      <c r="D32" s="256">
        <v>326</v>
      </c>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c r="AO32" s="256"/>
      <c r="AP32" s="256"/>
      <c r="AQ32" s="256"/>
      <c r="AR32" s="256"/>
      <c r="AS32" s="256">
        <f>SUM(C32:AR32)</f>
        <v>671</v>
      </c>
      <c r="AT32" s="256">
        <f>B32*3</f>
        <v>6</v>
      </c>
      <c r="AU32" s="256">
        <v>111</v>
      </c>
      <c r="AV32" s="256">
        <f>AS32-(AU32*AT32)</f>
        <v>5</v>
      </c>
      <c r="AW32" s="256" t="s">
        <v>43</v>
      </c>
      <c r="AX32" s="256">
        <f>AT32</f>
        <v>6</v>
      </c>
      <c r="AY32" s="257">
        <f>AS32/AT32</f>
        <v>111.83333333333333</v>
      </c>
      <c r="AZ32" s="182" t="s">
        <v>458</v>
      </c>
    </row>
    <row r="33" spans="1:52" ht="15" customHeight="1">
      <c r="A33" s="255" t="s">
        <v>409</v>
      </c>
      <c r="B33" s="256">
        <v>2</v>
      </c>
      <c r="C33" s="256">
        <v>328</v>
      </c>
      <c r="D33" s="256">
        <v>332</v>
      </c>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256"/>
      <c r="AO33" s="256"/>
      <c r="AP33" s="256"/>
      <c r="AQ33" s="256"/>
      <c r="AR33" s="256"/>
      <c r="AS33" s="256">
        <f>SUM(C33:AR33)</f>
        <v>660</v>
      </c>
      <c r="AT33" s="256">
        <f>B33*3</f>
        <v>6</v>
      </c>
      <c r="AU33" s="256">
        <v>110</v>
      </c>
      <c r="AV33" s="256">
        <f>AS33-(AU33*AT33)</f>
        <v>0</v>
      </c>
      <c r="AW33" s="256" t="s">
        <v>43</v>
      </c>
      <c r="AX33" s="256">
        <f>AT33</f>
        <v>6</v>
      </c>
      <c r="AY33" s="257">
        <f>AS33/AT33</f>
        <v>110</v>
      </c>
      <c r="AZ33" s="182" t="s">
        <v>458</v>
      </c>
    </row>
    <row r="34" spans="1:52" ht="15" customHeight="1">
      <c r="A34" s="255" t="s">
        <v>408</v>
      </c>
      <c r="B34" s="256">
        <v>2</v>
      </c>
      <c r="C34" s="256">
        <v>307</v>
      </c>
      <c r="D34" s="256">
        <v>300</v>
      </c>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c r="AM34" s="256"/>
      <c r="AN34" s="256"/>
      <c r="AO34" s="256"/>
      <c r="AP34" s="256"/>
      <c r="AQ34" s="256"/>
      <c r="AR34" s="256"/>
      <c r="AS34" s="256">
        <f>SUM(C34:AR34)</f>
        <v>607</v>
      </c>
      <c r="AT34" s="256">
        <f>B34*3</f>
        <v>6</v>
      </c>
      <c r="AU34" s="256">
        <v>101</v>
      </c>
      <c r="AV34" s="256">
        <f>AS34-(AU34*AT34)</f>
        <v>1</v>
      </c>
      <c r="AW34" s="256" t="s">
        <v>43</v>
      </c>
      <c r="AX34" s="256">
        <f>AT34</f>
        <v>6</v>
      </c>
      <c r="AY34" s="257">
        <f>AS34/AT34</f>
        <v>101.16666666666667</v>
      </c>
      <c r="AZ34" s="182" t="s">
        <v>458</v>
      </c>
    </row>
    <row r="35" spans="1:52" ht="15" customHeight="1">
      <c r="A35" s="170"/>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2"/>
    </row>
    <row r="36" spans="1:52" ht="15" customHeight="1">
      <c r="A36" s="170"/>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2"/>
    </row>
    <row r="37" spans="1:52" ht="15" customHeight="1">
      <c r="A37" s="169"/>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3"/>
      <c r="AZ37" s="199">
        <f>SUM(AZ30:AZ36)</f>
        <v>0</v>
      </c>
    </row>
    <row r="38" spans="1:52" ht="15" customHeight="1">
      <c r="A38" s="169" t="s">
        <v>202</v>
      </c>
    </row>
    <row r="39" spans="1:52" ht="15" customHeight="1">
      <c r="A39" s="231" t="s">
        <v>447</v>
      </c>
      <c r="B39" s="232">
        <v>2</v>
      </c>
      <c r="C39" s="232">
        <v>411</v>
      </c>
      <c r="D39" s="232">
        <v>357</v>
      </c>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f>SUM(C39:AR39)</f>
        <v>768</v>
      </c>
      <c r="AT39" s="232">
        <f>B39*3</f>
        <v>6</v>
      </c>
      <c r="AU39" s="232">
        <v>137</v>
      </c>
      <c r="AV39" s="232">
        <v>128</v>
      </c>
      <c r="AW39" s="232" t="s">
        <v>43</v>
      </c>
      <c r="AX39" s="232">
        <f>AT39</f>
        <v>6</v>
      </c>
      <c r="AY39" s="233">
        <f>AS39/AT39</f>
        <v>128</v>
      </c>
      <c r="AZ39" s="182">
        <v>1</v>
      </c>
    </row>
    <row r="40" spans="1:52" ht="15" customHeight="1">
      <c r="A40" s="231" t="s">
        <v>448</v>
      </c>
      <c r="B40" s="232">
        <v>2</v>
      </c>
      <c r="C40" s="232">
        <v>349</v>
      </c>
      <c r="D40" s="232">
        <v>382</v>
      </c>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f>SUM(C40:AR40)</f>
        <v>731</v>
      </c>
      <c r="AT40" s="232">
        <f>B40*3</f>
        <v>6</v>
      </c>
      <c r="AU40" s="232">
        <v>116</v>
      </c>
      <c r="AV40" s="232">
        <v>121</v>
      </c>
      <c r="AW40" s="232" t="s">
        <v>43</v>
      </c>
      <c r="AX40" s="232">
        <f>AT40</f>
        <v>6</v>
      </c>
      <c r="AY40" s="233">
        <f>AS40/AT40</f>
        <v>121.83333333333333</v>
      </c>
      <c r="AZ40" s="182" t="s">
        <v>458</v>
      </c>
    </row>
    <row r="41" spans="1:52" ht="15" customHeight="1">
      <c r="A41" s="231" t="s">
        <v>446</v>
      </c>
      <c r="B41" s="232">
        <v>2</v>
      </c>
      <c r="C41" s="232">
        <v>353</v>
      </c>
      <c r="D41" s="232">
        <v>363</v>
      </c>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f>SUM(C41:AR41)</f>
        <v>716</v>
      </c>
      <c r="AT41" s="232">
        <f>B41*3</f>
        <v>6</v>
      </c>
      <c r="AU41" s="232">
        <v>117</v>
      </c>
      <c r="AV41" s="232">
        <v>119</v>
      </c>
      <c r="AW41" s="232" t="s">
        <v>43</v>
      </c>
      <c r="AX41" s="232">
        <f>AT41</f>
        <v>6</v>
      </c>
      <c r="AY41" s="233">
        <f>AS41/AT41</f>
        <v>119.33333333333333</v>
      </c>
      <c r="AZ41" s="182" t="s">
        <v>458</v>
      </c>
    </row>
    <row r="42" spans="1:52" ht="15" customHeight="1">
      <c r="A42" s="231" t="s">
        <v>444</v>
      </c>
      <c r="B42" s="232">
        <v>2</v>
      </c>
      <c r="C42" s="232">
        <v>357</v>
      </c>
      <c r="D42" s="232">
        <v>349</v>
      </c>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f>SUM(C42:AR42)</f>
        <v>706</v>
      </c>
      <c r="AT42" s="232">
        <f>B42*3</f>
        <v>6</v>
      </c>
      <c r="AU42" s="232">
        <v>119</v>
      </c>
      <c r="AV42" s="232">
        <v>117</v>
      </c>
      <c r="AW42" s="232" t="s">
        <v>43</v>
      </c>
      <c r="AX42" s="232">
        <f>AT42</f>
        <v>6</v>
      </c>
      <c r="AY42" s="233">
        <f>AS42/AT42</f>
        <v>117.66666666666667</v>
      </c>
      <c r="AZ42" s="182" t="s">
        <v>458</v>
      </c>
    </row>
    <row r="43" spans="1:52" ht="15" customHeight="1">
      <c r="A43" s="231" t="s">
        <v>445</v>
      </c>
      <c r="B43" s="232">
        <v>2</v>
      </c>
      <c r="C43" s="232">
        <v>366</v>
      </c>
      <c r="D43" s="232">
        <v>326</v>
      </c>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f>SUM(C43:AR43)</f>
        <v>692</v>
      </c>
      <c r="AT43" s="232">
        <f>B43*3</f>
        <v>6</v>
      </c>
      <c r="AU43" s="232">
        <v>122</v>
      </c>
      <c r="AV43" s="232">
        <v>115</v>
      </c>
      <c r="AW43" s="232" t="s">
        <v>43</v>
      </c>
      <c r="AX43" s="232">
        <f>AT43</f>
        <v>6</v>
      </c>
      <c r="AY43" s="233">
        <f>AS43/AT43</f>
        <v>115.33333333333333</v>
      </c>
      <c r="AZ43" s="182" t="s">
        <v>458</v>
      </c>
    </row>
    <row r="44" spans="1:52" s="37" customFormat="1" ht="15" customHeight="1">
      <c r="A44" s="170"/>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2"/>
      <c r="AZ44" s="182"/>
    </row>
    <row r="45" spans="1:52" s="37" customFormat="1" ht="15" customHeight="1">
      <c r="A45" s="170"/>
      <c r="B45" s="171"/>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2"/>
      <c r="AZ45" s="182"/>
    </row>
    <row r="46" spans="1:52" ht="15" customHeight="1">
      <c r="A46" s="169"/>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3"/>
      <c r="AZ46" s="199">
        <f>SUM(AZ39:AZ45)</f>
        <v>1</v>
      </c>
    </row>
    <row r="47" spans="1:52" ht="15" customHeight="1">
      <c r="A47" s="169" t="s">
        <v>211</v>
      </c>
    </row>
    <row r="48" spans="1:52" ht="15" customHeight="1">
      <c r="A48" s="234" t="s">
        <v>451</v>
      </c>
      <c r="B48" s="235">
        <v>2</v>
      </c>
      <c r="C48" s="235">
        <v>378</v>
      </c>
      <c r="D48" s="235">
        <v>341</v>
      </c>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f>SUM(C48:AR48)</f>
        <v>719</v>
      </c>
      <c r="AT48" s="235">
        <f>B48*3</f>
        <v>6</v>
      </c>
      <c r="AU48" s="235">
        <v>119</v>
      </c>
      <c r="AV48" s="235">
        <f>AS48-(AU48*AT48)</f>
        <v>5</v>
      </c>
      <c r="AW48" s="235" t="s">
        <v>43</v>
      </c>
      <c r="AX48" s="235">
        <f>AT48</f>
        <v>6</v>
      </c>
      <c r="AY48" s="236">
        <f>AS48/AT48</f>
        <v>119.83333333333333</v>
      </c>
      <c r="AZ48" s="182" t="s">
        <v>458</v>
      </c>
    </row>
    <row r="49" spans="1:52" ht="15" customHeight="1">
      <c r="A49" s="234" t="s">
        <v>453</v>
      </c>
      <c r="B49" s="235">
        <v>2</v>
      </c>
      <c r="C49" s="235">
        <v>354</v>
      </c>
      <c r="D49" s="235">
        <v>336</v>
      </c>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f>SUM(C49:AR49)</f>
        <v>690</v>
      </c>
      <c r="AT49" s="235">
        <f>B49*3</f>
        <v>6</v>
      </c>
      <c r="AU49" s="235">
        <v>115</v>
      </c>
      <c r="AV49" s="235">
        <f>AS49-(AU49*AT49)</f>
        <v>0</v>
      </c>
      <c r="AW49" s="235" t="s">
        <v>43</v>
      </c>
      <c r="AX49" s="235">
        <f>AT49</f>
        <v>6</v>
      </c>
      <c r="AY49" s="236">
        <f>AS49/AT49</f>
        <v>115</v>
      </c>
      <c r="AZ49" s="182" t="s">
        <v>458</v>
      </c>
    </row>
    <row r="50" spans="1:52" ht="15" customHeight="1">
      <c r="A50" s="234" t="s">
        <v>449</v>
      </c>
      <c r="B50" s="235">
        <v>2</v>
      </c>
      <c r="C50" s="235">
        <v>349</v>
      </c>
      <c r="D50" s="235">
        <v>332</v>
      </c>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f>SUM(C50:AR50)</f>
        <v>681</v>
      </c>
      <c r="AT50" s="235">
        <f>B50*3</f>
        <v>6</v>
      </c>
      <c r="AU50" s="235">
        <v>113</v>
      </c>
      <c r="AV50" s="235">
        <f>AS50-(AU50*AT50)</f>
        <v>3</v>
      </c>
      <c r="AW50" s="235" t="s">
        <v>43</v>
      </c>
      <c r="AX50" s="235">
        <f>AT50</f>
        <v>6</v>
      </c>
      <c r="AY50" s="236">
        <f>AS50/AT50</f>
        <v>113.5</v>
      </c>
      <c r="AZ50" s="182" t="s">
        <v>458</v>
      </c>
    </row>
    <row r="51" spans="1:52" ht="15" customHeight="1">
      <c r="A51" s="234" t="s">
        <v>452</v>
      </c>
      <c r="B51" s="235">
        <v>2</v>
      </c>
      <c r="C51" s="235">
        <v>333</v>
      </c>
      <c r="D51" s="235">
        <v>332</v>
      </c>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f>SUM(C51:AR51)</f>
        <v>665</v>
      </c>
      <c r="AT51" s="235">
        <f>B51*3</f>
        <v>6</v>
      </c>
      <c r="AU51" s="235">
        <v>110</v>
      </c>
      <c r="AV51" s="235">
        <f>AS51-(AU51*AT51)</f>
        <v>5</v>
      </c>
      <c r="AW51" s="235" t="s">
        <v>43</v>
      </c>
      <c r="AX51" s="235">
        <f>AT51</f>
        <v>6</v>
      </c>
      <c r="AY51" s="236">
        <f>AS51/AT51</f>
        <v>110.83333333333333</v>
      </c>
      <c r="AZ51" s="182" t="s">
        <v>458</v>
      </c>
    </row>
    <row r="52" spans="1:52" ht="15" customHeight="1">
      <c r="A52" s="234" t="s">
        <v>450</v>
      </c>
      <c r="B52" s="235">
        <v>2</v>
      </c>
      <c r="C52" s="235">
        <v>314</v>
      </c>
      <c r="D52" s="235">
        <v>334</v>
      </c>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f>SUM(C52:AR52)</f>
        <v>648</v>
      </c>
      <c r="AT52" s="235">
        <f>B52*3</f>
        <v>6</v>
      </c>
      <c r="AU52" s="235">
        <v>108</v>
      </c>
      <c r="AV52" s="235">
        <f>AS52-(AU52*AT52)</f>
        <v>0</v>
      </c>
      <c r="AW52" s="235" t="s">
        <v>43</v>
      </c>
      <c r="AX52" s="235">
        <f>AT52</f>
        <v>6</v>
      </c>
      <c r="AY52" s="236">
        <f>AS52/AT52</f>
        <v>108</v>
      </c>
      <c r="AZ52" s="182" t="s">
        <v>458</v>
      </c>
    </row>
    <row r="53" spans="1:52" ht="15" customHeight="1">
      <c r="A53" s="170"/>
      <c r="B53" s="171"/>
      <c r="C53" s="171"/>
      <c r="D53" s="171"/>
      <c r="E53" s="171"/>
      <c r="F53" s="171"/>
      <c r="G53" s="171"/>
      <c r="H53" s="171"/>
      <c r="I53" s="171"/>
      <c r="J53" s="171"/>
      <c r="K53" s="171"/>
      <c r="L53" s="171"/>
      <c r="M53" s="171"/>
      <c r="N53" s="171"/>
      <c r="O53" s="171"/>
      <c r="P53" s="171"/>
      <c r="Q53" s="171"/>
      <c r="R53" s="171"/>
      <c r="S53" s="171"/>
      <c r="T53" s="171"/>
      <c r="U53" s="171"/>
      <c r="V53" s="171"/>
      <c r="W53" s="171"/>
      <c r="X53" s="171"/>
      <c r="Y53" s="171"/>
      <c r="Z53" s="171"/>
      <c r="AA53" s="171"/>
      <c r="AB53" s="171"/>
      <c r="AC53" s="171"/>
      <c r="AD53" s="171"/>
      <c r="AE53" s="171"/>
      <c r="AF53" s="171"/>
      <c r="AG53" s="171"/>
      <c r="AH53" s="171"/>
      <c r="AI53" s="171"/>
      <c r="AJ53" s="171"/>
      <c r="AK53" s="171"/>
      <c r="AL53" s="171"/>
      <c r="AM53" s="171"/>
      <c r="AN53" s="171"/>
      <c r="AO53" s="171"/>
      <c r="AP53" s="171"/>
      <c r="AQ53" s="171"/>
      <c r="AR53" s="171"/>
      <c r="AS53" s="171"/>
      <c r="AT53" s="171"/>
      <c r="AU53" s="171"/>
      <c r="AV53" s="171"/>
      <c r="AW53" s="171"/>
      <c r="AX53" s="171"/>
      <c r="AY53" s="172"/>
    </row>
    <row r="54" spans="1:52" ht="15" customHeight="1">
      <c r="A54" s="170"/>
      <c r="B54" s="171"/>
      <c r="C54" s="171"/>
      <c r="D54" s="171"/>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c r="AI54" s="171"/>
      <c r="AJ54" s="171"/>
      <c r="AK54" s="171"/>
      <c r="AL54" s="171"/>
      <c r="AM54" s="171"/>
      <c r="AN54" s="171"/>
      <c r="AO54" s="171"/>
      <c r="AP54" s="171"/>
      <c r="AQ54" s="171"/>
      <c r="AR54" s="171"/>
      <c r="AS54" s="171"/>
      <c r="AT54" s="171"/>
      <c r="AU54" s="171"/>
      <c r="AV54" s="171"/>
      <c r="AW54" s="171"/>
      <c r="AX54" s="171"/>
      <c r="AY54" s="172"/>
    </row>
    <row r="55" spans="1:52" ht="15" customHeight="1">
      <c r="A55" s="169"/>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3"/>
      <c r="AZ55" s="199">
        <f>SUM(AZ48:AZ54)</f>
        <v>0</v>
      </c>
    </row>
    <row r="56" spans="1:52" ht="15" customHeight="1">
      <c r="A56" s="169" t="s">
        <v>209</v>
      </c>
    </row>
    <row r="57" spans="1:52" ht="15" customHeight="1">
      <c r="A57" s="237" t="s">
        <v>438</v>
      </c>
      <c r="B57" s="238">
        <v>2</v>
      </c>
      <c r="C57" s="238">
        <v>392</v>
      </c>
      <c r="D57" s="238">
        <v>364</v>
      </c>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8"/>
      <c r="AQ57" s="238"/>
      <c r="AR57" s="238"/>
      <c r="AS57" s="238">
        <f>SUM(C57:AR57)</f>
        <v>756</v>
      </c>
      <c r="AT57" s="238">
        <f>B57*3</f>
        <v>6</v>
      </c>
      <c r="AU57" s="238">
        <v>126</v>
      </c>
      <c r="AV57" s="238">
        <f>AS57-(AU57*AT57)</f>
        <v>0</v>
      </c>
      <c r="AW57" s="238" t="s">
        <v>43</v>
      </c>
      <c r="AX57" s="238">
        <f>AT57</f>
        <v>6</v>
      </c>
      <c r="AY57" s="239">
        <f>AS57/AT57</f>
        <v>126</v>
      </c>
      <c r="AZ57" s="182" t="s">
        <v>458</v>
      </c>
    </row>
    <row r="58" spans="1:52" ht="15" customHeight="1">
      <c r="A58" s="237" t="s">
        <v>436</v>
      </c>
      <c r="B58" s="238">
        <v>2</v>
      </c>
      <c r="C58" s="238">
        <v>358</v>
      </c>
      <c r="D58" s="238">
        <v>359</v>
      </c>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8">
        <f>SUM(C58:AR58)</f>
        <v>717</v>
      </c>
      <c r="AT58" s="238">
        <f>B58*3</f>
        <v>6</v>
      </c>
      <c r="AU58" s="238">
        <v>119</v>
      </c>
      <c r="AV58" s="238">
        <f>AS58-(AU58*AT58)</f>
        <v>3</v>
      </c>
      <c r="AW58" s="238" t="s">
        <v>43</v>
      </c>
      <c r="AX58" s="238">
        <f>AT58</f>
        <v>6</v>
      </c>
      <c r="AY58" s="239">
        <f>AS58/AT58</f>
        <v>119.5</v>
      </c>
      <c r="AZ58" s="182" t="s">
        <v>458</v>
      </c>
    </row>
    <row r="59" spans="1:52" ht="15" customHeight="1">
      <c r="A59" s="237" t="s">
        <v>434</v>
      </c>
      <c r="B59" s="238">
        <v>2</v>
      </c>
      <c r="C59" s="238">
        <v>363</v>
      </c>
      <c r="D59" s="238">
        <v>307</v>
      </c>
      <c r="E59" s="238"/>
      <c r="F59" s="238"/>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8"/>
      <c r="AP59" s="238"/>
      <c r="AQ59" s="238"/>
      <c r="AR59" s="238"/>
      <c r="AS59" s="238">
        <f>SUM(C59:AR59)</f>
        <v>670</v>
      </c>
      <c r="AT59" s="238">
        <f>B59*3</f>
        <v>6</v>
      </c>
      <c r="AU59" s="238">
        <v>111</v>
      </c>
      <c r="AV59" s="238">
        <f>AS59-(AU59*AT59)</f>
        <v>4</v>
      </c>
      <c r="AW59" s="238" t="s">
        <v>43</v>
      </c>
      <c r="AX59" s="238">
        <f>AT59</f>
        <v>6</v>
      </c>
      <c r="AY59" s="239">
        <f>AS59/AT59</f>
        <v>111.66666666666667</v>
      </c>
      <c r="AZ59" s="182" t="s">
        <v>458</v>
      </c>
    </row>
    <row r="60" spans="1:52" ht="15" customHeight="1">
      <c r="A60" s="237" t="s">
        <v>437</v>
      </c>
      <c r="B60" s="238">
        <v>2</v>
      </c>
      <c r="C60" s="238">
        <v>336</v>
      </c>
      <c r="D60" s="238">
        <v>328</v>
      </c>
      <c r="E60" s="238"/>
      <c r="F60" s="238"/>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8"/>
      <c r="AP60" s="238"/>
      <c r="AQ60" s="238"/>
      <c r="AR60" s="238"/>
      <c r="AS60" s="238">
        <f>SUM(C60:AR60)</f>
        <v>664</v>
      </c>
      <c r="AT60" s="238">
        <f>B60*3</f>
        <v>6</v>
      </c>
      <c r="AU60" s="238">
        <v>110</v>
      </c>
      <c r="AV60" s="238">
        <f>AS60-(AU60*AT60)</f>
        <v>4</v>
      </c>
      <c r="AW60" s="238" t="s">
        <v>43</v>
      </c>
      <c r="AX60" s="238">
        <f>AT60</f>
        <v>6</v>
      </c>
      <c r="AY60" s="239">
        <f>AS60/AT60</f>
        <v>110.66666666666667</v>
      </c>
      <c r="AZ60" s="182" t="s">
        <v>458</v>
      </c>
    </row>
    <row r="61" spans="1:52" ht="15" customHeight="1">
      <c r="A61" s="237" t="s">
        <v>459</v>
      </c>
      <c r="B61" s="238" t="s">
        <v>458</v>
      </c>
      <c r="C61" s="238" t="s">
        <v>458</v>
      </c>
      <c r="D61" s="238" t="s">
        <v>458</v>
      </c>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8"/>
      <c r="AP61" s="238"/>
      <c r="AQ61" s="238"/>
      <c r="AR61" s="238"/>
      <c r="AS61" s="238" t="s">
        <v>458</v>
      </c>
      <c r="AT61" s="238" t="s">
        <v>458</v>
      </c>
      <c r="AU61" s="238" t="s">
        <v>458</v>
      </c>
      <c r="AV61" s="238" t="s">
        <v>458</v>
      </c>
      <c r="AW61" s="238" t="s">
        <v>458</v>
      </c>
      <c r="AX61" s="238" t="s">
        <v>458</v>
      </c>
      <c r="AY61" s="239" t="s">
        <v>458</v>
      </c>
      <c r="AZ61" s="182" t="s">
        <v>458</v>
      </c>
    </row>
    <row r="62" spans="1:52" s="276" customFormat="1" ht="15" customHeight="1">
      <c r="A62" s="272" t="s">
        <v>435</v>
      </c>
      <c r="B62" s="273">
        <v>2</v>
      </c>
      <c r="C62" s="273">
        <v>338</v>
      </c>
      <c r="D62" s="273">
        <v>333</v>
      </c>
      <c r="E62" s="273"/>
      <c r="F62" s="273"/>
      <c r="G62" s="273"/>
      <c r="H62" s="273"/>
      <c r="I62" s="273"/>
      <c r="J62" s="273"/>
      <c r="K62" s="273"/>
      <c r="L62" s="273"/>
      <c r="M62" s="273"/>
      <c r="N62" s="273"/>
      <c r="O62" s="273"/>
      <c r="P62" s="273"/>
      <c r="Q62" s="273"/>
      <c r="R62" s="273"/>
      <c r="S62" s="273"/>
      <c r="T62" s="273"/>
      <c r="U62" s="273"/>
      <c r="V62" s="273"/>
      <c r="W62" s="273"/>
      <c r="X62" s="273"/>
      <c r="Y62" s="273"/>
      <c r="Z62" s="273"/>
      <c r="AA62" s="273"/>
      <c r="AB62" s="273"/>
      <c r="AC62" s="273"/>
      <c r="AD62" s="273"/>
      <c r="AE62" s="273"/>
      <c r="AF62" s="273"/>
      <c r="AG62" s="273"/>
      <c r="AH62" s="273"/>
      <c r="AI62" s="273"/>
      <c r="AJ62" s="273"/>
      <c r="AK62" s="273"/>
      <c r="AL62" s="273"/>
      <c r="AM62" s="273"/>
      <c r="AN62" s="273"/>
      <c r="AO62" s="273"/>
      <c r="AP62" s="273"/>
      <c r="AQ62" s="273"/>
      <c r="AR62" s="273"/>
      <c r="AS62" s="273">
        <f>SUM(C62:AR62)</f>
        <v>671</v>
      </c>
      <c r="AT62" s="273">
        <f>B62*3</f>
        <v>6</v>
      </c>
      <c r="AU62" s="274">
        <v>111</v>
      </c>
      <c r="AV62" s="273">
        <f>AS62-(AU62*AT62)</f>
        <v>5</v>
      </c>
      <c r="AW62" s="273"/>
      <c r="AX62" s="273">
        <f>AT62</f>
        <v>6</v>
      </c>
      <c r="AY62" s="275">
        <f>AS62/AT62</f>
        <v>111.83333333333333</v>
      </c>
      <c r="AZ62" s="182" t="s">
        <v>458</v>
      </c>
    </row>
    <row r="63" spans="1:52" ht="15" customHeight="1">
      <c r="A63" s="170"/>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6"/>
    </row>
    <row r="64" spans="1:52" ht="15" customHeight="1">
      <c r="A64" s="169"/>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3"/>
      <c r="AZ64" s="199">
        <f>SUM(AZ57:AZ63)</f>
        <v>0</v>
      </c>
    </row>
    <row r="65" spans="1:52" ht="15" customHeight="1">
      <c r="A65" s="169" t="s">
        <v>207</v>
      </c>
    </row>
    <row r="66" spans="1:52" ht="15" customHeight="1">
      <c r="A66" s="290" t="s">
        <v>442</v>
      </c>
      <c r="B66" s="291">
        <v>2</v>
      </c>
      <c r="C66" s="291">
        <v>420</v>
      </c>
      <c r="D66" s="291">
        <v>348</v>
      </c>
      <c r="E66" s="291"/>
      <c r="F66" s="291"/>
      <c r="G66" s="291"/>
      <c r="H66" s="291"/>
      <c r="I66" s="291"/>
      <c r="J66" s="291"/>
      <c r="K66" s="291"/>
      <c r="L66" s="291"/>
      <c r="M66" s="291"/>
      <c r="N66" s="291"/>
      <c r="O66" s="291"/>
      <c r="P66" s="291"/>
      <c r="Q66" s="291"/>
      <c r="R66" s="291"/>
      <c r="S66" s="291"/>
      <c r="T66" s="291"/>
      <c r="U66" s="291"/>
      <c r="V66" s="291"/>
      <c r="W66" s="291"/>
      <c r="X66" s="291"/>
      <c r="Y66" s="291"/>
      <c r="Z66" s="291"/>
      <c r="AA66" s="291"/>
      <c r="AB66" s="291"/>
      <c r="AC66" s="291"/>
      <c r="AD66" s="291"/>
      <c r="AE66" s="291"/>
      <c r="AF66" s="291"/>
      <c r="AG66" s="291"/>
      <c r="AH66" s="291"/>
      <c r="AI66" s="291"/>
      <c r="AJ66" s="291"/>
      <c r="AK66" s="291"/>
      <c r="AL66" s="291"/>
      <c r="AM66" s="291"/>
      <c r="AN66" s="291"/>
      <c r="AO66" s="291"/>
      <c r="AP66" s="291"/>
      <c r="AQ66" s="291"/>
      <c r="AR66" s="291"/>
      <c r="AS66" s="291">
        <f>SUM(C66:AR66)</f>
        <v>768</v>
      </c>
      <c r="AT66" s="291">
        <f>B66*3</f>
        <v>6</v>
      </c>
      <c r="AU66" s="291">
        <v>128</v>
      </c>
      <c r="AV66" s="291">
        <f>AS66-(AU66*AT66)</f>
        <v>0</v>
      </c>
      <c r="AW66" s="291" t="s">
        <v>43</v>
      </c>
      <c r="AX66" s="291">
        <f>AT66</f>
        <v>6</v>
      </c>
      <c r="AY66" s="292">
        <f>AS66/AT66</f>
        <v>128</v>
      </c>
      <c r="AZ66" s="182">
        <v>1</v>
      </c>
    </row>
    <row r="67" spans="1:52" ht="15" customHeight="1">
      <c r="A67" s="290" t="s">
        <v>443</v>
      </c>
      <c r="B67" s="291">
        <v>2</v>
      </c>
      <c r="C67" s="291">
        <v>350</v>
      </c>
      <c r="D67" s="291">
        <v>383</v>
      </c>
      <c r="E67" s="291"/>
      <c r="F67" s="291"/>
      <c r="G67" s="291"/>
      <c r="H67" s="291"/>
      <c r="I67" s="291"/>
      <c r="J67" s="291"/>
      <c r="K67" s="291"/>
      <c r="L67" s="291"/>
      <c r="M67" s="291"/>
      <c r="N67" s="291"/>
      <c r="O67" s="291"/>
      <c r="P67" s="291"/>
      <c r="Q67" s="291"/>
      <c r="R67" s="291"/>
      <c r="S67" s="291"/>
      <c r="T67" s="291"/>
      <c r="U67" s="291"/>
      <c r="V67" s="291"/>
      <c r="W67" s="291"/>
      <c r="X67" s="291"/>
      <c r="Y67" s="291"/>
      <c r="Z67" s="291"/>
      <c r="AA67" s="291"/>
      <c r="AB67" s="291"/>
      <c r="AC67" s="291"/>
      <c r="AD67" s="291"/>
      <c r="AE67" s="291"/>
      <c r="AF67" s="291"/>
      <c r="AG67" s="291"/>
      <c r="AH67" s="291"/>
      <c r="AI67" s="291"/>
      <c r="AJ67" s="291"/>
      <c r="AK67" s="291"/>
      <c r="AL67" s="291"/>
      <c r="AM67" s="291"/>
      <c r="AN67" s="291"/>
      <c r="AO67" s="291"/>
      <c r="AP67" s="291"/>
      <c r="AQ67" s="291"/>
      <c r="AR67" s="291"/>
      <c r="AS67" s="291">
        <f>SUM(C67:AR67)</f>
        <v>733</v>
      </c>
      <c r="AT67" s="291">
        <f>B67*3</f>
        <v>6</v>
      </c>
      <c r="AU67" s="291">
        <v>122</v>
      </c>
      <c r="AV67" s="291">
        <f>AS67-(AU67*AT67)</f>
        <v>1</v>
      </c>
      <c r="AW67" s="291" t="s">
        <v>43</v>
      </c>
      <c r="AX67" s="291">
        <f>AT67</f>
        <v>6</v>
      </c>
      <c r="AY67" s="292">
        <f>AS67/AT67</f>
        <v>122.16666666666667</v>
      </c>
      <c r="AZ67" s="182" t="s">
        <v>458</v>
      </c>
    </row>
    <row r="68" spans="1:52" ht="15" customHeight="1">
      <c r="A68" s="290" t="s">
        <v>441</v>
      </c>
      <c r="B68" s="291">
        <v>2</v>
      </c>
      <c r="C68" s="291">
        <v>341</v>
      </c>
      <c r="D68" s="291">
        <v>383</v>
      </c>
      <c r="E68" s="291"/>
      <c r="F68" s="291"/>
      <c r="G68" s="291"/>
      <c r="H68" s="291"/>
      <c r="I68" s="291"/>
      <c r="J68" s="291"/>
      <c r="K68" s="291"/>
      <c r="L68" s="291"/>
      <c r="M68" s="291"/>
      <c r="N68" s="291"/>
      <c r="O68" s="291"/>
      <c r="P68" s="291"/>
      <c r="Q68" s="291"/>
      <c r="R68" s="291"/>
      <c r="S68" s="291"/>
      <c r="T68" s="291"/>
      <c r="U68" s="291"/>
      <c r="V68" s="291"/>
      <c r="W68" s="291"/>
      <c r="X68" s="291"/>
      <c r="Y68" s="291"/>
      <c r="Z68" s="291"/>
      <c r="AA68" s="291"/>
      <c r="AB68" s="291"/>
      <c r="AC68" s="291"/>
      <c r="AD68" s="291"/>
      <c r="AE68" s="291"/>
      <c r="AF68" s="291"/>
      <c r="AG68" s="291"/>
      <c r="AH68" s="291"/>
      <c r="AI68" s="291"/>
      <c r="AJ68" s="291"/>
      <c r="AK68" s="291"/>
      <c r="AL68" s="291"/>
      <c r="AM68" s="291"/>
      <c r="AN68" s="291"/>
      <c r="AO68" s="291"/>
      <c r="AP68" s="291"/>
      <c r="AQ68" s="291"/>
      <c r="AR68" s="291"/>
      <c r="AS68" s="291">
        <f>SUM(C68:AR68)</f>
        <v>724</v>
      </c>
      <c r="AT68" s="291">
        <f>B68*3</f>
        <v>6</v>
      </c>
      <c r="AU68" s="291">
        <v>120</v>
      </c>
      <c r="AV68" s="291">
        <f>AS68-(AU68*AT68)</f>
        <v>4</v>
      </c>
      <c r="AW68" s="291" t="s">
        <v>43</v>
      </c>
      <c r="AX68" s="291">
        <f>AT68</f>
        <v>6</v>
      </c>
      <c r="AY68" s="292">
        <f>AS68/AT68</f>
        <v>120.66666666666667</v>
      </c>
      <c r="AZ68" s="182" t="s">
        <v>458</v>
      </c>
    </row>
    <row r="69" spans="1:52" ht="15" customHeight="1">
      <c r="A69" s="290" t="s">
        <v>440</v>
      </c>
      <c r="B69" s="291">
        <v>2</v>
      </c>
      <c r="C69" s="291">
        <v>349</v>
      </c>
      <c r="D69" s="291">
        <v>348</v>
      </c>
      <c r="E69" s="291"/>
      <c r="F69" s="291"/>
      <c r="G69" s="291"/>
      <c r="H69" s="291"/>
      <c r="I69" s="291"/>
      <c r="J69" s="291"/>
      <c r="K69" s="291"/>
      <c r="L69" s="291"/>
      <c r="M69" s="291"/>
      <c r="N69" s="291"/>
      <c r="O69" s="291"/>
      <c r="P69" s="291"/>
      <c r="Q69" s="291"/>
      <c r="R69" s="291"/>
      <c r="S69" s="291"/>
      <c r="T69" s="291"/>
      <c r="U69" s="291"/>
      <c r="V69" s="291"/>
      <c r="W69" s="291"/>
      <c r="X69" s="291"/>
      <c r="Y69" s="291"/>
      <c r="Z69" s="291"/>
      <c r="AA69" s="291"/>
      <c r="AB69" s="291"/>
      <c r="AC69" s="291"/>
      <c r="AD69" s="291"/>
      <c r="AE69" s="291"/>
      <c r="AF69" s="291"/>
      <c r="AG69" s="291"/>
      <c r="AH69" s="291"/>
      <c r="AI69" s="291"/>
      <c r="AJ69" s="291"/>
      <c r="AK69" s="291"/>
      <c r="AL69" s="291"/>
      <c r="AM69" s="291"/>
      <c r="AN69" s="291"/>
      <c r="AO69" s="291"/>
      <c r="AP69" s="291"/>
      <c r="AQ69" s="291"/>
      <c r="AR69" s="291"/>
      <c r="AS69" s="291">
        <f>SUM(C69:AR69)</f>
        <v>697</v>
      </c>
      <c r="AT69" s="291">
        <f>B69*3</f>
        <v>6</v>
      </c>
      <c r="AU69" s="291">
        <v>116</v>
      </c>
      <c r="AV69" s="291">
        <f>AS69-(AU69*AT69)</f>
        <v>1</v>
      </c>
      <c r="AW69" s="291" t="s">
        <v>43</v>
      </c>
      <c r="AX69" s="291">
        <f>AT69</f>
        <v>6</v>
      </c>
      <c r="AY69" s="292">
        <f>AS69/AT69</f>
        <v>116.16666666666667</v>
      </c>
      <c r="AZ69" s="182" t="s">
        <v>458</v>
      </c>
    </row>
    <row r="70" spans="1:52" ht="15" customHeight="1">
      <c r="A70" s="290" t="s">
        <v>439</v>
      </c>
      <c r="B70" s="291">
        <v>2</v>
      </c>
      <c r="C70" s="291">
        <v>328</v>
      </c>
      <c r="D70" s="291">
        <v>340</v>
      </c>
      <c r="E70" s="291"/>
      <c r="F70" s="291"/>
      <c r="G70" s="291"/>
      <c r="H70" s="291"/>
      <c r="I70" s="291"/>
      <c r="J70" s="291"/>
      <c r="K70" s="291"/>
      <c r="L70" s="291"/>
      <c r="M70" s="291"/>
      <c r="N70" s="291"/>
      <c r="O70" s="291"/>
      <c r="P70" s="291"/>
      <c r="Q70" s="291"/>
      <c r="R70" s="291"/>
      <c r="S70" s="291"/>
      <c r="T70" s="291"/>
      <c r="U70" s="291"/>
      <c r="V70" s="291"/>
      <c r="W70" s="291"/>
      <c r="X70" s="291"/>
      <c r="Y70" s="291"/>
      <c r="Z70" s="291"/>
      <c r="AA70" s="291"/>
      <c r="AB70" s="291"/>
      <c r="AC70" s="291"/>
      <c r="AD70" s="291"/>
      <c r="AE70" s="291"/>
      <c r="AF70" s="291"/>
      <c r="AG70" s="291"/>
      <c r="AH70" s="291"/>
      <c r="AI70" s="291"/>
      <c r="AJ70" s="291"/>
      <c r="AK70" s="291"/>
      <c r="AL70" s="291"/>
      <c r="AM70" s="291"/>
      <c r="AN70" s="291"/>
      <c r="AO70" s="291"/>
      <c r="AP70" s="291"/>
      <c r="AQ70" s="291"/>
      <c r="AR70" s="291"/>
      <c r="AS70" s="291">
        <f>SUM(C70:AR70)</f>
        <v>668</v>
      </c>
      <c r="AT70" s="291">
        <f>B70*3</f>
        <v>6</v>
      </c>
      <c r="AU70" s="291">
        <v>111</v>
      </c>
      <c r="AV70" s="291">
        <f>AS70-(AU70*AT70)</f>
        <v>2</v>
      </c>
      <c r="AW70" s="291" t="s">
        <v>43</v>
      </c>
      <c r="AX70" s="291">
        <f>AT70</f>
        <v>6</v>
      </c>
      <c r="AY70" s="292">
        <f>AS70/AT70</f>
        <v>111.33333333333333</v>
      </c>
      <c r="AZ70" s="182" t="s">
        <v>458</v>
      </c>
    </row>
    <row r="71" spans="1:52" ht="15" customHeight="1">
      <c r="A71" s="225"/>
      <c r="B71" s="226"/>
      <c r="C71" s="226"/>
      <c r="D71" s="226"/>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6"/>
      <c r="AQ71" s="226"/>
      <c r="AR71" s="226"/>
      <c r="AS71" s="226"/>
      <c r="AT71" s="226"/>
      <c r="AU71" s="289"/>
      <c r="AV71" s="226"/>
      <c r="AW71" s="226"/>
      <c r="AX71" s="226"/>
      <c r="AY71" s="227"/>
    </row>
    <row r="72" spans="1:52" ht="15" customHeight="1">
      <c r="A72" s="170"/>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6"/>
    </row>
    <row r="73" spans="1:52" ht="15" customHeight="1">
      <c r="A73" s="169"/>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3"/>
      <c r="AZ73" s="199">
        <f>SUM(AZ66:AZ72)</f>
        <v>1</v>
      </c>
    </row>
    <row r="74" spans="1:52" ht="15" customHeight="1">
      <c r="A74" s="169" t="s">
        <v>210</v>
      </c>
    </row>
    <row r="75" spans="1:52" ht="15" customHeight="1">
      <c r="A75" s="258" t="s">
        <v>419</v>
      </c>
      <c r="B75" s="259">
        <v>2</v>
      </c>
      <c r="C75" s="259">
        <v>341</v>
      </c>
      <c r="D75" s="259">
        <v>394</v>
      </c>
      <c r="E75" s="259"/>
      <c r="F75" s="259"/>
      <c r="G75" s="259"/>
      <c r="H75" s="259"/>
      <c r="I75" s="259"/>
      <c r="J75" s="259"/>
      <c r="K75" s="259"/>
      <c r="L75" s="259"/>
      <c r="M75" s="259"/>
      <c r="N75" s="259"/>
      <c r="O75" s="259"/>
      <c r="P75" s="259"/>
      <c r="Q75" s="259"/>
      <c r="R75" s="259"/>
      <c r="S75" s="259"/>
      <c r="T75" s="259"/>
      <c r="U75" s="259"/>
      <c r="V75" s="259"/>
      <c r="W75" s="259"/>
      <c r="X75" s="259"/>
      <c r="Y75" s="259"/>
      <c r="Z75" s="259"/>
      <c r="AA75" s="259"/>
      <c r="AB75" s="259"/>
      <c r="AC75" s="259"/>
      <c r="AD75" s="259"/>
      <c r="AE75" s="259"/>
      <c r="AF75" s="259"/>
      <c r="AG75" s="259"/>
      <c r="AH75" s="259"/>
      <c r="AI75" s="259"/>
      <c r="AJ75" s="259"/>
      <c r="AK75" s="259"/>
      <c r="AL75" s="259"/>
      <c r="AM75" s="259"/>
      <c r="AN75" s="259"/>
      <c r="AO75" s="259"/>
      <c r="AP75" s="259"/>
      <c r="AQ75" s="259"/>
      <c r="AR75" s="259"/>
      <c r="AS75" s="259">
        <f t="shared" ref="AS75:AS80" si="5">SUM(C75:AR75)</f>
        <v>735</v>
      </c>
      <c r="AT75" s="259">
        <f t="shared" ref="AT75:AT80" si="6">B75*3</f>
        <v>6</v>
      </c>
      <c r="AU75" s="259">
        <v>122</v>
      </c>
      <c r="AV75" s="259">
        <f t="shared" ref="AV75:AV80" si="7">AS75-(AU75*AT75)</f>
        <v>3</v>
      </c>
      <c r="AW75" s="259" t="s">
        <v>43</v>
      </c>
      <c r="AX75" s="259">
        <f t="shared" ref="AX75:AX80" si="8">AT75</f>
        <v>6</v>
      </c>
      <c r="AY75" s="260">
        <f t="shared" ref="AY75:AY80" si="9">AS75/AT75</f>
        <v>122.5</v>
      </c>
      <c r="AZ75" s="182" t="s">
        <v>458</v>
      </c>
    </row>
    <row r="76" spans="1:52" ht="15" customHeight="1">
      <c r="A76" s="258" t="s">
        <v>421</v>
      </c>
      <c r="B76" s="259">
        <v>2</v>
      </c>
      <c r="C76" s="259">
        <v>365</v>
      </c>
      <c r="D76" s="259">
        <v>327</v>
      </c>
      <c r="E76" s="259"/>
      <c r="F76" s="259"/>
      <c r="G76" s="259"/>
      <c r="H76" s="259"/>
      <c r="I76" s="259"/>
      <c r="J76" s="259"/>
      <c r="K76" s="259"/>
      <c r="L76" s="259"/>
      <c r="M76" s="259"/>
      <c r="N76" s="259"/>
      <c r="O76" s="259"/>
      <c r="P76" s="259"/>
      <c r="Q76" s="259"/>
      <c r="R76" s="259"/>
      <c r="S76" s="259"/>
      <c r="T76" s="259"/>
      <c r="U76" s="259"/>
      <c r="V76" s="259"/>
      <c r="W76" s="259"/>
      <c r="X76" s="259"/>
      <c r="Y76" s="259"/>
      <c r="Z76" s="259"/>
      <c r="AA76" s="259"/>
      <c r="AB76" s="259"/>
      <c r="AC76" s="259"/>
      <c r="AD76" s="259"/>
      <c r="AE76" s="259"/>
      <c r="AF76" s="259"/>
      <c r="AG76" s="259"/>
      <c r="AH76" s="259"/>
      <c r="AI76" s="259"/>
      <c r="AJ76" s="259"/>
      <c r="AK76" s="259"/>
      <c r="AL76" s="259"/>
      <c r="AM76" s="259"/>
      <c r="AN76" s="259"/>
      <c r="AO76" s="259"/>
      <c r="AP76" s="259"/>
      <c r="AQ76" s="259"/>
      <c r="AR76" s="259"/>
      <c r="AS76" s="259">
        <f t="shared" si="5"/>
        <v>692</v>
      </c>
      <c r="AT76" s="259">
        <f t="shared" si="6"/>
        <v>6</v>
      </c>
      <c r="AU76" s="259">
        <v>115</v>
      </c>
      <c r="AV76" s="259">
        <f t="shared" si="7"/>
        <v>2</v>
      </c>
      <c r="AW76" s="259" t="s">
        <v>43</v>
      </c>
      <c r="AX76" s="259">
        <f t="shared" si="8"/>
        <v>6</v>
      </c>
      <c r="AY76" s="260">
        <f t="shared" si="9"/>
        <v>115.33333333333333</v>
      </c>
      <c r="AZ76" s="182" t="s">
        <v>458</v>
      </c>
    </row>
    <row r="77" spans="1:52" ht="15" customHeight="1">
      <c r="A77" s="258" t="s">
        <v>423</v>
      </c>
      <c r="B77" s="259">
        <v>2</v>
      </c>
      <c r="C77" s="259">
        <v>341</v>
      </c>
      <c r="D77" s="259">
        <v>345</v>
      </c>
      <c r="E77" s="259"/>
      <c r="F77" s="259"/>
      <c r="G77" s="259"/>
      <c r="H77" s="259"/>
      <c r="I77" s="259"/>
      <c r="J77" s="259"/>
      <c r="K77" s="259"/>
      <c r="L77" s="259"/>
      <c r="M77" s="259"/>
      <c r="N77" s="259"/>
      <c r="O77" s="259"/>
      <c r="P77" s="259"/>
      <c r="Q77" s="259"/>
      <c r="R77" s="259"/>
      <c r="S77" s="259"/>
      <c r="T77" s="259"/>
      <c r="U77" s="259"/>
      <c r="V77" s="259"/>
      <c r="W77" s="259"/>
      <c r="X77" s="259"/>
      <c r="Y77" s="259"/>
      <c r="Z77" s="259"/>
      <c r="AA77" s="259"/>
      <c r="AB77" s="259"/>
      <c r="AC77" s="259"/>
      <c r="AD77" s="259"/>
      <c r="AE77" s="259"/>
      <c r="AF77" s="259"/>
      <c r="AG77" s="259"/>
      <c r="AH77" s="259"/>
      <c r="AI77" s="259"/>
      <c r="AJ77" s="259"/>
      <c r="AK77" s="259"/>
      <c r="AL77" s="259"/>
      <c r="AM77" s="259"/>
      <c r="AN77" s="259"/>
      <c r="AO77" s="259"/>
      <c r="AP77" s="259"/>
      <c r="AQ77" s="259"/>
      <c r="AR77" s="259"/>
      <c r="AS77" s="259">
        <f t="shared" si="5"/>
        <v>686</v>
      </c>
      <c r="AT77" s="259">
        <f t="shared" si="6"/>
        <v>6</v>
      </c>
      <c r="AU77" s="259">
        <v>114</v>
      </c>
      <c r="AV77" s="259">
        <f t="shared" si="7"/>
        <v>2</v>
      </c>
      <c r="AW77" s="259" t="s">
        <v>43</v>
      </c>
      <c r="AX77" s="259">
        <f t="shared" si="8"/>
        <v>6</v>
      </c>
      <c r="AY77" s="260">
        <f t="shared" si="9"/>
        <v>114.33333333333333</v>
      </c>
      <c r="AZ77" s="182" t="s">
        <v>458</v>
      </c>
    </row>
    <row r="78" spans="1:52" ht="15" customHeight="1">
      <c r="A78" s="258" t="s">
        <v>456</v>
      </c>
      <c r="B78" s="259">
        <v>1</v>
      </c>
      <c r="C78" s="259" t="s">
        <v>458</v>
      </c>
      <c r="D78" s="259">
        <v>332</v>
      </c>
      <c r="E78" s="259"/>
      <c r="F78" s="259"/>
      <c r="G78" s="259"/>
      <c r="H78" s="259"/>
      <c r="I78" s="259"/>
      <c r="J78" s="259"/>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59"/>
      <c r="AK78" s="259"/>
      <c r="AL78" s="259"/>
      <c r="AM78" s="259"/>
      <c r="AN78" s="259"/>
      <c r="AO78" s="259"/>
      <c r="AP78" s="259"/>
      <c r="AQ78" s="259"/>
      <c r="AR78" s="259"/>
      <c r="AS78" s="259">
        <f t="shared" si="5"/>
        <v>332</v>
      </c>
      <c r="AT78" s="259">
        <f t="shared" si="6"/>
        <v>3</v>
      </c>
      <c r="AU78" s="259">
        <v>110</v>
      </c>
      <c r="AV78" s="259">
        <f t="shared" si="7"/>
        <v>2</v>
      </c>
      <c r="AW78" s="259" t="s">
        <v>43</v>
      </c>
      <c r="AX78" s="259">
        <f t="shared" si="8"/>
        <v>3</v>
      </c>
      <c r="AY78" s="260">
        <f t="shared" si="9"/>
        <v>110.66666666666667</v>
      </c>
      <c r="AZ78" s="182" t="s">
        <v>458</v>
      </c>
    </row>
    <row r="79" spans="1:52" ht="15" customHeight="1">
      <c r="A79" s="258" t="s">
        <v>420</v>
      </c>
      <c r="B79" s="259">
        <v>2</v>
      </c>
      <c r="C79" s="259">
        <v>299</v>
      </c>
      <c r="D79" s="259">
        <v>263</v>
      </c>
      <c r="E79" s="259"/>
      <c r="F79" s="259"/>
      <c r="G79" s="259"/>
      <c r="H79" s="259"/>
      <c r="I79" s="259"/>
      <c r="J79" s="259"/>
      <c r="K79" s="259"/>
      <c r="L79" s="259"/>
      <c r="M79" s="259"/>
      <c r="N79" s="259"/>
      <c r="O79" s="259"/>
      <c r="P79" s="259"/>
      <c r="Q79" s="259"/>
      <c r="R79" s="259"/>
      <c r="S79" s="259"/>
      <c r="T79" s="259"/>
      <c r="U79" s="259"/>
      <c r="V79" s="259"/>
      <c r="W79" s="259"/>
      <c r="X79" s="259"/>
      <c r="Y79" s="259"/>
      <c r="Z79" s="259"/>
      <c r="AA79" s="259"/>
      <c r="AB79" s="259"/>
      <c r="AC79" s="259"/>
      <c r="AD79" s="259"/>
      <c r="AE79" s="259"/>
      <c r="AF79" s="259"/>
      <c r="AG79" s="259"/>
      <c r="AH79" s="259"/>
      <c r="AI79" s="259"/>
      <c r="AJ79" s="259"/>
      <c r="AK79" s="259"/>
      <c r="AL79" s="259"/>
      <c r="AM79" s="259"/>
      <c r="AN79" s="259"/>
      <c r="AO79" s="259"/>
      <c r="AP79" s="259"/>
      <c r="AQ79" s="259"/>
      <c r="AR79" s="259"/>
      <c r="AS79" s="259">
        <f t="shared" si="5"/>
        <v>562</v>
      </c>
      <c r="AT79" s="259">
        <f t="shared" si="6"/>
        <v>6</v>
      </c>
      <c r="AU79" s="259">
        <v>93</v>
      </c>
      <c r="AV79" s="259">
        <f t="shared" si="7"/>
        <v>4</v>
      </c>
      <c r="AW79" s="259" t="s">
        <v>43</v>
      </c>
      <c r="AX79" s="259">
        <f t="shared" si="8"/>
        <v>6</v>
      </c>
      <c r="AY79" s="260">
        <f t="shared" si="9"/>
        <v>93.666666666666671</v>
      </c>
      <c r="AZ79" s="182" t="s">
        <v>458</v>
      </c>
    </row>
    <row r="80" spans="1:52" s="271" customFormat="1" ht="15" customHeight="1">
      <c r="A80" s="268" t="s">
        <v>422</v>
      </c>
      <c r="B80" s="269">
        <v>1</v>
      </c>
      <c r="C80" s="269">
        <v>332</v>
      </c>
      <c r="D80" s="269" t="s">
        <v>458</v>
      </c>
      <c r="E80" s="269"/>
      <c r="F80" s="269"/>
      <c r="G80" s="269"/>
      <c r="H80" s="269"/>
      <c r="I80" s="269"/>
      <c r="J80" s="269"/>
      <c r="K80" s="269"/>
      <c r="L80" s="269"/>
      <c r="M80" s="269"/>
      <c r="N80" s="269"/>
      <c r="O80" s="269"/>
      <c r="P80" s="269"/>
      <c r="Q80" s="269"/>
      <c r="R80" s="269"/>
      <c r="S80" s="269"/>
      <c r="T80" s="269"/>
      <c r="U80" s="269"/>
      <c r="V80" s="269"/>
      <c r="W80" s="269"/>
      <c r="X80" s="269"/>
      <c r="Y80" s="269"/>
      <c r="Z80" s="269"/>
      <c r="AA80" s="269"/>
      <c r="AB80" s="269"/>
      <c r="AC80" s="269"/>
      <c r="AD80" s="269"/>
      <c r="AE80" s="269"/>
      <c r="AF80" s="269"/>
      <c r="AG80" s="269"/>
      <c r="AH80" s="269"/>
      <c r="AI80" s="269"/>
      <c r="AJ80" s="269"/>
      <c r="AK80" s="269"/>
      <c r="AL80" s="269"/>
      <c r="AM80" s="269"/>
      <c r="AN80" s="269"/>
      <c r="AO80" s="269"/>
      <c r="AP80" s="269"/>
      <c r="AQ80" s="269"/>
      <c r="AR80" s="269"/>
      <c r="AS80" s="269">
        <f t="shared" si="5"/>
        <v>332</v>
      </c>
      <c r="AT80" s="269">
        <f t="shared" si="6"/>
        <v>3</v>
      </c>
      <c r="AU80" s="269">
        <v>110</v>
      </c>
      <c r="AV80" s="269">
        <f t="shared" si="7"/>
        <v>2</v>
      </c>
      <c r="AW80" s="269"/>
      <c r="AX80" s="269">
        <f t="shared" si="8"/>
        <v>3</v>
      </c>
      <c r="AY80" s="270">
        <f t="shared" si="9"/>
        <v>110.66666666666667</v>
      </c>
      <c r="AZ80" s="182"/>
    </row>
    <row r="81" spans="1:52" ht="15" customHeight="1">
      <c r="A81" s="170"/>
      <c r="B81" s="171"/>
      <c r="C81" s="171"/>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1"/>
      <c r="AN81" s="171"/>
      <c r="AO81" s="171"/>
      <c r="AP81" s="171"/>
      <c r="AQ81" s="171"/>
      <c r="AR81" s="171"/>
      <c r="AS81" s="171"/>
      <c r="AT81" s="171"/>
      <c r="AU81" s="171"/>
      <c r="AV81" s="171"/>
      <c r="AW81" s="171"/>
      <c r="AX81" s="171"/>
      <c r="AY81" s="172"/>
    </row>
    <row r="82" spans="1:52" ht="15" customHeight="1">
      <c r="A82" s="169"/>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3"/>
      <c r="AZ82" s="199">
        <f>SUM(AZ75:AZ81)</f>
        <v>0</v>
      </c>
    </row>
    <row r="83" spans="1:52" ht="15" customHeight="1">
      <c r="A83" s="169" t="s">
        <v>203</v>
      </c>
    </row>
    <row r="84" spans="1:52" ht="15" customHeight="1">
      <c r="A84" s="243" t="s">
        <v>417</v>
      </c>
      <c r="B84" s="244">
        <v>2</v>
      </c>
      <c r="C84" s="244">
        <v>357</v>
      </c>
      <c r="D84" s="244">
        <v>345</v>
      </c>
      <c r="E84" s="244"/>
      <c r="F84" s="244"/>
      <c r="G84" s="244"/>
      <c r="H84" s="244"/>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244"/>
      <c r="AP84" s="244"/>
      <c r="AQ84" s="244"/>
      <c r="AR84" s="244"/>
      <c r="AS84" s="244">
        <f>SUM(C84:AR84)</f>
        <v>702</v>
      </c>
      <c r="AT84" s="244">
        <f>B84*3</f>
        <v>6</v>
      </c>
      <c r="AU84" s="244">
        <v>117</v>
      </c>
      <c r="AV84" s="244">
        <f>AS84-(AU84*AT84)</f>
        <v>0</v>
      </c>
      <c r="AW84" s="244" t="s">
        <v>43</v>
      </c>
      <c r="AX84" s="244">
        <f>AT84</f>
        <v>6</v>
      </c>
      <c r="AY84" s="245">
        <f>AS84/AT84</f>
        <v>117</v>
      </c>
      <c r="AZ84" s="182" t="s">
        <v>458</v>
      </c>
    </row>
    <row r="85" spans="1:52" ht="15" customHeight="1">
      <c r="A85" s="243" t="s">
        <v>416</v>
      </c>
      <c r="B85" s="244">
        <v>2</v>
      </c>
      <c r="C85" s="244">
        <v>352</v>
      </c>
      <c r="D85" s="244">
        <v>350</v>
      </c>
      <c r="E85" s="244"/>
      <c r="F85" s="244"/>
      <c r="G85" s="244"/>
      <c r="H85" s="244"/>
      <c r="I85" s="244"/>
      <c r="J85" s="244"/>
      <c r="K85" s="244"/>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244"/>
      <c r="AP85" s="244"/>
      <c r="AQ85" s="244"/>
      <c r="AR85" s="244"/>
      <c r="AS85" s="244">
        <f>SUM(C85:AR85)</f>
        <v>702</v>
      </c>
      <c r="AT85" s="244">
        <f>B85*3</f>
        <v>6</v>
      </c>
      <c r="AU85" s="244">
        <v>117</v>
      </c>
      <c r="AV85" s="244">
        <f>AS85-(AU85*AT85)</f>
        <v>0</v>
      </c>
      <c r="AW85" s="244" t="s">
        <v>43</v>
      </c>
      <c r="AX85" s="244">
        <f>AT85</f>
        <v>6</v>
      </c>
      <c r="AY85" s="245">
        <f>AS85/AT85</f>
        <v>117</v>
      </c>
      <c r="AZ85" s="182" t="s">
        <v>458</v>
      </c>
    </row>
    <row r="86" spans="1:52" ht="15" customHeight="1">
      <c r="A86" s="243" t="s">
        <v>413</v>
      </c>
      <c r="B86" s="244">
        <v>2</v>
      </c>
      <c r="C86" s="244">
        <v>339</v>
      </c>
      <c r="D86" s="244">
        <v>336</v>
      </c>
      <c r="E86" s="244"/>
      <c r="F86" s="244"/>
      <c r="G86" s="244"/>
      <c r="H86" s="244"/>
      <c r="I86" s="244"/>
      <c r="J86" s="244"/>
      <c r="K86" s="244"/>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244"/>
      <c r="AP86" s="244"/>
      <c r="AQ86" s="244"/>
      <c r="AR86" s="244"/>
      <c r="AS86" s="244">
        <f>SUM(C86:AR86)</f>
        <v>675</v>
      </c>
      <c r="AT86" s="244">
        <f>B86*3</f>
        <v>6</v>
      </c>
      <c r="AU86" s="244">
        <v>112</v>
      </c>
      <c r="AV86" s="244">
        <f>AS86-(AU86*AT86)</f>
        <v>3</v>
      </c>
      <c r="AW86" s="244" t="s">
        <v>43</v>
      </c>
      <c r="AX86" s="244">
        <f>AT86</f>
        <v>6</v>
      </c>
      <c r="AY86" s="245">
        <f>AS86/AT86</f>
        <v>112.5</v>
      </c>
      <c r="AZ86" s="182" t="s">
        <v>458</v>
      </c>
    </row>
    <row r="87" spans="1:52" ht="15" customHeight="1">
      <c r="A87" s="243" t="s">
        <v>414</v>
      </c>
      <c r="B87" s="244">
        <v>2</v>
      </c>
      <c r="C87" s="244">
        <v>322</v>
      </c>
      <c r="D87" s="244">
        <v>353</v>
      </c>
      <c r="E87" s="244"/>
      <c r="F87" s="244"/>
      <c r="G87" s="244"/>
      <c r="H87" s="244"/>
      <c r="I87" s="244"/>
      <c r="J87" s="244"/>
      <c r="K87" s="244"/>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244"/>
      <c r="AN87" s="244"/>
      <c r="AO87" s="244"/>
      <c r="AP87" s="244"/>
      <c r="AQ87" s="244"/>
      <c r="AR87" s="244"/>
      <c r="AS87" s="244">
        <f>SUM(C87:AR87)</f>
        <v>675</v>
      </c>
      <c r="AT87" s="244">
        <f>B87*3</f>
        <v>6</v>
      </c>
      <c r="AU87" s="244">
        <v>112</v>
      </c>
      <c r="AV87" s="244">
        <f>AS87-(AU87*AT87)</f>
        <v>3</v>
      </c>
      <c r="AW87" s="244" t="s">
        <v>43</v>
      </c>
      <c r="AX87" s="244">
        <f>AT87</f>
        <v>6</v>
      </c>
      <c r="AY87" s="245">
        <f>AS87/AT87</f>
        <v>112.5</v>
      </c>
      <c r="AZ87" s="182" t="s">
        <v>458</v>
      </c>
    </row>
    <row r="88" spans="1:52" ht="15" customHeight="1">
      <c r="A88" s="243" t="s">
        <v>415</v>
      </c>
      <c r="B88" s="244">
        <v>2</v>
      </c>
      <c r="C88" s="244">
        <v>336</v>
      </c>
      <c r="D88" s="244">
        <v>338</v>
      </c>
      <c r="E88" s="244"/>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244"/>
      <c r="AP88" s="244"/>
      <c r="AQ88" s="244"/>
      <c r="AR88" s="244"/>
      <c r="AS88" s="244">
        <f>SUM(C88:AR88)</f>
        <v>674</v>
      </c>
      <c r="AT88" s="244">
        <f>B88*3</f>
        <v>6</v>
      </c>
      <c r="AU88" s="244">
        <v>112</v>
      </c>
      <c r="AV88" s="244">
        <f>AS88-(AU88*AT88)</f>
        <v>2</v>
      </c>
      <c r="AW88" s="244" t="s">
        <v>43</v>
      </c>
      <c r="AX88" s="244">
        <f>AT88</f>
        <v>6</v>
      </c>
      <c r="AY88" s="245">
        <f>AS88/AT88</f>
        <v>112.33333333333333</v>
      </c>
      <c r="AZ88" s="182" t="s">
        <v>458</v>
      </c>
    </row>
    <row r="89" spans="1:52" ht="15" customHeight="1">
      <c r="A89" s="170"/>
      <c r="B89" s="171"/>
      <c r="C89" s="171"/>
      <c r="D89" s="171"/>
      <c r="E89" s="171"/>
      <c r="F89" s="171"/>
      <c r="G89" s="171"/>
      <c r="H89" s="171"/>
      <c r="I89" s="171"/>
      <c r="J89" s="171"/>
      <c r="K89" s="171"/>
      <c r="L89" s="171"/>
      <c r="M89" s="171"/>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c r="AT89" s="171"/>
      <c r="AU89" s="171"/>
      <c r="AV89" s="171"/>
      <c r="AW89" s="171"/>
      <c r="AX89" s="171"/>
      <c r="AY89" s="172"/>
    </row>
    <row r="90" spans="1:52" ht="15" customHeight="1">
      <c r="A90" s="170"/>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171"/>
      <c r="AT90" s="171"/>
      <c r="AU90" s="171"/>
      <c r="AV90" s="171"/>
      <c r="AW90" s="171"/>
      <c r="AX90" s="171"/>
      <c r="AY90" s="172"/>
    </row>
    <row r="91" spans="1:52" ht="15" customHeight="1">
      <c r="A91" s="169"/>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3"/>
      <c r="AZ91" s="199">
        <f>SUM(AZ84:AZ90)</f>
        <v>0</v>
      </c>
    </row>
    <row r="92" spans="1:52" ht="15" customHeight="1">
      <c r="A92" s="169" t="s">
        <v>212</v>
      </c>
    </row>
    <row r="93" spans="1:52" ht="15" customHeight="1">
      <c r="A93" s="240" t="s">
        <v>391</v>
      </c>
      <c r="B93" s="241">
        <v>2</v>
      </c>
      <c r="C93" s="241">
        <v>458</v>
      </c>
      <c r="D93" s="241">
        <v>385</v>
      </c>
      <c r="E93" s="241"/>
      <c r="F93" s="241"/>
      <c r="G93" s="241"/>
      <c r="H93" s="241"/>
      <c r="I93" s="241"/>
      <c r="J93" s="241"/>
      <c r="K93" s="241"/>
      <c r="L93" s="241"/>
      <c r="M93" s="241"/>
      <c r="N93" s="241"/>
      <c r="O93" s="241"/>
      <c r="P93" s="241"/>
      <c r="Q93" s="241"/>
      <c r="R93" s="241"/>
      <c r="S93" s="241"/>
      <c r="T93" s="241"/>
      <c r="U93" s="241"/>
      <c r="V93" s="241"/>
      <c r="W93" s="241"/>
      <c r="X93" s="241"/>
      <c r="Y93" s="241"/>
      <c r="Z93" s="241"/>
      <c r="AA93" s="241"/>
      <c r="AB93" s="241"/>
      <c r="AC93" s="241"/>
      <c r="AD93" s="241"/>
      <c r="AE93" s="241"/>
      <c r="AF93" s="241"/>
      <c r="AG93" s="241"/>
      <c r="AH93" s="241"/>
      <c r="AI93" s="241"/>
      <c r="AJ93" s="241"/>
      <c r="AK93" s="241"/>
      <c r="AL93" s="241"/>
      <c r="AM93" s="241"/>
      <c r="AN93" s="241"/>
      <c r="AO93" s="241"/>
      <c r="AP93" s="241"/>
      <c r="AQ93" s="241"/>
      <c r="AR93" s="241"/>
      <c r="AS93" s="241">
        <f>SUM(C93:AR93)</f>
        <v>843</v>
      </c>
      <c r="AT93" s="241">
        <f>B93*3</f>
        <v>6</v>
      </c>
      <c r="AU93" s="241">
        <v>140</v>
      </c>
      <c r="AV93" s="241">
        <f>AS93-(AU93*AT93)</f>
        <v>3</v>
      </c>
      <c r="AW93" s="241" t="s">
        <v>43</v>
      </c>
      <c r="AX93" s="241">
        <f>AT93</f>
        <v>6</v>
      </c>
      <c r="AY93" s="242">
        <f>AS93/AT93</f>
        <v>140.5</v>
      </c>
      <c r="AZ93" s="182">
        <v>1</v>
      </c>
    </row>
    <row r="94" spans="1:52" ht="15" customHeight="1">
      <c r="A94" s="240" t="s">
        <v>395</v>
      </c>
      <c r="B94" s="241">
        <v>2</v>
      </c>
      <c r="C94" s="241">
        <v>406</v>
      </c>
      <c r="D94" s="241">
        <v>397</v>
      </c>
      <c r="E94" s="241"/>
      <c r="F94" s="241"/>
      <c r="G94" s="241"/>
      <c r="H94" s="241"/>
      <c r="I94" s="241"/>
      <c r="J94" s="241"/>
      <c r="K94" s="241"/>
      <c r="L94" s="241"/>
      <c r="M94" s="241"/>
      <c r="N94" s="241"/>
      <c r="O94" s="241"/>
      <c r="P94" s="241"/>
      <c r="Q94" s="241"/>
      <c r="R94" s="241"/>
      <c r="S94" s="241"/>
      <c r="T94" s="241"/>
      <c r="U94" s="241"/>
      <c r="V94" s="241"/>
      <c r="W94" s="241"/>
      <c r="X94" s="241"/>
      <c r="Y94" s="241"/>
      <c r="Z94" s="241"/>
      <c r="AA94" s="241"/>
      <c r="AB94" s="241"/>
      <c r="AC94" s="241"/>
      <c r="AD94" s="241"/>
      <c r="AE94" s="241"/>
      <c r="AF94" s="241"/>
      <c r="AG94" s="241"/>
      <c r="AH94" s="241"/>
      <c r="AI94" s="241"/>
      <c r="AJ94" s="241"/>
      <c r="AK94" s="241"/>
      <c r="AL94" s="241"/>
      <c r="AM94" s="241"/>
      <c r="AN94" s="241"/>
      <c r="AO94" s="241"/>
      <c r="AP94" s="241"/>
      <c r="AQ94" s="241"/>
      <c r="AR94" s="241"/>
      <c r="AS94" s="241">
        <f>SUM(C94:AR94)</f>
        <v>803</v>
      </c>
      <c r="AT94" s="241">
        <f>B94*3</f>
        <v>6</v>
      </c>
      <c r="AU94" s="241">
        <v>133</v>
      </c>
      <c r="AV94" s="241">
        <f>AS94-(AU94*AT94)</f>
        <v>5</v>
      </c>
      <c r="AW94" s="241" t="s">
        <v>43</v>
      </c>
      <c r="AX94" s="241">
        <f>AT94</f>
        <v>6</v>
      </c>
      <c r="AY94" s="242">
        <f>AS94/AT94</f>
        <v>133.83333333333334</v>
      </c>
      <c r="AZ94" s="182">
        <v>1</v>
      </c>
    </row>
    <row r="95" spans="1:52" ht="15" customHeight="1">
      <c r="A95" s="240" t="s">
        <v>394</v>
      </c>
      <c r="B95" s="241">
        <v>2</v>
      </c>
      <c r="C95" s="241">
        <v>395</v>
      </c>
      <c r="D95" s="241">
        <v>384</v>
      </c>
      <c r="E95" s="241"/>
      <c r="F95" s="241"/>
      <c r="G95" s="241"/>
      <c r="H95" s="241"/>
      <c r="I95" s="241"/>
      <c r="J95" s="241"/>
      <c r="K95" s="241"/>
      <c r="L95" s="241"/>
      <c r="M95" s="241"/>
      <c r="N95" s="241"/>
      <c r="O95" s="241"/>
      <c r="P95" s="241"/>
      <c r="Q95" s="241"/>
      <c r="R95" s="241"/>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241"/>
      <c r="AP95" s="241"/>
      <c r="AQ95" s="241"/>
      <c r="AR95" s="241"/>
      <c r="AS95" s="241">
        <f>SUM(C95:AR95)</f>
        <v>779</v>
      </c>
      <c r="AT95" s="241">
        <f>B95*3</f>
        <v>6</v>
      </c>
      <c r="AU95" s="241">
        <v>129</v>
      </c>
      <c r="AV95" s="241">
        <f>AS95-(AU95*AT95)</f>
        <v>5</v>
      </c>
      <c r="AW95" s="241" t="s">
        <v>43</v>
      </c>
      <c r="AX95" s="241">
        <f>AT95</f>
        <v>6</v>
      </c>
      <c r="AY95" s="242">
        <f>AS95/AT95</f>
        <v>129.83333333333334</v>
      </c>
      <c r="AZ95" s="182" t="s">
        <v>458</v>
      </c>
    </row>
    <row r="96" spans="1:52" ht="15" customHeight="1">
      <c r="A96" s="240" t="s">
        <v>393</v>
      </c>
      <c r="B96" s="241">
        <v>2</v>
      </c>
      <c r="C96" s="241">
        <v>327</v>
      </c>
      <c r="D96" s="241">
        <v>362</v>
      </c>
      <c r="E96" s="241"/>
      <c r="F96" s="241"/>
      <c r="G96" s="241"/>
      <c r="H96" s="241"/>
      <c r="I96" s="241"/>
      <c r="J96" s="241"/>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241"/>
      <c r="AP96" s="241"/>
      <c r="AQ96" s="241"/>
      <c r="AR96" s="241"/>
      <c r="AS96" s="241">
        <f>SUM(C96:AR96)</f>
        <v>689</v>
      </c>
      <c r="AT96" s="241">
        <f>B96*3</f>
        <v>6</v>
      </c>
      <c r="AU96" s="241">
        <v>114</v>
      </c>
      <c r="AV96" s="241">
        <f>AS96-(AU96*AT96)</f>
        <v>5</v>
      </c>
      <c r="AW96" s="241" t="s">
        <v>43</v>
      </c>
      <c r="AX96" s="241">
        <f>AT96</f>
        <v>6</v>
      </c>
      <c r="AY96" s="242">
        <f>AS96/AT96</f>
        <v>114.83333333333333</v>
      </c>
      <c r="AZ96" s="182" t="s">
        <v>458</v>
      </c>
    </row>
    <row r="97" spans="1:52" ht="15" customHeight="1">
      <c r="A97" s="240" t="s">
        <v>392</v>
      </c>
      <c r="B97" s="241">
        <v>2</v>
      </c>
      <c r="C97" s="241">
        <v>346</v>
      </c>
      <c r="D97" s="241">
        <v>316</v>
      </c>
      <c r="E97" s="241"/>
      <c r="F97" s="241"/>
      <c r="G97" s="241"/>
      <c r="H97" s="241"/>
      <c r="I97" s="241"/>
      <c r="J97" s="241"/>
      <c r="K97" s="241"/>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241"/>
      <c r="AP97" s="241"/>
      <c r="AQ97" s="241"/>
      <c r="AR97" s="241"/>
      <c r="AS97" s="241">
        <f>SUM(C97:AR97)</f>
        <v>662</v>
      </c>
      <c r="AT97" s="241">
        <f>B97*3</f>
        <v>6</v>
      </c>
      <c r="AU97" s="241">
        <v>110</v>
      </c>
      <c r="AV97" s="241">
        <f>AS97-(AU97*AT97)</f>
        <v>2</v>
      </c>
      <c r="AW97" s="241" t="s">
        <v>43</v>
      </c>
      <c r="AX97" s="241">
        <f>AT97</f>
        <v>6</v>
      </c>
      <c r="AY97" s="242">
        <f>AS97/AT97</f>
        <v>110.33333333333333</v>
      </c>
      <c r="AZ97" s="182" t="s">
        <v>458</v>
      </c>
    </row>
    <row r="98" spans="1:52" ht="15" customHeight="1">
      <c r="A98" s="170"/>
      <c r="B98" s="171"/>
      <c r="C98" s="171"/>
      <c r="D98" s="171"/>
      <c r="E98" s="171"/>
      <c r="F98" s="171"/>
      <c r="G98" s="171"/>
      <c r="H98" s="171"/>
      <c r="I98" s="171"/>
      <c r="J98" s="171"/>
      <c r="K98" s="171"/>
      <c r="L98" s="171"/>
      <c r="M98" s="171"/>
      <c r="N98" s="171"/>
      <c r="O98" s="171"/>
      <c r="P98" s="171"/>
      <c r="Q98" s="171"/>
      <c r="R98" s="171"/>
      <c r="S98" s="171"/>
      <c r="T98" s="171"/>
      <c r="U98" s="171"/>
      <c r="V98" s="171"/>
      <c r="W98" s="171"/>
      <c r="X98" s="171"/>
      <c r="Y98" s="171"/>
      <c r="Z98" s="171"/>
      <c r="AA98" s="171"/>
      <c r="AB98" s="171"/>
      <c r="AC98" s="171"/>
      <c r="AD98" s="171"/>
      <c r="AE98" s="171"/>
      <c r="AF98" s="171"/>
      <c r="AG98" s="171"/>
      <c r="AH98" s="171"/>
      <c r="AI98" s="171"/>
      <c r="AJ98" s="171"/>
      <c r="AK98" s="171"/>
      <c r="AL98" s="171"/>
      <c r="AM98" s="171"/>
      <c r="AN98" s="171"/>
      <c r="AO98" s="171"/>
      <c r="AP98" s="171"/>
      <c r="AQ98" s="171"/>
      <c r="AR98" s="171"/>
      <c r="AS98" s="171"/>
      <c r="AT98" s="171"/>
      <c r="AU98" s="171"/>
      <c r="AV98" s="171"/>
      <c r="AW98" s="171"/>
      <c r="AX98" s="171"/>
      <c r="AY98" s="172"/>
    </row>
    <row r="99" spans="1:52" ht="15" customHeight="1">
      <c r="A99" s="170"/>
      <c r="B99" s="171"/>
      <c r="C99" s="171"/>
      <c r="D99" s="171"/>
      <c r="E99" s="171"/>
      <c r="F99" s="171"/>
      <c r="G99" s="171"/>
      <c r="H99" s="171"/>
      <c r="I99" s="171"/>
      <c r="J99" s="171"/>
      <c r="K99" s="171"/>
      <c r="L99" s="171"/>
      <c r="M99" s="171"/>
      <c r="N99" s="171"/>
      <c r="O99" s="171"/>
      <c r="P99" s="171"/>
      <c r="Q99" s="171"/>
      <c r="R99" s="171"/>
      <c r="S99" s="171"/>
      <c r="T99" s="171"/>
      <c r="U99" s="171"/>
      <c r="V99" s="171"/>
      <c r="W99" s="171"/>
      <c r="X99" s="171"/>
      <c r="Y99" s="171"/>
      <c r="Z99" s="171"/>
      <c r="AA99" s="171"/>
      <c r="AB99" s="171"/>
      <c r="AC99" s="171"/>
      <c r="AD99" s="171"/>
      <c r="AE99" s="171"/>
      <c r="AF99" s="171"/>
      <c r="AG99" s="171"/>
      <c r="AH99" s="171"/>
      <c r="AI99" s="171"/>
      <c r="AJ99" s="171"/>
      <c r="AK99" s="171"/>
      <c r="AL99" s="171"/>
      <c r="AM99" s="171"/>
      <c r="AN99" s="171"/>
      <c r="AO99" s="171"/>
      <c r="AP99" s="171"/>
      <c r="AQ99" s="171"/>
      <c r="AR99" s="171"/>
      <c r="AS99" s="171"/>
      <c r="AT99" s="171"/>
      <c r="AU99" s="171"/>
      <c r="AV99" s="171"/>
      <c r="AW99" s="171"/>
      <c r="AX99" s="171"/>
      <c r="AY99" s="172"/>
    </row>
    <row r="100" spans="1:52" ht="15" customHeight="1">
      <c r="A100" s="169"/>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3"/>
      <c r="AZ100" s="199">
        <f>SUM(AZ93:AZ99)</f>
        <v>2</v>
      </c>
    </row>
    <row r="101" spans="1:52" ht="15" customHeight="1">
      <c r="A101" s="169" t="s">
        <v>235</v>
      </c>
    </row>
    <row r="102" spans="1:52" ht="15" customHeight="1">
      <c r="A102" s="246" t="s">
        <v>400</v>
      </c>
      <c r="B102" s="247">
        <v>2</v>
      </c>
      <c r="C102" s="247">
        <v>387</v>
      </c>
      <c r="D102" s="247">
        <v>386</v>
      </c>
      <c r="E102" s="247"/>
      <c r="F102" s="247"/>
      <c r="G102" s="247"/>
      <c r="H102" s="247"/>
      <c r="I102" s="247"/>
      <c r="J102" s="247"/>
      <c r="K102" s="247"/>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247"/>
      <c r="AL102" s="247"/>
      <c r="AM102" s="247"/>
      <c r="AN102" s="247"/>
      <c r="AO102" s="247"/>
      <c r="AP102" s="247"/>
      <c r="AQ102" s="247"/>
      <c r="AR102" s="247"/>
      <c r="AS102" s="247">
        <f>SUM(C102:AR102)</f>
        <v>773</v>
      </c>
      <c r="AT102" s="247">
        <f>B102*3</f>
        <v>6</v>
      </c>
      <c r="AU102" s="247">
        <v>128</v>
      </c>
      <c r="AV102" s="247">
        <f>AS102-(AU102*AT102)</f>
        <v>5</v>
      </c>
      <c r="AW102" s="247" t="s">
        <v>43</v>
      </c>
      <c r="AX102" s="247">
        <f>AT102</f>
        <v>6</v>
      </c>
      <c r="AY102" s="248">
        <f>AS102/AT102</f>
        <v>128.83333333333334</v>
      </c>
      <c r="AZ102" s="182" t="s">
        <v>458</v>
      </c>
    </row>
    <row r="103" spans="1:52" ht="15" customHeight="1">
      <c r="A103" s="246" t="s">
        <v>396</v>
      </c>
      <c r="B103" s="247">
        <v>2</v>
      </c>
      <c r="C103" s="247">
        <v>322</v>
      </c>
      <c r="D103" s="247">
        <v>380</v>
      </c>
      <c r="E103" s="247"/>
      <c r="F103" s="247"/>
      <c r="G103" s="247"/>
      <c r="H103" s="247"/>
      <c r="I103" s="247"/>
      <c r="J103" s="247"/>
      <c r="K103" s="247"/>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247"/>
      <c r="AP103" s="247"/>
      <c r="AQ103" s="247"/>
      <c r="AR103" s="247"/>
      <c r="AS103" s="247">
        <f>SUM(C103:AR103)</f>
        <v>702</v>
      </c>
      <c r="AT103" s="247">
        <f>B103*3</f>
        <v>6</v>
      </c>
      <c r="AU103" s="247">
        <v>117</v>
      </c>
      <c r="AV103" s="247">
        <f>AS103-(AU103*AT103)</f>
        <v>0</v>
      </c>
      <c r="AW103" s="247" t="s">
        <v>43</v>
      </c>
      <c r="AX103" s="247">
        <f>AT103</f>
        <v>6</v>
      </c>
      <c r="AY103" s="248">
        <f>AS103/AT103</f>
        <v>117</v>
      </c>
      <c r="AZ103" s="182" t="s">
        <v>458</v>
      </c>
    </row>
    <row r="104" spans="1:52" ht="15" customHeight="1">
      <c r="A104" s="246" t="s">
        <v>399</v>
      </c>
      <c r="B104" s="247">
        <v>2</v>
      </c>
      <c r="C104" s="247">
        <v>338</v>
      </c>
      <c r="D104" s="247">
        <v>362</v>
      </c>
      <c r="E104" s="247"/>
      <c r="F104" s="247"/>
      <c r="G104" s="247"/>
      <c r="H104" s="247"/>
      <c r="I104" s="247"/>
      <c r="J104" s="247"/>
      <c r="K104" s="247"/>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247"/>
      <c r="AP104" s="247"/>
      <c r="AQ104" s="247"/>
      <c r="AR104" s="247"/>
      <c r="AS104" s="247">
        <f>SUM(C104:AR104)</f>
        <v>700</v>
      </c>
      <c r="AT104" s="247">
        <f>B104*3</f>
        <v>6</v>
      </c>
      <c r="AU104" s="247">
        <v>116</v>
      </c>
      <c r="AV104" s="247">
        <f>AS104-(AU104*AT104)</f>
        <v>4</v>
      </c>
      <c r="AW104" s="247" t="s">
        <v>43</v>
      </c>
      <c r="AX104" s="247">
        <f>AT104</f>
        <v>6</v>
      </c>
      <c r="AY104" s="248">
        <f>AS104/AT104</f>
        <v>116.66666666666667</v>
      </c>
      <c r="AZ104" s="182" t="s">
        <v>458</v>
      </c>
    </row>
    <row r="105" spans="1:52" ht="15" customHeight="1">
      <c r="A105" s="246" t="s">
        <v>397</v>
      </c>
      <c r="B105" s="247">
        <v>2</v>
      </c>
      <c r="C105" s="247">
        <v>351</v>
      </c>
      <c r="D105" s="247">
        <v>345</v>
      </c>
      <c r="E105" s="247"/>
      <c r="F105" s="247"/>
      <c r="G105" s="247"/>
      <c r="H105" s="247"/>
      <c r="I105" s="247"/>
      <c r="J105" s="247"/>
      <c r="K105" s="247"/>
      <c r="L105" s="247"/>
      <c r="M105" s="247"/>
      <c r="N105" s="247"/>
      <c r="O105" s="247"/>
      <c r="P105" s="247"/>
      <c r="Q105" s="247"/>
      <c r="R105" s="247"/>
      <c r="S105" s="247"/>
      <c r="T105" s="247"/>
      <c r="U105" s="247"/>
      <c r="V105" s="247"/>
      <c r="W105" s="247"/>
      <c r="X105" s="247"/>
      <c r="Y105" s="247"/>
      <c r="Z105" s="247"/>
      <c r="AA105" s="247"/>
      <c r="AB105" s="247"/>
      <c r="AC105" s="247"/>
      <c r="AD105" s="247"/>
      <c r="AE105" s="247"/>
      <c r="AF105" s="247"/>
      <c r="AG105" s="247"/>
      <c r="AH105" s="247"/>
      <c r="AI105" s="247"/>
      <c r="AJ105" s="247"/>
      <c r="AK105" s="247"/>
      <c r="AL105" s="247"/>
      <c r="AM105" s="247"/>
      <c r="AN105" s="247"/>
      <c r="AO105" s="247"/>
      <c r="AP105" s="247"/>
      <c r="AQ105" s="247"/>
      <c r="AR105" s="247"/>
      <c r="AS105" s="247">
        <f>SUM(C105:AR105)</f>
        <v>696</v>
      </c>
      <c r="AT105" s="247">
        <f>B105*3</f>
        <v>6</v>
      </c>
      <c r="AU105" s="247">
        <v>116</v>
      </c>
      <c r="AV105" s="247">
        <f>AS105-(AU105*AT105)</f>
        <v>0</v>
      </c>
      <c r="AW105" s="247" t="s">
        <v>43</v>
      </c>
      <c r="AX105" s="247">
        <f>AT105</f>
        <v>6</v>
      </c>
      <c r="AY105" s="248">
        <f>AS105/AT105</f>
        <v>116</v>
      </c>
      <c r="AZ105" s="182" t="s">
        <v>458</v>
      </c>
    </row>
    <row r="106" spans="1:52" ht="15" customHeight="1">
      <c r="A106" s="246" t="s">
        <v>398</v>
      </c>
      <c r="B106" s="247">
        <v>2</v>
      </c>
      <c r="C106" s="247">
        <v>356</v>
      </c>
      <c r="D106" s="247">
        <v>338</v>
      </c>
      <c r="E106" s="247"/>
      <c r="F106" s="247"/>
      <c r="G106" s="247"/>
      <c r="H106" s="247"/>
      <c r="I106" s="247"/>
      <c r="J106" s="247"/>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47"/>
      <c r="AP106" s="247"/>
      <c r="AQ106" s="247"/>
      <c r="AR106" s="247"/>
      <c r="AS106" s="247">
        <f>SUM(C106:AR106)</f>
        <v>694</v>
      </c>
      <c r="AT106" s="247">
        <f>B106*3</f>
        <v>6</v>
      </c>
      <c r="AU106" s="247">
        <v>115</v>
      </c>
      <c r="AV106" s="247">
        <f>AS106-(AU106*AT106)</f>
        <v>4</v>
      </c>
      <c r="AW106" s="247" t="s">
        <v>43</v>
      </c>
      <c r="AX106" s="247">
        <f>AT106</f>
        <v>6</v>
      </c>
      <c r="AY106" s="248">
        <f>AS106/AT106</f>
        <v>115.66666666666667</v>
      </c>
      <c r="AZ106" s="182" t="s">
        <v>458</v>
      </c>
    </row>
    <row r="107" spans="1:52" s="37" customFormat="1" ht="15" customHeight="1">
      <c r="A107" s="170"/>
      <c r="B107" s="171"/>
      <c r="C107" s="171"/>
      <c r="D107" s="171"/>
      <c r="E107" s="171"/>
      <c r="F107" s="171"/>
      <c r="G107" s="171"/>
      <c r="H107" s="171"/>
      <c r="I107" s="171"/>
      <c r="J107" s="171"/>
      <c r="K107" s="171"/>
      <c r="L107" s="171"/>
      <c r="M107" s="171"/>
      <c r="N107" s="171"/>
      <c r="O107" s="171"/>
      <c r="P107" s="171"/>
      <c r="Q107" s="171"/>
      <c r="R107" s="171"/>
      <c r="S107" s="171"/>
      <c r="T107" s="171"/>
      <c r="U107" s="171"/>
      <c r="V107" s="171"/>
      <c r="W107" s="171"/>
      <c r="X107" s="171"/>
      <c r="Y107" s="171"/>
      <c r="Z107" s="171"/>
      <c r="AA107" s="171"/>
      <c r="AB107" s="171"/>
      <c r="AC107" s="171"/>
      <c r="AD107" s="171"/>
      <c r="AE107" s="171"/>
      <c r="AF107" s="171"/>
      <c r="AG107" s="171"/>
      <c r="AH107" s="171"/>
      <c r="AI107" s="171"/>
      <c r="AJ107" s="171"/>
      <c r="AK107" s="171"/>
      <c r="AL107" s="171"/>
      <c r="AM107" s="171"/>
      <c r="AN107" s="171"/>
      <c r="AO107" s="171"/>
      <c r="AP107" s="171"/>
      <c r="AQ107" s="171"/>
      <c r="AR107" s="171"/>
      <c r="AS107" s="171"/>
      <c r="AT107" s="171"/>
      <c r="AU107" s="171"/>
      <c r="AV107" s="171"/>
      <c r="AW107" s="171"/>
      <c r="AX107" s="171"/>
      <c r="AY107" s="172"/>
      <c r="AZ107" s="182"/>
    </row>
    <row r="108" spans="1:52" s="37" customFormat="1" ht="15" customHeight="1">
      <c r="A108" s="170"/>
      <c r="B108" s="171"/>
      <c r="C108" s="171"/>
      <c r="D108" s="171"/>
      <c r="E108" s="171"/>
      <c r="F108" s="171"/>
      <c r="G108" s="171"/>
      <c r="H108" s="171"/>
      <c r="I108" s="171"/>
      <c r="J108" s="171"/>
      <c r="K108" s="171"/>
      <c r="L108" s="171"/>
      <c r="M108" s="171"/>
      <c r="N108" s="171"/>
      <c r="O108" s="171"/>
      <c r="P108" s="171"/>
      <c r="Q108" s="171"/>
      <c r="R108" s="171"/>
      <c r="S108" s="171"/>
      <c r="T108" s="171"/>
      <c r="U108" s="171"/>
      <c r="V108" s="171"/>
      <c r="W108" s="171"/>
      <c r="X108" s="171"/>
      <c r="Y108" s="171"/>
      <c r="Z108" s="171"/>
      <c r="AA108" s="171"/>
      <c r="AB108" s="171"/>
      <c r="AC108" s="171"/>
      <c r="AD108" s="171"/>
      <c r="AE108" s="171"/>
      <c r="AF108" s="171"/>
      <c r="AG108" s="171"/>
      <c r="AH108" s="171"/>
      <c r="AI108" s="171"/>
      <c r="AJ108" s="171"/>
      <c r="AK108" s="171"/>
      <c r="AL108" s="171"/>
      <c r="AM108" s="171"/>
      <c r="AN108" s="171"/>
      <c r="AO108" s="171"/>
      <c r="AP108" s="171"/>
      <c r="AQ108" s="171"/>
      <c r="AR108" s="171"/>
      <c r="AS108" s="171"/>
      <c r="AT108" s="171"/>
      <c r="AU108" s="171"/>
      <c r="AV108" s="171"/>
      <c r="AW108" s="171"/>
      <c r="AX108" s="171"/>
      <c r="AY108" s="172"/>
      <c r="AZ108" s="182"/>
    </row>
    <row r="109" spans="1:52" ht="15" customHeight="1">
      <c r="AZ109" s="199">
        <f>SUM(AZ102:AZ108)</f>
        <v>0</v>
      </c>
    </row>
    <row r="110" spans="1:52" ht="15" customHeight="1">
      <c r="A110" s="169" t="s">
        <v>206</v>
      </c>
    </row>
    <row r="111" spans="1:52" ht="15" customHeight="1">
      <c r="A111" s="249" t="s">
        <v>425</v>
      </c>
      <c r="B111" s="250">
        <v>2</v>
      </c>
      <c r="C111" s="250">
        <v>400</v>
      </c>
      <c r="D111" s="250">
        <v>348</v>
      </c>
      <c r="E111" s="250"/>
      <c r="F111" s="250"/>
      <c r="G111" s="250"/>
      <c r="H111" s="250"/>
      <c r="I111" s="250"/>
      <c r="J111" s="250"/>
      <c r="K111" s="250"/>
      <c r="L111" s="250"/>
      <c r="M111" s="250"/>
      <c r="N111" s="250"/>
      <c r="O111" s="250"/>
      <c r="P111" s="250"/>
      <c r="Q111" s="250"/>
      <c r="R111" s="250"/>
      <c r="S111" s="250"/>
      <c r="T111" s="250"/>
      <c r="U111" s="250"/>
      <c r="V111" s="250"/>
      <c r="W111" s="250"/>
      <c r="X111" s="250"/>
      <c r="Y111" s="250"/>
      <c r="Z111" s="250"/>
      <c r="AA111" s="250"/>
      <c r="AB111" s="250"/>
      <c r="AC111" s="250"/>
      <c r="AD111" s="250"/>
      <c r="AE111" s="250"/>
      <c r="AF111" s="250"/>
      <c r="AG111" s="250"/>
      <c r="AH111" s="250"/>
      <c r="AI111" s="250"/>
      <c r="AJ111" s="250"/>
      <c r="AK111" s="250"/>
      <c r="AL111" s="250"/>
      <c r="AM111" s="250"/>
      <c r="AN111" s="250"/>
      <c r="AO111" s="250"/>
      <c r="AP111" s="250"/>
      <c r="AQ111" s="250"/>
      <c r="AR111" s="250"/>
      <c r="AS111" s="250">
        <f>SUM(C111:AR111)</f>
        <v>748</v>
      </c>
      <c r="AT111" s="250">
        <f>B111*3</f>
        <v>6</v>
      </c>
      <c r="AU111" s="250">
        <v>124</v>
      </c>
      <c r="AV111" s="250">
        <f>AS111-(AU111*AT111)</f>
        <v>4</v>
      </c>
      <c r="AW111" s="250" t="s">
        <v>43</v>
      </c>
      <c r="AX111" s="250">
        <f>AT111</f>
        <v>6</v>
      </c>
      <c r="AY111" s="251">
        <f>AS111/AT111</f>
        <v>124.66666666666667</v>
      </c>
      <c r="AZ111" s="182">
        <v>1</v>
      </c>
    </row>
    <row r="112" spans="1:52" ht="15" customHeight="1">
      <c r="A112" s="249" t="s">
        <v>428</v>
      </c>
      <c r="B112" s="250">
        <v>2</v>
      </c>
      <c r="C112" s="250">
        <v>368</v>
      </c>
      <c r="D112" s="250">
        <v>366</v>
      </c>
      <c r="E112" s="250"/>
      <c r="F112" s="250"/>
      <c r="G112" s="250"/>
      <c r="H112" s="250"/>
      <c r="I112" s="250"/>
      <c r="J112" s="250"/>
      <c r="K112" s="250"/>
      <c r="L112" s="250"/>
      <c r="M112" s="250"/>
      <c r="N112" s="250"/>
      <c r="O112" s="250"/>
      <c r="P112" s="250"/>
      <c r="Q112" s="250"/>
      <c r="R112" s="250"/>
      <c r="S112" s="250"/>
      <c r="T112" s="250"/>
      <c r="U112" s="250"/>
      <c r="V112" s="250"/>
      <c r="W112" s="250"/>
      <c r="X112" s="250"/>
      <c r="Y112" s="250"/>
      <c r="Z112" s="250"/>
      <c r="AA112" s="250"/>
      <c r="AB112" s="250"/>
      <c r="AC112" s="250"/>
      <c r="AD112" s="250"/>
      <c r="AE112" s="250"/>
      <c r="AF112" s="250"/>
      <c r="AG112" s="250"/>
      <c r="AH112" s="250"/>
      <c r="AI112" s="250"/>
      <c r="AJ112" s="250"/>
      <c r="AK112" s="250"/>
      <c r="AL112" s="250"/>
      <c r="AM112" s="250"/>
      <c r="AN112" s="250"/>
      <c r="AO112" s="250"/>
      <c r="AP112" s="250"/>
      <c r="AQ112" s="250"/>
      <c r="AR112" s="250"/>
      <c r="AS112" s="250">
        <f>SUM(C112:AR112)</f>
        <v>734</v>
      </c>
      <c r="AT112" s="250">
        <f>B112*3</f>
        <v>6</v>
      </c>
      <c r="AU112" s="250">
        <v>122</v>
      </c>
      <c r="AV112" s="250">
        <f>AS112-(AU112*AT112)</f>
        <v>2</v>
      </c>
      <c r="AW112" s="250" t="s">
        <v>43</v>
      </c>
      <c r="AX112" s="250">
        <f>AT112</f>
        <v>6</v>
      </c>
      <c r="AY112" s="251">
        <f>AS112/AT112</f>
        <v>122.33333333333333</v>
      </c>
      <c r="AZ112" s="182" t="s">
        <v>458</v>
      </c>
    </row>
    <row r="113" spans="1:52" ht="15" customHeight="1">
      <c r="A113" s="249" t="s">
        <v>424</v>
      </c>
      <c r="B113" s="250">
        <v>2</v>
      </c>
      <c r="C113" s="250">
        <v>359</v>
      </c>
      <c r="D113" s="250">
        <v>360</v>
      </c>
      <c r="E113" s="250"/>
      <c r="F113" s="250"/>
      <c r="G113" s="250"/>
      <c r="H113" s="250"/>
      <c r="I113" s="250"/>
      <c r="J113" s="250"/>
      <c r="K113" s="250"/>
      <c r="L113" s="250"/>
      <c r="M113" s="250"/>
      <c r="N113" s="250"/>
      <c r="O113" s="250"/>
      <c r="P113" s="250"/>
      <c r="Q113" s="250"/>
      <c r="R113" s="250"/>
      <c r="S113" s="250"/>
      <c r="T113" s="250"/>
      <c r="U113" s="250"/>
      <c r="V113" s="250"/>
      <c r="W113" s="250"/>
      <c r="X113" s="250"/>
      <c r="Y113" s="250"/>
      <c r="Z113" s="250"/>
      <c r="AA113" s="250"/>
      <c r="AB113" s="250"/>
      <c r="AC113" s="250"/>
      <c r="AD113" s="250"/>
      <c r="AE113" s="250"/>
      <c r="AF113" s="250"/>
      <c r="AG113" s="250"/>
      <c r="AH113" s="250"/>
      <c r="AI113" s="250"/>
      <c r="AJ113" s="250"/>
      <c r="AK113" s="250"/>
      <c r="AL113" s="250"/>
      <c r="AM113" s="250"/>
      <c r="AN113" s="250"/>
      <c r="AO113" s="250"/>
      <c r="AP113" s="250"/>
      <c r="AQ113" s="250"/>
      <c r="AR113" s="250"/>
      <c r="AS113" s="250">
        <f>SUM(C113:AR113)</f>
        <v>719</v>
      </c>
      <c r="AT113" s="250">
        <f>B113*3</f>
        <v>6</v>
      </c>
      <c r="AU113" s="250">
        <v>119</v>
      </c>
      <c r="AV113" s="250">
        <f>AS113-(AU113*AT113)</f>
        <v>5</v>
      </c>
      <c r="AW113" s="250" t="s">
        <v>43</v>
      </c>
      <c r="AX113" s="250">
        <f>AT113</f>
        <v>6</v>
      </c>
      <c r="AY113" s="251">
        <f>AS113/AT113</f>
        <v>119.83333333333333</v>
      </c>
      <c r="AZ113" s="182" t="s">
        <v>458</v>
      </c>
    </row>
    <row r="114" spans="1:52" ht="15" customHeight="1">
      <c r="A114" s="249" t="s">
        <v>426</v>
      </c>
      <c r="B114" s="250">
        <v>2</v>
      </c>
      <c r="C114" s="250">
        <v>360</v>
      </c>
      <c r="D114" s="250">
        <v>330</v>
      </c>
      <c r="E114" s="250"/>
      <c r="F114" s="250"/>
      <c r="G114" s="250"/>
      <c r="H114" s="250"/>
      <c r="I114" s="250"/>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c r="AO114" s="250"/>
      <c r="AP114" s="250"/>
      <c r="AQ114" s="250"/>
      <c r="AR114" s="250"/>
      <c r="AS114" s="250">
        <f>SUM(C114:AR114)</f>
        <v>690</v>
      </c>
      <c r="AT114" s="250">
        <f>B114*3</f>
        <v>6</v>
      </c>
      <c r="AU114" s="250">
        <v>115</v>
      </c>
      <c r="AV114" s="250">
        <f>AS114-(AU114*AT114)</f>
        <v>0</v>
      </c>
      <c r="AW114" s="250" t="s">
        <v>43</v>
      </c>
      <c r="AX114" s="250">
        <f>AT114</f>
        <v>6</v>
      </c>
      <c r="AY114" s="251">
        <f>AS114/AT114</f>
        <v>115</v>
      </c>
      <c r="AZ114" s="182" t="s">
        <v>458</v>
      </c>
    </row>
    <row r="115" spans="1:52" ht="15" customHeight="1">
      <c r="A115" s="249" t="s">
        <v>427</v>
      </c>
      <c r="B115" s="250">
        <v>2</v>
      </c>
      <c r="C115" s="250">
        <v>370</v>
      </c>
      <c r="D115" s="250">
        <v>316</v>
      </c>
      <c r="E115" s="250"/>
      <c r="F115" s="250"/>
      <c r="G115" s="250"/>
      <c r="H115" s="250"/>
      <c r="I115" s="250"/>
      <c r="J115" s="250"/>
      <c r="K115" s="250"/>
      <c r="L115" s="250"/>
      <c r="M115" s="250"/>
      <c r="N115" s="250"/>
      <c r="O115" s="250"/>
      <c r="P115" s="250"/>
      <c r="Q115" s="250"/>
      <c r="R115" s="250"/>
      <c r="S115" s="250"/>
      <c r="T115" s="250"/>
      <c r="U115" s="250"/>
      <c r="V115" s="250"/>
      <c r="W115" s="250"/>
      <c r="X115" s="250"/>
      <c r="Y115" s="250"/>
      <c r="Z115" s="250"/>
      <c r="AA115" s="250"/>
      <c r="AB115" s="250"/>
      <c r="AC115" s="250"/>
      <c r="AD115" s="250"/>
      <c r="AE115" s="250"/>
      <c r="AF115" s="250"/>
      <c r="AG115" s="250"/>
      <c r="AH115" s="250"/>
      <c r="AI115" s="250"/>
      <c r="AJ115" s="250"/>
      <c r="AK115" s="250"/>
      <c r="AL115" s="250"/>
      <c r="AM115" s="250"/>
      <c r="AN115" s="250"/>
      <c r="AO115" s="250"/>
      <c r="AP115" s="250"/>
      <c r="AQ115" s="250"/>
      <c r="AR115" s="250"/>
      <c r="AS115" s="250">
        <f>SUM(C115:AR115)</f>
        <v>686</v>
      </c>
      <c r="AT115" s="250">
        <f>B115*3</f>
        <v>6</v>
      </c>
      <c r="AU115" s="250">
        <v>114</v>
      </c>
      <c r="AV115" s="250">
        <f>AS115-(AU115*AT115)</f>
        <v>2</v>
      </c>
      <c r="AW115" s="250" t="s">
        <v>43</v>
      </c>
      <c r="AX115" s="250">
        <f>AT115</f>
        <v>6</v>
      </c>
      <c r="AY115" s="251">
        <f>AS115/AT115</f>
        <v>114.33333333333333</v>
      </c>
      <c r="AZ115" s="182" t="s">
        <v>458</v>
      </c>
    </row>
    <row r="116" spans="1:52" ht="15" customHeight="1">
      <c r="A116" s="170"/>
      <c r="B116" s="171"/>
      <c r="C116" s="171"/>
      <c r="D116" s="171"/>
      <c r="E116" s="171"/>
      <c r="F116" s="171"/>
      <c r="G116" s="171"/>
      <c r="H116" s="171"/>
      <c r="I116" s="171"/>
      <c r="J116" s="171"/>
      <c r="K116" s="171"/>
      <c r="L116" s="171"/>
      <c r="M116" s="171"/>
      <c r="N116" s="171"/>
      <c r="O116" s="171"/>
      <c r="P116" s="171"/>
      <c r="Q116" s="171"/>
      <c r="R116" s="171"/>
      <c r="S116" s="171"/>
      <c r="T116" s="171"/>
      <c r="U116" s="171"/>
      <c r="V116" s="171"/>
      <c r="W116" s="171"/>
      <c r="X116" s="171"/>
      <c r="Y116" s="171"/>
      <c r="Z116" s="171"/>
      <c r="AA116" s="171"/>
      <c r="AB116" s="171"/>
      <c r="AC116" s="171"/>
      <c r="AD116" s="171"/>
      <c r="AE116" s="171"/>
      <c r="AF116" s="171"/>
      <c r="AG116" s="171"/>
      <c r="AH116" s="171"/>
      <c r="AI116" s="171"/>
      <c r="AJ116" s="171"/>
      <c r="AK116" s="171"/>
      <c r="AL116" s="171"/>
      <c r="AM116" s="171"/>
      <c r="AN116" s="171"/>
      <c r="AO116" s="171"/>
      <c r="AP116" s="171"/>
      <c r="AQ116" s="171"/>
      <c r="AR116" s="171"/>
      <c r="AS116" s="171"/>
      <c r="AT116" s="171"/>
      <c r="AU116" s="171"/>
      <c r="AV116" s="171"/>
      <c r="AW116" s="171"/>
      <c r="AX116" s="171"/>
      <c r="AY116" s="172"/>
    </row>
    <row r="117" spans="1:52" ht="15" customHeight="1">
      <c r="A117" s="170"/>
      <c r="B117" s="171"/>
      <c r="C117" s="171"/>
      <c r="D117" s="171"/>
      <c r="E117" s="171"/>
      <c r="F117" s="171"/>
      <c r="G117" s="171"/>
      <c r="H117" s="171"/>
      <c r="I117" s="171"/>
      <c r="J117" s="171"/>
      <c r="K117" s="171"/>
      <c r="L117" s="171"/>
      <c r="M117" s="171"/>
      <c r="N117" s="171"/>
      <c r="O117" s="171"/>
      <c r="P117" s="171"/>
      <c r="Q117" s="171"/>
      <c r="R117" s="171"/>
      <c r="S117" s="171"/>
      <c r="T117" s="171"/>
      <c r="U117" s="171"/>
      <c r="V117" s="171"/>
      <c r="W117" s="171"/>
      <c r="X117" s="171"/>
      <c r="Y117" s="171"/>
      <c r="Z117" s="171"/>
      <c r="AA117" s="171"/>
      <c r="AB117" s="171"/>
      <c r="AC117" s="171"/>
      <c r="AD117" s="171"/>
      <c r="AE117" s="171"/>
      <c r="AF117" s="171"/>
      <c r="AG117" s="171"/>
      <c r="AH117" s="171"/>
      <c r="AI117" s="171"/>
      <c r="AJ117" s="171"/>
      <c r="AK117" s="171"/>
      <c r="AL117" s="171"/>
      <c r="AM117" s="171"/>
      <c r="AN117" s="171"/>
      <c r="AO117" s="171"/>
      <c r="AP117" s="171"/>
      <c r="AQ117" s="171"/>
      <c r="AR117" s="171"/>
      <c r="AS117" s="171"/>
      <c r="AT117" s="171"/>
      <c r="AU117" s="171"/>
      <c r="AV117" s="171"/>
      <c r="AW117" s="171"/>
      <c r="AX117" s="171"/>
      <c r="AY117" s="172"/>
    </row>
    <row r="118" spans="1:52" ht="15" customHeight="1">
      <c r="A118" s="169"/>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3"/>
      <c r="AZ118" s="199">
        <f>SUM(AZ111:AZ117)</f>
        <v>1</v>
      </c>
    </row>
    <row r="119" spans="1:52" ht="15" customHeight="1">
      <c r="A119" s="169" t="s">
        <v>208</v>
      </c>
    </row>
    <row r="120" spans="1:52" ht="15" customHeight="1">
      <c r="A120" s="261" t="s">
        <v>432</v>
      </c>
      <c r="B120" s="262">
        <v>2</v>
      </c>
      <c r="C120" s="262">
        <v>397</v>
      </c>
      <c r="D120" s="262">
        <v>378</v>
      </c>
      <c r="E120" s="262"/>
      <c r="F120" s="262"/>
      <c r="G120" s="262"/>
      <c r="H120" s="262"/>
      <c r="I120" s="262"/>
      <c r="J120" s="262"/>
      <c r="K120" s="262"/>
      <c r="L120" s="262"/>
      <c r="M120" s="262"/>
      <c r="N120" s="262"/>
      <c r="O120" s="262"/>
      <c r="P120" s="262"/>
      <c r="Q120" s="262"/>
      <c r="R120" s="262"/>
      <c r="S120" s="262"/>
      <c r="T120" s="262"/>
      <c r="U120" s="262"/>
      <c r="V120" s="262"/>
      <c r="W120" s="262"/>
      <c r="X120" s="262"/>
      <c r="Y120" s="262"/>
      <c r="Z120" s="262"/>
      <c r="AA120" s="262"/>
      <c r="AB120" s="262"/>
      <c r="AC120" s="262"/>
      <c r="AD120" s="262"/>
      <c r="AE120" s="262"/>
      <c r="AF120" s="262"/>
      <c r="AG120" s="262"/>
      <c r="AH120" s="262"/>
      <c r="AI120" s="262"/>
      <c r="AJ120" s="262"/>
      <c r="AK120" s="262"/>
      <c r="AL120" s="262"/>
      <c r="AM120" s="262"/>
      <c r="AN120" s="262"/>
      <c r="AO120" s="262"/>
      <c r="AP120" s="262"/>
      <c r="AQ120" s="262"/>
      <c r="AR120" s="262"/>
      <c r="AS120" s="262">
        <f>SUM(C120:AR120)</f>
        <v>775</v>
      </c>
      <c r="AT120" s="262">
        <f>B120*3</f>
        <v>6</v>
      </c>
      <c r="AU120" s="262">
        <v>129</v>
      </c>
      <c r="AV120" s="262">
        <f>AS120-(AU120*AT120)</f>
        <v>1</v>
      </c>
      <c r="AW120" s="262" t="s">
        <v>43</v>
      </c>
      <c r="AX120" s="262">
        <f>AT120</f>
        <v>6</v>
      </c>
      <c r="AY120" s="263">
        <f>AS120/AT120</f>
        <v>129.16666666666666</v>
      </c>
      <c r="AZ120" s="182" t="s">
        <v>458</v>
      </c>
    </row>
    <row r="121" spans="1:52" ht="15" customHeight="1">
      <c r="A121" s="261" t="s">
        <v>433</v>
      </c>
      <c r="B121" s="262">
        <v>2</v>
      </c>
      <c r="C121" s="262">
        <v>344</v>
      </c>
      <c r="D121" s="262">
        <v>372</v>
      </c>
      <c r="E121" s="262"/>
      <c r="F121" s="262"/>
      <c r="G121" s="262"/>
      <c r="H121" s="262"/>
      <c r="I121" s="262"/>
      <c r="J121" s="262"/>
      <c r="K121" s="262"/>
      <c r="L121" s="262"/>
      <c r="M121" s="262"/>
      <c r="N121" s="262"/>
      <c r="O121" s="262"/>
      <c r="P121" s="262"/>
      <c r="Q121" s="262"/>
      <c r="R121" s="262"/>
      <c r="S121" s="262"/>
      <c r="T121" s="262"/>
      <c r="U121" s="262"/>
      <c r="V121" s="262"/>
      <c r="W121" s="262"/>
      <c r="X121" s="262"/>
      <c r="Y121" s="262"/>
      <c r="Z121" s="262"/>
      <c r="AA121" s="262"/>
      <c r="AB121" s="262"/>
      <c r="AC121" s="262"/>
      <c r="AD121" s="262"/>
      <c r="AE121" s="262"/>
      <c r="AF121" s="262"/>
      <c r="AG121" s="262"/>
      <c r="AH121" s="262"/>
      <c r="AI121" s="262"/>
      <c r="AJ121" s="262"/>
      <c r="AK121" s="262"/>
      <c r="AL121" s="262"/>
      <c r="AM121" s="262"/>
      <c r="AN121" s="262"/>
      <c r="AO121" s="262"/>
      <c r="AP121" s="262"/>
      <c r="AQ121" s="262"/>
      <c r="AR121" s="262"/>
      <c r="AS121" s="262">
        <f>SUM(C121:AR121)</f>
        <v>716</v>
      </c>
      <c r="AT121" s="262">
        <f>B121*3</f>
        <v>6</v>
      </c>
      <c r="AU121" s="262">
        <v>119</v>
      </c>
      <c r="AV121" s="262">
        <f>AS121-(AU121*AT121)</f>
        <v>2</v>
      </c>
      <c r="AW121" s="262" t="s">
        <v>43</v>
      </c>
      <c r="AX121" s="262">
        <f>AT121</f>
        <v>6</v>
      </c>
      <c r="AY121" s="263">
        <f>AS121/AT121</f>
        <v>119.33333333333333</v>
      </c>
      <c r="AZ121" s="182" t="s">
        <v>458</v>
      </c>
    </row>
    <row r="122" spans="1:52" ht="15" customHeight="1">
      <c r="A122" s="261" t="s">
        <v>431</v>
      </c>
      <c r="B122" s="262">
        <v>2</v>
      </c>
      <c r="C122" s="262">
        <v>381</v>
      </c>
      <c r="D122" s="262">
        <v>333</v>
      </c>
      <c r="E122" s="262"/>
      <c r="F122" s="262"/>
      <c r="G122" s="262"/>
      <c r="H122" s="262"/>
      <c r="I122" s="262"/>
      <c r="J122" s="262"/>
      <c r="K122" s="262"/>
      <c r="L122" s="262"/>
      <c r="M122" s="262"/>
      <c r="N122" s="262"/>
      <c r="O122" s="262"/>
      <c r="P122" s="262"/>
      <c r="Q122" s="262"/>
      <c r="R122" s="262"/>
      <c r="S122" s="262"/>
      <c r="T122" s="262"/>
      <c r="U122" s="262"/>
      <c r="V122" s="262"/>
      <c r="W122" s="262"/>
      <c r="X122" s="262"/>
      <c r="Y122" s="262"/>
      <c r="Z122" s="262"/>
      <c r="AA122" s="262"/>
      <c r="AB122" s="262"/>
      <c r="AC122" s="262"/>
      <c r="AD122" s="262"/>
      <c r="AE122" s="262"/>
      <c r="AF122" s="262"/>
      <c r="AG122" s="262"/>
      <c r="AH122" s="262"/>
      <c r="AI122" s="262"/>
      <c r="AJ122" s="262"/>
      <c r="AK122" s="262"/>
      <c r="AL122" s="262"/>
      <c r="AM122" s="262"/>
      <c r="AN122" s="262"/>
      <c r="AO122" s="262"/>
      <c r="AP122" s="262"/>
      <c r="AQ122" s="262"/>
      <c r="AR122" s="262"/>
      <c r="AS122" s="262">
        <f>SUM(C122:AR122)</f>
        <v>714</v>
      </c>
      <c r="AT122" s="262">
        <f>B122*3</f>
        <v>6</v>
      </c>
      <c r="AU122" s="262">
        <v>119</v>
      </c>
      <c r="AV122" s="262">
        <f>AS122-(AU122*AT122)</f>
        <v>0</v>
      </c>
      <c r="AW122" s="262" t="s">
        <v>43</v>
      </c>
      <c r="AX122" s="262">
        <f>AT122</f>
        <v>6</v>
      </c>
      <c r="AY122" s="263">
        <f>AS122/AT122</f>
        <v>119</v>
      </c>
      <c r="AZ122" s="182" t="s">
        <v>458</v>
      </c>
    </row>
    <row r="123" spans="1:52" ht="15" customHeight="1">
      <c r="A123" s="261" t="s">
        <v>429</v>
      </c>
      <c r="B123" s="262">
        <v>2</v>
      </c>
      <c r="C123" s="262">
        <v>292</v>
      </c>
      <c r="D123" s="262">
        <v>295</v>
      </c>
      <c r="E123" s="262"/>
      <c r="F123" s="262"/>
      <c r="G123" s="262"/>
      <c r="H123" s="262"/>
      <c r="I123" s="262"/>
      <c r="J123" s="262"/>
      <c r="K123" s="262"/>
      <c r="L123" s="262"/>
      <c r="M123" s="262"/>
      <c r="N123" s="262"/>
      <c r="O123" s="262"/>
      <c r="P123" s="262"/>
      <c r="Q123" s="262"/>
      <c r="R123" s="262"/>
      <c r="S123" s="262"/>
      <c r="T123" s="262"/>
      <c r="U123" s="262"/>
      <c r="V123" s="262"/>
      <c r="W123" s="262"/>
      <c r="X123" s="262"/>
      <c r="Y123" s="262"/>
      <c r="Z123" s="262"/>
      <c r="AA123" s="262"/>
      <c r="AB123" s="262"/>
      <c r="AC123" s="262"/>
      <c r="AD123" s="262"/>
      <c r="AE123" s="262"/>
      <c r="AF123" s="262"/>
      <c r="AG123" s="262"/>
      <c r="AH123" s="262"/>
      <c r="AI123" s="262"/>
      <c r="AJ123" s="262"/>
      <c r="AK123" s="262"/>
      <c r="AL123" s="262"/>
      <c r="AM123" s="262"/>
      <c r="AN123" s="262"/>
      <c r="AO123" s="262"/>
      <c r="AP123" s="262"/>
      <c r="AQ123" s="262"/>
      <c r="AR123" s="262"/>
      <c r="AS123" s="262">
        <f>SUM(C123:AR123)</f>
        <v>587</v>
      </c>
      <c r="AT123" s="262">
        <f>B123*3</f>
        <v>6</v>
      </c>
      <c r="AU123" s="262">
        <v>97</v>
      </c>
      <c r="AV123" s="262">
        <f>AS123-(AU123*AT123)</f>
        <v>5</v>
      </c>
      <c r="AW123" s="262" t="s">
        <v>43</v>
      </c>
      <c r="AX123" s="262">
        <f>AT123</f>
        <v>6</v>
      </c>
      <c r="AY123" s="263">
        <f>AS123/AT123</f>
        <v>97.833333333333329</v>
      </c>
      <c r="AZ123" s="182" t="s">
        <v>458</v>
      </c>
    </row>
    <row r="124" spans="1:52" ht="15" customHeight="1">
      <c r="A124" s="261" t="s">
        <v>457</v>
      </c>
      <c r="B124" s="262" t="s">
        <v>458</v>
      </c>
      <c r="C124" s="262" t="s">
        <v>458</v>
      </c>
      <c r="D124" s="262" t="s">
        <v>458</v>
      </c>
      <c r="E124" s="262"/>
      <c r="F124" s="262"/>
      <c r="G124" s="262"/>
      <c r="H124" s="262"/>
      <c r="I124" s="262"/>
      <c r="J124" s="262"/>
      <c r="K124" s="262"/>
      <c r="L124" s="262"/>
      <c r="M124" s="262"/>
      <c r="N124" s="262"/>
      <c r="O124" s="262"/>
      <c r="P124" s="262"/>
      <c r="Q124" s="262"/>
      <c r="R124" s="262"/>
      <c r="S124" s="262"/>
      <c r="T124" s="262"/>
      <c r="U124" s="262"/>
      <c r="V124" s="262"/>
      <c r="W124" s="262"/>
      <c r="X124" s="262"/>
      <c r="Y124" s="262"/>
      <c r="Z124" s="262"/>
      <c r="AA124" s="262"/>
      <c r="AB124" s="262"/>
      <c r="AC124" s="262"/>
      <c r="AD124" s="262"/>
      <c r="AE124" s="262"/>
      <c r="AF124" s="262"/>
      <c r="AG124" s="262"/>
      <c r="AH124" s="262"/>
      <c r="AI124" s="262"/>
      <c r="AJ124" s="262"/>
      <c r="AK124" s="262"/>
      <c r="AL124" s="262"/>
      <c r="AM124" s="262"/>
      <c r="AN124" s="262"/>
      <c r="AO124" s="262"/>
      <c r="AP124" s="262"/>
      <c r="AQ124" s="262"/>
      <c r="AR124" s="262"/>
      <c r="AS124" s="262" t="s">
        <v>458</v>
      </c>
      <c r="AT124" s="262" t="s">
        <v>458</v>
      </c>
      <c r="AU124" s="262" t="s">
        <v>458</v>
      </c>
      <c r="AV124" s="262" t="s">
        <v>458</v>
      </c>
      <c r="AW124" s="262" t="s">
        <v>458</v>
      </c>
      <c r="AX124" s="262" t="s">
        <v>458</v>
      </c>
      <c r="AY124" s="263" t="s">
        <v>458</v>
      </c>
      <c r="AZ124" s="182" t="s">
        <v>458</v>
      </c>
    </row>
    <row r="125" spans="1:52" s="267" customFormat="1" ht="15" customHeight="1">
      <c r="A125" s="264" t="s">
        <v>430</v>
      </c>
      <c r="B125" s="265">
        <v>2</v>
      </c>
      <c r="C125" s="265">
        <v>335</v>
      </c>
      <c r="D125" s="265">
        <v>356</v>
      </c>
      <c r="E125" s="265"/>
      <c r="F125" s="265"/>
      <c r="G125" s="265"/>
      <c r="H125" s="265"/>
      <c r="I125" s="265"/>
      <c r="J125" s="265"/>
      <c r="K125" s="265"/>
      <c r="L125" s="265"/>
      <c r="M125" s="265"/>
      <c r="N125" s="265"/>
      <c r="O125" s="265"/>
      <c r="P125" s="265"/>
      <c r="Q125" s="265"/>
      <c r="R125" s="265"/>
      <c r="S125" s="265"/>
      <c r="T125" s="265"/>
      <c r="U125" s="265"/>
      <c r="V125" s="265"/>
      <c r="W125" s="265"/>
      <c r="X125" s="265"/>
      <c r="Y125" s="265"/>
      <c r="Z125" s="265"/>
      <c r="AA125" s="265"/>
      <c r="AB125" s="265"/>
      <c r="AC125" s="265"/>
      <c r="AD125" s="265"/>
      <c r="AE125" s="265"/>
      <c r="AF125" s="265"/>
      <c r="AG125" s="265"/>
      <c r="AH125" s="265"/>
      <c r="AI125" s="265"/>
      <c r="AJ125" s="265"/>
      <c r="AK125" s="265"/>
      <c r="AL125" s="265"/>
      <c r="AM125" s="265"/>
      <c r="AN125" s="265"/>
      <c r="AO125" s="265"/>
      <c r="AP125" s="265"/>
      <c r="AQ125" s="265"/>
      <c r="AR125" s="265"/>
      <c r="AS125" s="265">
        <f>SUM(C125:AR125)</f>
        <v>691</v>
      </c>
      <c r="AT125" s="265">
        <f>B125*3</f>
        <v>6</v>
      </c>
      <c r="AU125" s="265">
        <v>115</v>
      </c>
      <c r="AV125" s="265">
        <f>AS125-(AU125*AT125)</f>
        <v>1</v>
      </c>
      <c r="AW125" s="265"/>
      <c r="AX125" s="265">
        <f>AT125</f>
        <v>6</v>
      </c>
      <c r="AY125" s="266">
        <f>AS125/AT125</f>
        <v>115.16666666666667</v>
      </c>
      <c r="AZ125" s="182" t="s">
        <v>458</v>
      </c>
    </row>
    <row r="126" spans="1:52" ht="15" customHeight="1">
      <c r="A126" s="170"/>
      <c r="B126" s="171"/>
      <c r="C126" s="171"/>
      <c r="D126" s="171"/>
      <c r="E126" s="171"/>
      <c r="F126" s="171"/>
      <c r="G126" s="171"/>
      <c r="H126" s="171"/>
      <c r="I126" s="171"/>
      <c r="J126" s="171"/>
      <c r="K126" s="171"/>
      <c r="L126" s="171"/>
      <c r="M126" s="171"/>
      <c r="N126" s="171"/>
      <c r="O126" s="171"/>
      <c r="P126" s="171"/>
      <c r="Q126" s="171"/>
      <c r="R126" s="171"/>
      <c r="S126" s="171"/>
      <c r="T126" s="171"/>
      <c r="U126" s="171"/>
      <c r="V126" s="171"/>
      <c r="W126" s="171"/>
      <c r="X126" s="171"/>
      <c r="Y126" s="171"/>
      <c r="Z126" s="171"/>
      <c r="AA126" s="171"/>
      <c r="AB126" s="171"/>
      <c r="AC126" s="171"/>
      <c r="AD126" s="171"/>
      <c r="AE126" s="171"/>
      <c r="AF126" s="171"/>
      <c r="AG126" s="171"/>
      <c r="AH126" s="171"/>
      <c r="AI126" s="171"/>
      <c r="AJ126" s="171"/>
      <c r="AK126" s="171"/>
      <c r="AL126" s="171"/>
      <c r="AM126" s="171"/>
      <c r="AN126" s="171"/>
      <c r="AO126" s="171"/>
      <c r="AP126" s="171"/>
      <c r="AQ126" s="171"/>
      <c r="AR126" s="171"/>
      <c r="AS126" s="171"/>
      <c r="AT126" s="171"/>
      <c r="AU126" s="171"/>
      <c r="AV126" s="171"/>
      <c r="AW126" s="171"/>
      <c r="AX126" s="171"/>
      <c r="AY126" s="172"/>
    </row>
    <row r="127" spans="1:52" ht="15" customHeight="1">
      <c r="AZ127" s="199">
        <f>SUM(AZ120:AZ126)</f>
        <v>0</v>
      </c>
    </row>
  </sheetData>
  <sortState ref="A112:AY115">
    <sortCondition descending="1" ref="AY112"/>
  </sortState>
  <phoneticPr fontId="53" type="noConversion"/>
  <pageMargins left="0.7" right="0.7" top="0.75" bottom="0.75" header="0.3" footer="0.3"/>
  <pageSetup scale="77" fitToHeight="3" orientation="portrait" r:id="rId1"/>
  <headerFooter>
    <oddHeader>&amp;C&amp;"Perpetua,Bold"&amp;16Overall Averages&amp;"Arial,Regular"&amp;10
&amp;"Perpetua,Regular"&amp;12 2011</oddHeader>
  </headerFooter>
  <ignoredErrors>
    <ignoredError sqref="AS73:AS74 AS63:AS64 AS28:AS29 AS19:AS20 AS55:AS56 AS10:AS11 AS37:AS38 AS82:AS83 AS46:AS47 AS90:AS92 AS100:AS101 AS127:AS218 AS118:AS119 AS109:AS110" formulaRange="1"/>
  </ignoredErrors>
</worksheet>
</file>

<file path=xl/worksheets/sheet6.xml><?xml version="1.0" encoding="utf-8"?>
<worksheet xmlns="http://schemas.openxmlformats.org/spreadsheetml/2006/main" xmlns:r="http://schemas.openxmlformats.org/officeDocument/2006/relationships">
  <sheetPr codeName="Sheet6"/>
  <dimension ref="A1:CJ79"/>
  <sheetViews>
    <sheetView showGridLines="0" workbookViewId="0">
      <selection activeCell="BC24" sqref="BC24"/>
    </sheetView>
  </sheetViews>
  <sheetFormatPr defaultRowHeight="12.75"/>
  <cols>
    <col min="1" max="1" width="6.140625" style="17" bestFit="1" customWidth="1"/>
    <col min="2" max="2" width="21.140625" style="12" bestFit="1" customWidth="1"/>
    <col min="3" max="3" width="5.28515625" style="17" bestFit="1" customWidth="1"/>
    <col min="4" max="16" width="2.5703125" style="17" customWidth="1"/>
    <col min="17" max="42" width="2.5703125" style="17" hidden="1" customWidth="1"/>
    <col min="43" max="44" width="4.5703125" style="17" bestFit="1" customWidth="1"/>
    <col min="45" max="45" width="20.5703125" style="12" bestFit="1" customWidth="1"/>
    <col min="46" max="47" width="5.5703125" style="17" customWidth="1"/>
    <col min="48" max="58" width="5.5703125" style="12" customWidth="1"/>
    <col min="59" max="84" width="5.5703125" style="12" hidden="1" customWidth="1"/>
    <col min="85" max="85" width="6.5703125" style="12" bestFit="1" customWidth="1"/>
    <col min="86" max="86" width="6.140625" style="12" bestFit="1" customWidth="1"/>
    <col min="87" max="87" width="6" style="17" bestFit="1" customWidth="1"/>
    <col min="88" max="88" width="5.5703125" style="12" bestFit="1" customWidth="1"/>
    <col min="89" max="16384" width="9.140625" style="12"/>
  </cols>
  <sheetData>
    <row r="1" spans="1:88">
      <c r="A1" s="9" t="s">
        <v>132</v>
      </c>
      <c r="B1" s="51" t="s">
        <v>133</v>
      </c>
      <c r="C1" s="9" t="s">
        <v>134</v>
      </c>
      <c r="D1" s="318" t="s">
        <v>130</v>
      </c>
      <c r="E1" s="318"/>
      <c r="F1" s="318"/>
      <c r="G1" s="318"/>
      <c r="H1" s="318"/>
      <c r="I1" s="318"/>
      <c r="J1" s="318"/>
      <c r="K1" s="318"/>
      <c r="L1" s="318"/>
      <c r="M1" s="318"/>
      <c r="N1" s="318"/>
      <c r="O1" s="318"/>
      <c r="P1" s="318"/>
      <c r="Q1" s="319" t="s">
        <v>131</v>
      </c>
      <c r="R1" s="320"/>
      <c r="S1" s="320"/>
      <c r="T1" s="320"/>
      <c r="U1" s="320"/>
      <c r="V1" s="320"/>
      <c r="W1" s="320"/>
      <c r="X1" s="320"/>
      <c r="Y1" s="320"/>
      <c r="Z1" s="320"/>
      <c r="AA1" s="320"/>
      <c r="AB1" s="320"/>
      <c r="AC1" s="183"/>
      <c r="AD1" s="321" t="s">
        <v>137</v>
      </c>
      <c r="AE1" s="317"/>
      <c r="AF1" s="317"/>
      <c r="AG1" s="317"/>
      <c r="AH1" s="317"/>
      <c r="AI1" s="317"/>
      <c r="AJ1" s="317"/>
      <c r="AK1" s="317"/>
      <c r="AL1" s="317"/>
      <c r="AM1" s="317"/>
      <c r="AN1" s="317"/>
      <c r="AO1" s="317"/>
      <c r="AP1" s="322"/>
      <c r="AQ1" s="9" t="s">
        <v>46</v>
      </c>
      <c r="AR1" s="9" t="s">
        <v>44</v>
      </c>
      <c r="AS1" s="12" t="s">
        <v>133</v>
      </c>
      <c r="AT1" s="318" t="s">
        <v>130</v>
      </c>
      <c r="AU1" s="318"/>
      <c r="AV1" s="318"/>
      <c r="AW1" s="318"/>
      <c r="AX1" s="318"/>
      <c r="AY1" s="318"/>
      <c r="AZ1" s="318"/>
      <c r="BA1" s="318"/>
      <c r="BB1" s="318"/>
      <c r="BC1" s="318"/>
      <c r="BD1" s="318"/>
      <c r="BE1" s="318"/>
      <c r="BF1" s="318"/>
      <c r="BG1" s="319" t="s">
        <v>131</v>
      </c>
      <c r="BH1" s="320"/>
      <c r="BI1" s="320"/>
      <c r="BJ1" s="320"/>
      <c r="BK1" s="320"/>
      <c r="BL1" s="320"/>
      <c r="BM1" s="320"/>
      <c r="BN1" s="320"/>
      <c r="BO1" s="320"/>
      <c r="BP1" s="320"/>
      <c r="BQ1" s="320"/>
      <c r="BR1" s="320"/>
      <c r="BS1" s="183"/>
      <c r="BT1" s="317" t="s">
        <v>137</v>
      </c>
      <c r="BU1" s="317"/>
      <c r="BV1" s="317"/>
      <c r="BW1" s="317"/>
      <c r="BX1" s="317"/>
      <c r="BY1" s="317"/>
      <c r="BZ1" s="317"/>
      <c r="CA1" s="317"/>
      <c r="CB1" s="317"/>
      <c r="CC1" s="317"/>
      <c r="CD1" s="317"/>
      <c r="CE1" s="317"/>
      <c r="CF1" s="317"/>
      <c r="CG1" s="9" t="s">
        <v>118</v>
      </c>
      <c r="CH1" s="9" t="s">
        <v>135</v>
      </c>
      <c r="CI1" s="9" t="s">
        <v>136</v>
      </c>
      <c r="CJ1" s="9" t="s">
        <v>119</v>
      </c>
    </row>
    <row r="2" spans="1:88">
      <c r="A2" s="9">
        <f t="shared" ref="A2:A15" si="0">SUM(D2:AP2)</f>
        <v>14</v>
      </c>
      <c r="B2" s="50" t="s">
        <v>180</v>
      </c>
      <c r="C2" s="10">
        <v>2</v>
      </c>
      <c r="D2" s="48">
        <v>8</v>
      </c>
      <c r="E2" s="48">
        <v>6</v>
      </c>
      <c r="F2" s="48"/>
      <c r="G2" s="48"/>
      <c r="H2" s="48"/>
      <c r="I2" s="48"/>
      <c r="J2" s="48"/>
      <c r="K2" s="48"/>
      <c r="L2" s="48"/>
      <c r="M2" s="48"/>
      <c r="N2" s="48"/>
      <c r="O2" s="48"/>
      <c r="P2" s="48"/>
      <c r="Q2" s="49"/>
      <c r="R2" s="49"/>
      <c r="S2" s="49"/>
      <c r="T2" s="49"/>
      <c r="U2" s="49"/>
      <c r="V2" s="49"/>
      <c r="W2" s="49"/>
      <c r="X2" s="49"/>
      <c r="Y2" s="49"/>
      <c r="Z2" s="49"/>
      <c r="AA2" s="49"/>
      <c r="AB2" s="49"/>
      <c r="AC2" s="49"/>
      <c r="AD2" s="57"/>
      <c r="AE2" s="57"/>
      <c r="AF2" s="57"/>
      <c r="AG2" s="57"/>
      <c r="AH2" s="57"/>
      <c r="AI2" s="57"/>
      <c r="AJ2" s="57"/>
      <c r="AK2" s="57"/>
      <c r="AL2" s="57"/>
      <c r="AM2" s="57"/>
      <c r="AN2" s="57"/>
      <c r="AO2" s="57"/>
      <c r="AP2" s="57"/>
      <c r="AQ2" s="9">
        <f t="shared" ref="AQ2:AQ15" si="1">SUM(D2:AP2)</f>
        <v>14</v>
      </c>
      <c r="AR2" s="9">
        <f t="shared" ref="AR2:AR15" si="2">C2*8-(AQ2)</f>
        <v>2</v>
      </c>
      <c r="AS2" s="50" t="str">
        <f t="shared" ref="AS2:AS15" si="3">B2</f>
        <v>Central 2</v>
      </c>
      <c r="AT2" s="52">
        <v>1857</v>
      </c>
      <c r="AU2" s="52">
        <v>1720</v>
      </c>
      <c r="AV2" s="52"/>
      <c r="AW2" s="52"/>
      <c r="AX2" s="52"/>
      <c r="AY2" s="52"/>
      <c r="AZ2" s="52"/>
      <c r="BA2" s="52"/>
      <c r="BB2" s="52"/>
      <c r="BC2" s="52"/>
      <c r="BD2" s="52"/>
      <c r="BE2" s="52"/>
      <c r="BF2" s="52"/>
      <c r="BG2" s="53"/>
      <c r="BH2" s="53"/>
      <c r="BI2" s="53"/>
      <c r="BJ2" s="53"/>
      <c r="BK2" s="53"/>
      <c r="BL2" s="53"/>
      <c r="BM2" s="53"/>
      <c r="BN2" s="53"/>
      <c r="BO2" s="53"/>
      <c r="BP2" s="53"/>
      <c r="BQ2" s="53"/>
      <c r="BR2" s="53"/>
      <c r="BS2" s="53"/>
      <c r="BT2" s="58"/>
      <c r="BU2" s="58"/>
      <c r="BV2" s="58"/>
      <c r="BW2" s="58"/>
      <c r="BX2" s="58"/>
      <c r="BY2" s="58"/>
      <c r="BZ2" s="58"/>
      <c r="CA2" s="58"/>
      <c r="CB2" s="58"/>
      <c r="CC2" s="58"/>
      <c r="CD2" s="58"/>
      <c r="CE2" s="58"/>
      <c r="CF2" s="58"/>
      <c r="CG2" s="54">
        <f t="shared" ref="CG2:CG15" si="4">SUM(AT2:CF2)</f>
        <v>3577</v>
      </c>
      <c r="CH2" s="9">
        <v>642</v>
      </c>
      <c r="CI2" s="9">
        <v>1857</v>
      </c>
      <c r="CJ2" s="11">
        <f>CG2/6</f>
        <v>596.16666666666663</v>
      </c>
    </row>
    <row r="3" spans="1:88">
      <c r="A3" s="9">
        <f t="shared" si="0"/>
        <v>14</v>
      </c>
      <c r="B3" s="50" t="s">
        <v>179</v>
      </c>
      <c r="C3" s="10">
        <v>2</v>
      </c>
      <c r="D3" s="48">
        <v>6</v>
      </c>
      <c r="E3" s="48">
        <v>8</v>
      </c>
      <c r="F3" s="48"/>
      <c r="G3" s="48"/>
      <c r="H3" s="48"/>
      <c r="I3" s="48"/>
      <c r="J3" s="48"/>
      <c r="K3" s="48"/>
      <c r="L3" s="48"/>
      <c r="M3" s="48"/>
      <c r="N3" s="48"/>
      <c r="O3" s="48"/>
      <c r="P3" s="48"/>
      <c r="Q3" s="49"/>
      <c r="R3" s="49"/>
      <c r="S3" s="49"/>
      <c r="T3" s="49"/>
      <c r="U3" s="49"/>
      <c r="V3" s="49"/>
      <c r="W3" s="49"/>
      <c r="X3" s="49"/>
      <c r="Y3" s="49"/>
      <c r="Z3" s="49"/>
      <c r="AA3" s="49"/>
      <c r="AB3" s="49"/>
      <c r="AC3" s="49"/>
      <c r="AD3" s="57"/>
      <c r="AE3" s="57"/>
      <c r="AF3" s="57"/>
      <c r="AG3" s="57"/>
      <c r="AH3" s="57"/>
      <c r="AI3" s="57"/>
      <c r="AJ3" s="57"/>
      <c r="AK3" s="57"/>
      <c r="AL3" s="57"/>
      <c r="AM3" s="57"/>
      <c r="AN3" s="57"/>
      <c r="AO3" s="57"/>
      <c r="AP3" s="57"/>
      <c r="AQ3" s="9">
        <f t="shared" si="1"/>
        <v>14</v>
      </c>
      <c r="AR3" s="9">
        <f t="shared" si="2"/>
        <v>2</v>
      </c>
      <c r="AS3" s="50" t="str">
        <f t="shared" si="3"/>
        <v>Lucky 1</v>
      </c>
      <c r="AT3" s="52">
        <v>1847</v>
      </c>
      <c r="AU3" s="52">
        <v>2021</v>
      </c>
      <c r="AV3" s="52"/>
      <c r="AW3" s="52"/>
      <c r="AX3" s="52"/>
      <c r="AY3" s="52"/>
      <c r="AZ3" s="52"/>
      <c r="BA3" s="52"/>
      <c r="BB3" s="52"/>
      <c r="BC3" s="52"/>
      <c r="BD3" s="52"/>
      <c r="BE3" s="52"/>
      <c r="BF3" s="52"/>
      <c r="BG3" s="53"/>
      <c r="BH3" s="53"/>
      <c r="BI3" s="53"/>
      <c r="BJ3" s="53"/>
      <c r="BK3" s="53"/>
      <c r="BL3" s="53"/>
      <c r="BM3" s="53"/>
      <c r="BN3" s="53"/>
      <c r="BO3" s="53"/>
      <c r="BP3" s="53"/>
      <c r="BQ3" s="53"/>
      <c r="BR3" s="53"/>
      <c r="BS3" s="53"/>
      <c r="BT3" s="58"/>
      <c r="BU3" s="58"/>
      <c r="BV3" s="58"/>
      <c r="BW3" s="58"/>
      <c r="BX3" s="58"/>
      <c r="BY3" s="58"/>
      <c r="BZ3" s="58"/>
      <c r="CA3" s="58"/>
      <c r="CB3" s="58"/>
      <c r="CC3" s="58"/>
      <c r="CD3" s="58"/>
      <c r="CE3" s="58"/>
      <c r="CF3" s="58"/>
      <c r="CG3" s="54">
        <f t="shared" si="4"/>
        <v>3868</v>
      </c>
      <c r="CH3" s="9">
        <v>624</v>
      </c>
      <c r="CI3" s="9">
        <v>1847</v>
      </c>
      <c r="CJ3" s="11">
        <f t="shared" ref="CJ3:CJ15" si="5">CG3/6</f>
        <v>644.66666666666663</v>
      </c>
    </row>
    <row r="4" spans="1:88">
      <c r="A4" s="9">
        <f t="shared" si="0"/>
        <v>14</v>
      </c>
      <c r="B4" s="50" t="s">
        <v>176</v>
      </c>
      <c r="C4" s="10">
        <v>2</v>
      </c>
      <c r="D4" s="48">
        <v>6</v>
      </c>
      <c r="E4" s="48">
        <v>8</v>
      </c>
      <c r="F4" s="48"/>
      <c r="G4" s="48"/>
      <c r="H4" s="48"/>
      <c r="I4" s="48"/>
      <c r="J4" s="48"/>
      <c r="K4" s="48"/>
      <c r="L4" s="48"/>
      <c r="M4" s="48"/>
      <c r="N4" s="48"/>
      <c r="O4" s="48"/>
      <c r="P4" s="48"/>
      <c r="Q4" s="49"/>
      <c r="R4" s="49"/>
      <c r="S4" s="49"/>
      <c r="T4" s="49"/>
      <c r="U4" s="49"/>
      <c r="V4" s="49"/>
      <c r="W4" s="49"/>
      <c r="X4" s="49"/>
      <c r="Y4" s="49"/>
      <c r="Z4" s="49"/>
      <c r="AA4" s="49"/>
      <c r="AB4" s="49"/>
      <c r="AC4" s="49"/>
      <c r="AD4" s="57"/>
      <c r="AE4" s="57"/>
      <c r="AF4" s="57"/>
      <c r="AG4" s="57"/>
      <c r="AH4" s="57"/>
      <c r="AI4" s="57"/>
      <c r="AJ4" s="57"/>
      <c r="AK4" s="57"/>
      <c r="AL4" s="57"/>
      <c r="AM4" s="57"/>
      <c r="AN4" s="57"/>
      <c r="AO4" s="57"/>
      <c r="AP4" s="57"/>
      <c r="AQ4" s="9">
        <f t="shared" si="1"/>
        <v>14</v>
      </c>
      <c r="AR4" s="9">
        <f t="shared" si="2"/>
        <v>2</v>
      </c>
      <c r="AS4" s="50" t="str">
        <f t="shared" si="3"/>
        <v>Woburn 1</v>
      </c>
      <c r="AT4" s="52">
        <v>1932</v>
      </c>
      <c r="AU4" s="52">
        <v>1844</v>
      </c>
      <c r="AV4" s="52"/>
      <c r="AW4" s="52"/>
      <c r="AX4" s="52"/>
      <c r="AY4" s="52"/>
      <c r="AZ4" s="52"/>
      <c r="BA4" s="52"/>
      <c r="BB4" s="52"/>
      <c r="BC4" s="52"/>
      <c r="BD4" s="52"/>
      <c r="BE4" s="52"/>
      <c r="BF4" s="52"/>
      <c r="BG4" s="53"/>
      <c r="BH4" s="53"/>
      <c r="BI4" s="53"/>
      <c r="BJ4" s="53"/>
      <c r="BK4" s="53"/>
      <c r="BL4" s="53"/>
      <c r="BM4" s="53"/>
      <c r="BN4" s="53"/>
      <c r="BO4" s="53"/>
      <c r="BP4" s="53"/>
      <c r="BQ4" s="53"/>
      <c r="BR4" s="53"/>
      <c r="BS4" s="53"/>
      <c r="BT4" s="58"/>
      <c r="BU4" s="58"/>
      <c r="BV4" s="58"/>
      <c r="BW4" s="58"/>
      <c r="BX4" s="58"/>
      <c r="BY4" s="58"/>
      <c r="BZ4" s="58"/>
      <c r="CA4" s="58"/>
      <c r="CB4" s="58"/>
      <c r="CC4" s="58"/>
      <c r="CD4" s="58"/>
      <c r="CE4" s="58"/>
      <c r="CF4" s="58"/>
      <c r="CG4" s="54">
        <f t="shared" si="4"/>
        <v>3776</v>
      </c>
      <c r="CH4" s="9">
        <v>674</v>
      </c>
      <c r="CI4" s="9">
        <v>1932</v>
      </c>
      <c r="CJ4" s="11">
        <f t="shared" si="5"/>
        <v>629.33333333333337</v>
      </c>
    </row>
    <row r="5" spans="1:88">
      <c r="A5" s="9">
        <f t="shared" si="0"/>
        <v>12</v>
      </c>
      <c r="B5" s="50" t="s">
        <v>177</v>
      </c>
      <c r="C5" s="10">
        <v>2</v>
      </c>
      <c r="D5" s="48">
        <v>8</v>
      </c>
      <c r="E5" s="48">
        <v>4</v>
      </c>
      <c r="F5" s="48"/>
      <c r="G5" s="48"/>
      <c r="H5" s="48"/>
      <c r="I5" s="48"/>
      <c r="J5" s="48"/>
      <c r="K5" s="48"/>
      <c r="L5" s="48"/>
      <c r="M5" s="48"/>
      <c r="N5" s="48"/>
      <c r="O5" s="48"/>
      <c r="P5" s="48"/>
      <c r="Q5" s="49"/>
      <c r="R5" s="49"/>
      <c r="S5" s="49"/>
      <c r="T5" s="49"/>
      <c r="U5" s="49"/>
      <c r="V5" s="49"/>
      <c r="W5" s="49"/>
      <c r="X5" s="49"/>
      <c r="Y5" s="49"/>
      <c r="Z5" s="49"/>
      <c r="AA5" s="49"/>
      <c r="AB5" s="49"/>
      <c r="AC5" s="49"/>
      <c r="AD5" s="57"/>
      <c r="AE5" s="57"/>
      <c r="AF5" s="57"/>
      <c r="AG5" s="57"/>
      <c r="AH5" s="57"/>
      <c r="AI5" s="57"/>
      <c r="AJ5" s="57"/>
      <c r="AK5" s="57"/>
      <c r="AL5" s="57"/>
      <c r="AM5" s="57"/>
      <c r="AN5" s="57"/>
      <c r="AO5" s="57"/>
      <c r="AP5" s="57"/>
      <c r="AQ5" s="9">
        <f t="shared" si="1"/>
        <v>12</v>
      </c>
      <c r="AR5" s="9">
        <f t="shared" si="2"/>
        <v>4</v>
      </c>
      <c r="AS5" s="50" t="str">
        <f t="shared" si="3"/>
        <v>Pilgrim 2</v>
      </c>
      <c r="AT5" s="52">
        <v>1836</v>
      </c>
      <c r="AU5" s="52">
        <v>1777</v>
      </c>
      <c r="AV5" s="52"/>
      <c r="AW5" s="52"/>
      <c r="AX5" s="52"/>
      <c r="AY5" s="52"/>
      <c r="AZ5" s="52"/>
      <c r="BA5" s="52"/>
      <c r="BB5" s="52"/>
      <c r="BC5" s="52"/>
      <c r="BD5" s="52"/>
      <c r="BE5" s="52"/>
      <c r="BF5" s="52"/>
      <c r="BG5" s="53"/>
      <c r="BH5" s="53"/>
      <c r="BI5" s="53"/>
      <c r="BJ5" s="53"/>
      <c r="BK5" s="53"/>
      <c r="BL5" s="53"/>
      <c r="BM5" s="53"/>
      <c r="BN5" s="53"/>
      <c r="BO5" s="53"/>
      <c r="BP5" s="53"/>
      <c r="BQ5" s="53"/>
      <c r="BR5" s="53"/>
      <c r="BS5" s="53"/>
      <c r="BT5" s="58"/>
      <c r="BU5" s="58"/>
      <c r="BV5" s="58"/>
      <c r="BW5" s="58"/>
      <c r="BX5" s="58"/>
      <c r="BY5" s="58"/>
      <c r="BZ5" s="58"/>
      <c r="CA5" s="58"/>
      <c r="CB5" s="58"/>
      <c r="CC5" s="58"/>
      <c r="CD5" s="58"/>
      <c r="CE5" s="58"/>
      <c r="CF5" s="58"/>
      <c r="CG5" s="54">
        <f t="shared" si="4"/>
        <v>3613</v>
      </c>
      <c r="CH5" s="9">
        <v>656</v>
      </c>
      <c r="CI5" s="9">
        <v>1836</v>
      </c>
      <c r="CJ5" s="11">
        <f t="shared" si="5"/>
        <v>602.16666666666663</v>
      </c>
    </row>
    <row r="6" spans="1:88">
      <c r="A6" s="9">
        <f t="shared" si="0"/>
        <v>10</v>
      </c>
      <c r="B6" s="50" t="s">
        <v>181</v>
      </c>
      <c r="C6" s="10">
        <v>2</v>
      </c>
      <c r="D6" s="48">
        <v>6</v>
      </c>
      <c r="E6" s="48">
        <v>4</v>
      </c>
      <c r="F6" s="48"/>
      <c r="G6" s="48"/>
      <c r="H6" s="48"/>
      <c r="I6" s="48"/>
      <c r="J6" s="48"/>
      <c r="K6" s="48"/>
      <c r="L6" s="48"/>
      <c r="M6" s="48"/>
      <c r="N6" s="48"/>
      <c r="O6" s="48"/>
      <c r="P6" s="48"/>
      <c r="Q6" s="49"/>
      <c r="R6" s="49"/>
      <c r="S6" s="49"/>
      <c r="T6" s="49"/>
      <c r="U6" s="49"/>
      <c r="V6" s="49"/>
      <c r="W6" s="49"/>
      <c r="X6" s="49"/>
      <c r="Y6" s="49"/>
      <c r="Z6" s="49"/>
      <c r="AA6" s="49"/>
      <c r="AB6" s="49"/>
      <c r="AC6" s="49"/>
      <c r="AD6" s="57"/>
      <c r="AE6" s="57"/>
      <c r="AF6" s="57"/>
      <c r="AG6" s="57"/>
      <c r="AH6" s="57"/>
      <c r="AI6" s="57"/>
      <c r="AJ6" s="57"/>
      <c r="AK6" s="57"/>
      <c r="AL6" s="57"/>
      <c r="AM6" s="57"/>
      <c r="AN6" s="57"/>
      <c r="AO6" s="57"/>
      <c r="AP6" s="57"/>
      <c r="AQ6" s="9">
        <f t="shared" si="1"/>
        <v>10</v>
      </c>
      <c r="AR6" s="9">
        <f t="shared" si="2"/>
        <v>6</v>
      </c>
      <c r="AS6" s="50" t="str">
        <f t="shared" si="3"/>
        <v>Academy 2</v>
      </c>
      <c r="AT6" s="52">
        <v>1788</v>
      </c>
      <c r="AU6" s="52">
        <v>1802</v>
      </c>
      <c r="AV6" s="52"/>
      <c r="AW6" s="52"/>
      <c r="AX6" s="52"/>
      <c r="AY6" s="52"/>
      <c r="AZ6" s="52"/>
      <c r="BA6" s="52"/>
      <c r="BB6" s="52"/>
      <c r="BC6" s="52"/>
      <c r="BD6" s="52"/>
      <c r="BE6" s="52"/>
      <c r="BF6" s="52"/>
      <c r="BG6" s="53"/>
      <c r="BH6" s="53"/>
      <c r="BI6" s="53"/>
      <c r="BJ6" s="53"/>
      <c r="BK6" s="53"/>
      <c r="BL6" s="53"/>
      <c r="BM6" s="53"/>
      <c r="BN6" s="53"/>
      <c r="BO6" s="53"/>
      <c r="BP6" s="53"/>
      <c r="BQ6" s="53"/>
      <c r="BR6" s="53"/>
      <c r="BS6" s="53"/>
      <c r="BT6" s="58"/>
      <c r="BU6" s="58"/>
      <c r="BV6" s="58"/>
      <c r="BW6" s="58"/>
      <c r="BX6" s="58"/>
      <c r="BY6" s="58"/>
      <c r="BZ6" s="58"/>
      <c r="CA6" s="58"/>
      <c r="CB6" s="58"/>
      <c r="CC6" s="58"/>
      <c r="CD6" s="58"/>
      <c r="CE6" s="58"/>
      <c r="CF6" s="58"/>
      <c r="CG6" s="54">
        <f t="shared" si="4"/>
        <v>3590</v>
      </c>
      <c r="CH6" s="9">
        <v>619</v>
      </c>
      <c r="CI6" s="9">
        <v>1777</v>
      </c>
      <c r="CJ6" s="11">
        <f t="shared" si="5"/>
        <v>598.33333333333337</v>
      </c>
    </row>
    <row r="7" spans="1:88">
      <c r="A7" s="9">
        <f t="shared" si="0"/>
        <v>10</v>
      </c>
      <c r="B7" s="50" t="s">
        <v>178</v>
      </c>
      <c r="C7" s="10">
        <v>2</v>
      </c>
      <c r="D7" s="48">
        <v>4</v>
      </c>
      <c r="E7" s="48">
        <v>6</v>
      </c>
      <c r="F7" s="48"/>
      <c r="G7" s="48"/>
      <c r="H7" s="48"/>
      <c r="I7" s="48"/>
      <c r="J7" s="48"/>
      <c r="K7" s="48"/>
      <c r="L7" s="48"/>
      <c r="M7" s="48"/>
      <c r="N7" s="48"/>
      <c r="O7" s="48"/>
      <c r="P7" s="48"/>
      <c r="Q7" s="49"/>
      <c r="R7" s="49"/>
      <c r="S7" s="49"/>
      <c r="T7" s="49"/>
      <c r="U7" s="49"/>
      <c r="V7" s="49"/>
      <c r="W7" s="49"/>
      <c r="X7" s="49"/>
      <c r="Y7" s="49"/>
      <c r="Z7" s="49"/>
      <c r="AA7" s="49"/>
      <c r="AB7" s="49"/>
      <c r="AC7" s="49"/>
      <c r="AD7" s="57"/>
      <c r="AE7" s="57"/>
      <c r="AF7" s="57"/>
      <c r="AG7" s="57"/>
      <c r="AH7" s="57"/>
      <c r="AI7" s="57"/>
      <c r="AJ7" s="57"/>
      <c r="AK7" s="57"/>
      <c r="AL7" s="57"/>
      <c r="AM7" s="57"/>
      <c r="AN7" s="57"/>
      <c r="AO7" s="57"/>
      <c r="AP7" s="57"/>
      <c r="AQ7" s="9">
        <f t="shared" si="1"/>
        <v>10</v>
      </c>
      <c r="AR7" s="9">
        <f t="shared" si="2"/>
        <v>6</v>
      </c>
      <c r="AS7" s="50" t="str">
        <f t="shared" si="3"/>
        <v>Central 1</v>
      </c>
      <c r="AT7" s="52">
        <v>1706</v>
      </c>
      <c r="AU7" s="52">
        <v>1722</v>
      </c>
      <c r="AV7" s="52"/>
      <c r="AW7" s="52"/>
      <c r="AX7" s="52"/>
      <c r="AY7" s="52"/>
      <c r="AZ7" s="52"/>
      <c r="BA7" s="52"/>
      <c r="BB7" s="52"/>
      <c r="BC7" s="52"/>
      <c r="BD7" s="52"/>
      <c r="BE7" s="52"/>
      <c r="BF7" s="52"/>
      <c r="BG7" s="53"/>
      <c r="BH7" s="53"/>
      <c r="BI7" s="53"/>
      <c r="BJ7" s="53"/>
      <c r="BK7" s="53"/>
      <c r="BL7" s="53"/>
      <c r="BM7" s="53"/>
      <c r="BN7" s="53"/>
      <c r="BO7" s="53"/>
      <c r="BP7" s="53"/>
      <c r="BQ7" s="53"/>
      <c r="BR7" s="53"/>
      <c r="BS7" s="53"/>
      <c r="BT7" s="58"/>
      <c r="BU7" s="58"/>
      <c r="BV7" s="58"/>
      <c r="BW7" s="58"/>
      <c r="BX7" s="58"/>
      <c r="BY7" s="58"/>
      <c r="BZ7" s="58"/>
      <c r="CA7" s="58"/>
      <c r="CB7" s="58"/>
      <c r="CC7" s="58"/>
      <c r="CD7" s="58"/>
      <c r="CE7" s="58"/>
      <c r="CF7" s="58"/>
      <c r="CG7" s="54">
        <f t="shared" si="4"/>
        <v>3428</v>
      </c>
      <c r="CH7" s="9"/>
      <c r="CI7" s="9"/>
      <c r="CJ7" s="11">
        <f t="shared" si="5"/>
        <v>571.33333333333337</v>
      </c>
    </row>
    <row r="8" spans="1:88">
      <c r="A8" s="9">
        <f t="shared" si="0"/>
        <v>10</v>
      </c>
      <c r="B8" s="50" t="s">
        <v>233</v>
      </c>
      <c r="C8" s="10">
        <v>2</v>
      </c>
      <c r="D8" s="48">
        <v>2</v>
      </c>
      <c r="E8" s="48">
        <v>8</v>
      </c>
      <c r="F8" s="48"/>
      <c r="G8" s="48"/>
      <c r="H8" s="48"/>
      <c r="I8" s="48"/>
      <c r="J8" s="48"/>
      <c r="K8" s="48"/>
      <c r="L8" s="48"/>
      <c r="M8" s="48"/>
      <c r="N8" s="48"/>
      <c r="O8" s="48"/>
      <c r="P8" s="48"/>
      <c r="Q8" s="49"/>
      <c r="R8" s="49"/>
      <c r="S8" s="49"/>
      <c r="T8" s="49"/>
      <c r="U8" s="49"/>
      <c r="V8" s="49"/>
      <c r="W8" s="49"/>
      <c r="X8" s="49"/>
      <c r="Y8" s="49"/>
      <c r="Z8" s="49"/>
      <c r="AA8" s="49"/>
      <c r="AB8" s="49"/>
      <c r="AC8" s="49"/>
      <c r="AD8" s="57"/>
      <c r="AE8" s="57"/>
      <c r="AF8" s="57"/>
      <c r="AG8" s="57"/>
      <c r="AH8" s="57"/>
      <c r="AI8" s="57"/>
      <c r="AJ8" s="57"/>
      <c r="AK8" s="57"/>
      <c r="AL8" s="57"/>
      <c r="AM8" s="57"/>
      <c r="AN8" s="57"/>
      <c r="AO8" s="57"/>
      <c r="AP8" s="57"/>
      <c r="AQ8" s="9">
        <f t="shared" si="1"/>
        <v>10</v>
      </c>
      <c r="AR8" s="9">
        <f t="shared" si="2"/>
        <v>6</v>
      </c>
      <c r="AS8" s="50" t="str">
        <f t="shared" si="3"/>
        <v>Metro</v>
      </c>
      <c r="AT8" s="52">
        <v>1754</v>
      </c>
      <c r="AU8" s="52">
        <v>1811</v>
      </c>
      <c r="AV8" s="52"/>
      <c r="AW8" s="52"/>
      <c r="AX8" s="52"/>
      <c r="AY8" s="52"/>
      <c r="AZ8" s="52"/>
      <c r="BA8" s="52"/>
      <c r="BB8" s="52"/>
      <c r="BC8" s="52"/>
      <c r="BD8" s="52"/>
      <c r="BE8" s="52"/>
      <c r="BF8" s="52"/>
      <c r="BG8" s="53"/>
      <c r="BH8" s="53"/>
      <c r="BI8" s="53"/>
      <c r="BJ8" s="53"/>
      <c r="BK8" s="53"/>
      <c r="BL8" s="53"/>
      <c r="BM8" s="53"/>
      <c r="BN8" s="53"/>
      <c r="BO8" s="53"/>
      <c r="BP8" s="53"/>
      <c r="BQ8" s="53"/>
      <c r="BR8" s="53"/>
      <c r="BS8" s="53"/>
      <c r="BT8" s="58"/>
      <c r="BU8" s="58"/>
      <c r="BV8" s="58"/>
      <c r="BW8" s="58"/>
      <c r="BX8" s="58"/>
      <c r="BY8" s="58"/>
      <c r="BZ8" s="58"/>
      <c r="CA8" s="58"/>
      <c r="CB8" s="58"/>
      <c r="CC8" s="58"/>
      <c r="CD8" s="58"/>
      <c r="CE8" s="58"/>
      <c r="CF8" s="58"/>
      <c r="CG8" s="54">
        <f t="shared" si="4"/>
        <v>3565</v>
      </c>
      <c r="CH8" s="9"/>
      <c r="CI8" s="9"/>
      <c r="CJ8" s="11">
        <f t="shared" si="5"/>
        <v>594.16666666666663</v>
      </c>
    </row>
    <row r="9" spans="1:88">
      <c r="A9" s="9">
        <f t="shared" si="0"/>
        <v>8</v>
      </c>
      <c r="B9" s="50" t="s">
        <v>196</v>
      </c>
      <c r="C9" s="10">
        <v>2</v>
      </c>
      <c r="D9" s="48">
        <v>8</v>
      </c>
      <c r="E9" s="48">
        <v>0</v>
      </c>
      <c r="F9" s="48"/>
      <c r="G9" s="48"/>
      <c r="H9" s="48"/>
      <c r="I9" s="48"/>
      <c r="J9" s="48"/>
      <c r="K9" s="48"/>
      <c r="L9" s="48"/>
      <c r="M9" s="48"/>
      <c r="N9" s="48"/>
      <c r="O9" s="48"/>
      <c r="P9" s="48"/>
      <c r="Q9" s="49"/>
      <c r="R9" s="49"/>
      <c r="S9" s="49"/>
      <c r="T9" s="49"/>
      <c r="U9" s="49"/>
      <c r="V9" s="49"/>
      <c r="W9" s="49"/>
      <c r="X9" s="49"/>
      <c r="Y9" s="49"/>
      <c r="Z9" s="49"/>
      <c r="AA9" s="49"/>
      <c r="AB9" s="49"/>
      <c r="AC9" s="49"/>
      <c r="AD9" s="57"/>
      <c r="AE9" s="57"/>
      <c r="AF9" s="57"/>
      <c r="AG9" s="57"/>
      <c r="AH9" s="57"/>
      <c r="AI9" s="57"/>
      <c r="AJ9" s="57"/>
      <c r="AK9" s="57"/>
      <c r="AL9" s="57"/>
      <c r="AM9" s="57"/>
      <c r="AN9" s="57"/>
      <c r="AO9" s="57"/>
      <c r="AP9" s="57"/>
      <c r="AQ9" s="9">
        <f t="shared" si="1"/>
        <v>8</v>
      </c>
      <c r="AR9" s="9">
        <f t="shared" si="2"/>
        <v>8</v>
      </c>
      <c r="AS9" s="50" t="str">
        <f t="shared" si="3"/>
        <v>20th Century</v>
      </c>
      <c r="AT9" s="52">
        <v>1879</v>
      </c>
      <c r="AU9" s="52">
        <v>1799</v>
      </c>
      <c r="AV9" s="52"/>
      <c r="AW9" s="52"/>
      <c r="AX9" s="52"/>
      <c r="AY9" s="52"/>
      <c r="AZ9" s="52"/>
      <c r="BA9" s="52"/>
      <c r="BB9" s="52"/>
      <c r="BC9" s="52"/>
      <c r="BD9" s="52"/>
      <c r="BE9" s="52"/>
      <c r="BF9" s="52"/>
      <c r="BG9" s="53"/>
      <c r="BH9" s="53"/>
      <c r="BI9" s="53"/>
      <c r="BJ9" s="53"/>
      <c r="BK9" s="53"/>
      <c r="BL9" s="53"/>
      <c r="BM9" s="53"/>
      <c r="BN9" s="53"/>
      <c r="BO9" s="53"/>
      <c r="BP9" s="53"/>
      <c r="BQ9" s="53"/>
      <c r="BR9" s="53"/>
      <c r="BS9" s="53"/>
      <c r="BT9" s="58"/>
      <c r="BU9" s="58"/>
      <c r="BV9" s="58"/>
      <c r="BW9" s="58"/>
      <c r="BX9" s="58"/>
      <c r="BY9" s="58"/>
      <c r="BZ9" s="58"/>
      <c r="CA9" s="58"/>
      <c r="CB9" s="58"/>
      <c r="CC9" s="58"/>
      <c r="CD9" s="58"/>
      <c r="CE9" s="58"/>
      <c r="CF9" s="58"/>
      <c r="CG9" s="54">
        <f t="shared" si="4"/>
        <v>3678</v>
      </c>
      <c r="CH9" s="9">
        <v>642</v>
      </c>
      <c r="CI9" s="9">
        <v>1879</v>
      </c>
      <c r="CJ9" s="11">
        <f t="shared" si="5"/>
        <v>613</v>
      </c>
    </row>
    <row r="10" spans="1:88">
      <c r="A10" s="9">
        <f t="shared" si="0"/>
        <v>6</v>
      </c>
      <c r="B10" s="50" t="s">
        <v>182</v>
      </c>
      <c r="C10" s="10">
        <v>2</v>
      </c>
      <c r="D10" s="48">
        <v>0</v>
      </c>
      <c r="E10" s="48">
        <v>6</v>
      </c>
      <c r="F10" s="48"/>
      <c r="G10" s="48"/>
      <c r="H10" s="48"/>
      <c r="I10" s="48"/>
      <c r="J10" s="48"/>
      <c r="K10" s="48"/>
      <c r="L10" s="48"/>
      <c r="M10" s="48"/>
      <c r="N10" s="48"/>
      <c r="O10" s="48"/>
      <c r="P10" s="48"/>
      <c r="Q10" s="49"/>
      <c r="R10" s="49"/>
      <c r="S10" s="49"/>
      <c r="T10" s="49"/>
      <c r="U10" s="49"/>
      <c r="V10" s="49"/>
      <c r="W10" s="49"/>
      <c r="X10" s="49"/>
      <c r="Y10" s="49"/>
      <c r="Z10" s="49"/>
      <c r="AA10" s="49"/>
      <c r="AB10" s="49"/>
      <c r="AC10" s="49"/>
      <c r="AD10" s="57"/>
      <c r="AE10" s="57"/>
      <c r="AF10" s="57"/>
      <c r="AG10" s="57"/>
      <c r="AH10" s="57"/>
      <c r="AI10" s="57"/>
      <c r="AJ10" s="57"/>
      <c r="AK10" s="57"/>
      <c r="AL10" s="57"/>
      <c r="AM10" s="57"/>
      <c r="AN10" s="57"/>
      <c r="AO10" s="57"/>
      <c r="AP10" s="57"/>
      <c r="AQ10" s="9">
        <f t="shared" si="1"/>
        <v>6</v>
      </c>
      <c r="AR10" s="9">
        <f t="shared" si="2"/>
        <v>10</v>
      </c>
      <c r="AS10" s="50" t="str">
        <f t="shared" si="3"/>
        <v>Pilgrim 1</v>
      </c>
      <c r="AT10" s="52">
        <v>1749</v>
      </c>
      <c r="AU10" s="52">
        <v>1734</v>
      </c>
      <c r="AV10" s="52"/>
      <c r="AW10" s="52"/>
      <c r="AX10" s="52"/>
      <c r="AY10" s="52"/>
      <c r="AZ10" s="52"/>
      <c r="BA10" s="52"/>
      <c r="BB10" s="52"/>
      <c r="BC10" s="52"/>
      <c r="BD10" s="52"/>
      <c r="BE10" s="52"/>
      <c r="BF10" s="52"/>
      <c r="BG10" s="53"/>
      <c r="BH10" s="53"/>
      <c r="BI10" s="53"/>
      <c r="BJ10" s="53"/>
      <c r="BK10" s="53"/>
      <c r="BL10" s="53"/>
      <c r="BM10" s="53"/>
      <c r="BN10" s="53"/>
      <c r="BO10" s="53"/>
      <c r="BP10" s="53"/>
      <c r="BQ10" s="53"/>
      <c r="BR10" s="53"/>
      <c r="BS10" s="53"/>
      <c r="BT10" s="58"/>
      <c r="BU10" s="58"/>
      <c r="BV10" s="58"/>
      <c r="BW10" s="58"/>
      <c r="BX10" s="58"/>
      <c r="BY10" s="58"/>
      <c r="BZ10" s="58"/>
      <c r="CA10" s="58"/>
      <c r="CB10" s="58"/>
      <c r="CC10" s="58"/>
      <c r="CD10" s="58"/>
      <c r="CE10" s="58"/>
      <c r="CF10" s="58"/>
      <c r="CG10" s="54">
        <f t="shared" si="4"/>
        <v>3483</v>
      </c>
      <c r="CH10" s="9">
        <v>610</v>
      </c>
      <c r="CI10" s="9">
        <v>1734</v>
      </c>
      <c r="CJ10" s="11">
        <f t="shared" si="5"/>
        <v>580.5</v>
      </c>
    </row>
    <row r="11" spans="1:88">
      <c r="A11" s="9">
        <f t="shared" si="0"/>
        <v>4</v>
      </c>
      <c r="B11" s="50" t="s">
        <v>175</v>
      </c>
      <c r="C11" s="10">
        <v>2</v>
      </c>
      <c r="D11" s="48">
        <v>4</v>
      </c>
      <c r="E11" s="48">
        <v>0</v>
      </c>
      <c r="F11" s="48"/>
      <c r="G11" s="48"/>
      <c r="H11" s="48"/>
      <c r="I11" s="48"/>
      <c r="J11" s="48"/>
      <c r="K11" s="48"/>
      <c r="L11" s="48"/>
      <c r="M11" s="48"/>
      <c r="N11" s="48"/>
      <c r="O11" s="48"/>
      <c r="P11" s="48"/>
      <c r="Q11" s="49"/>
      <c r="R11" s="49"/>
      <c r="S11" s="49"/>
      <c r="T11" s="49"/>
      <c r="U11" s="49"/>
      <c r="V11" s="49"/>
      <c r="W11" s="49"/>
      <c r="X11" s="49"/>
      <c r="Y11" s="49"/>
      <c r="Z11" s="49"/>
      <c r="AA11" s="49"/>
      <c r="AB11" s="49"/>
      <c r="AC11" s="49"/>
      <c r="AD11" s="57"/>
      <c r="AE11" s="57"/>
      <c r="AF11" s="57"/>
      <c r="AG11" s="57"/>
      <c r="AH11" s="57"/>
      <c r="AI11" s="57"/>
      <c r="AJ11" s="57"/>
      <c r="AK11" s="57"/>
      <c r="AL11" s="57"/>
      <c r="AM11" s="57"/>
      <c r="AN11" s="57"/>
      <c r="AO11" s="57"/>
      <c r="AP11" s="57"/>
      <c r="AQ11" s="9">
        <f t="shared" si="1"/>
        <v>4</v>
      </c>
      <c r="AR11" s="9">
        <f t="shared" si="2"/>
        <v>12</v>
      </c>
      <c r="AS11" s="50" t="str">
        <f t="shared" si="3"/>
        <v>Woburn 2</v>
      </c>
      <c r="AT11" s="52">
        <v>1678</v>
      </c>
      <c r="AU11" s="52">
        <v>1661</v>
      </c>
      <c r="AV11" s="52"/>
      <c r="AW11" s="52"/>
      <c r="AX11" s="52"/>
      <c r="AY11" s="52"/>
      <c r="AZ11" s="52"/>
      <c r="BA11" s="52"/>
      <c r="BB11" s="52"/>
      <c r="BC11" s="52"/>
      <c r="BD11" s="52"/>
      <c r="BE11" s="52"/>
      <c r="BF11" s="52"/>
      <c r="BG11" s="53"/>
      <c r="BH11" s="53"/>
      <c r="BI11" s="53"/>
      <c r="BJ11" s="53"/>
      <c r="BK11" s="53"/>
      <c r="BL11" s="53"/>
      <c r="BM11" s="53"/>
      <c r="BN11" s="53"/>
      <c r="BO11" s="53"/>
      <c r="BP11" s="53"/>
      <c r="BQ11" s="53"/>
      <c r="BR11" s="53"/>
      <c r="BS11" s="53"/>
      <c r="BT11" s="58"/>
      <c r="BU11" s="58"/>
      <c r="BV11" s="58"/>
      <c r="BW11" s="58"/>
      <c r="BX11" s="58"/>
      <c r="BY11" s="58"/>
      <c r="BZ11" s="58"/>
      <c r="CA11" s="58"/>
      <c r="CB11" s="58"/>
      <c r="CC11" s="58"/>
      <c r="CD11" s="58"/>
      <c r="CE11" s="58"/>
      <c r="CF11" s="58"/>
      <c r="CG11" s="54">
        <f t="shared" si="4"/>
        <v>3339</v>
      </c>
      <c r="CH11" s="9">
        <v>601</v>
      </c>
      <c r="CI11" s="9">
        <v>1678</v>
      </c>
      <c r="CJ11" s="11">
        <f t="shared" si="5"/>
        <v>556.5</v>
      </c>
    </row>
    <row r="12" spans="1:88">
      <c r="A12" s="9">
        <f t="shared" si="0"/>
        <v>4</v>
      </c>
      <c r="B12" s="50" t="s">
        <v>183</v>
      </c>
      <c r="C12" s="10">
        <v>2</v>
      </c>
      <c r="D12" s="48">
        <v>2</v>
      </c>
      <c r="E12" s="48">
        <v>2</v>
      </c>
      <c r="F12" s="48"/>
      <c r="G12" s="48"/>
      <c r="H12" s="48"/>
      <c r="I12" s="48"/>
      <c r="J12" s="48"/>
      <c r="K12" s="48"/>
      <c r="L12" s="48"/>
      <c r="M12" s="48"/>
      <c r="N12" s="48"/>
      <c r="O12" s="48"/>
      <c r="P12" s="48"/>
      <c r="Q12" s="49"/>
      <c r="R12" s="49"/>
      <c r="S12" s="49"/>
      <c r="T12" s="49"/>
      <c r="U12" s="49"/>
      <c r="V12" s="49"/>
      <c r="W12" s="49"/>
      <c r="X12" s="49"/>
      <c r="Y12" s="49"/>
      <c r="Z12" s="49"/>
      <c r="AA12" s="49"/>
      <c r="AB12" s="49"/>
      <c r="AC12" s="49"/>
      <c r="AD12" s="57"/>
      <c r="AE12" s="57"/>
      <c r="AF12" s="57"/>
      <c r="AG12" s="57"/>
      <c r="AH12" s="57"/>
      <c r="AI12" s="57"/>
      <c r="AJ12" s="57"/>
      <c r="AK12" s="57"/>
      <c r="AL12" s="57"/>
      <c r="AM12" s="57"/>
      <c r="AN12" s="57"/>
      <c r="AO12" s="57"/>
      <c r="AP12" s="57"/>
      <c r="AQ12" s="9">
        <f t="shared" si="1"/>
        <v>4</v>
      </c>
      <c r="AR12" s="9">
        <f t="shared" si="2"/>
        <v>12</v>
      </c>
      <c r="AS12" s="50" t="str">
        <f t="shared" si="3"/>
        <v>Academy 1</v>
      </c>
      <c r="AT12" s="52">
        <v>1787</v>
      </c>
      <c r="AU12" s="52">
        <v>1691</v>
      </c>
      <c r="AV12" s="52"/>
      <c r="AW12" s="52"/>
      <c r="AX12" s="52"/>
      <c r="AY12" s="52"/>
      <c r="AZ12" s="52"/>
      <c r="BA12" s="52"/>
      <c r="BB12" s="52"/>
      <c r="BC12" s="52"/>
      <c r="BD12" s="52"/>
      <c r="BE12" s="52"/>
      <c r="BF12" s="52"/>
      <c r="BG12" s="53"/>
      <c r="BH12" s="53"/>
      <c r="BI12" s="53"/>
      <c r="BJ12" s="53"/>
      <c r="BK12" s="53"/>
      <c r="BL12" s="53"/>
      <c r="BM12" s="53"/>
      <c r="BN12" s="53"/>
      <c r="BO12" s="53"/>
      <c r="BP12" s="53"/>
      <c r="BQ12" s="53"/>
      <c r="BR12" s="53"/>
      <c r="BS12" s="53"/>
      <c r="BT12" s="58"/>
      <c r="BU12" s="58"/>
      <c r="BV12" s="58"/>
      <c r="BW12" s="58"/>
      <c r="BX12" s="58"/>
      <c r="BY12" s="58"/>
      <c r="BZ12" s="58"/>
      <c r="CA12" s="58"/>
      <c r="CB12" s="58"/>
      <c r="CC12" s="58"/>
      <c r="CD12" s="58"/>
      <c r="CE12" s="58"/>
      <c r="CF12" s="58"/>
      <c r="CG12" s="54">
        <f t="shared" si="4"/>
        <v>3478</v>
      </c>
      <c r="CH12" s="9">
        <v>634</v>
      </c>
      <c r="CI12" s="9">
        <v>1787</v>
      </c>
      <c r="CJ12" s="11">
        <f t="shared" si="5"/>
        <v>579.66666666666663</v>
      </c>
    </row>
    <row r="13" spans="1:88">
      <c r="A13" s="9">
        <f t="shared" si="0"/>
        <v>2</v>
      </c>
      <c r="B13" s="50" t="s">
        <v>232</v>
      </c>
      <c r="C13" s="10">
        <v>2</v>
      </c>
      <c r="D13" s="48">
        <v>2</v>
      </c>
      <c r="E13" s="48">
        <v>0</v>
      </c>
      <c r="F13" s="48"/>
      <c r="G13" s="48"/>
      <c r="H13" s="48"/>
      <c r="I13" s="48"/>
      <c r="J13" s="48"/>
      <c r="K13" s="48"/>
      <c r="L13" s="48"/>
      <c r="M13" s="48"/>
      <c r="N13" s="48"/>
      <c r="O13" s="48"/>
      <c r="P13" s="48"/>
      <c r="Q13" s="49"/>
      <c r="R13" s="49"/>
      <c r="S13" s="49"/>
      <c r="T13" s="49"/>
      <c r="U13" s="49"/>
      <c r="V13" s="49"/>
      <c r="W13" s="49"/>
      <c r="X13" s="49"/>
      <c r="Y13" s="49"/>
      <c r="Z13" s="49"/>
      <c r="AA13" s="49"/>
      <c r="AB13" s="49"/>
      <c r="AC13" s="49"/>
      <c r="AD13" s="57"/>
      <c r="AE13" s="57"/>
      <c r="AF13" s="57"/>
      <c r="AG13" s="57"/>
      <c r="AH13" s="57"/>
      <c r="AI13" s="57"/>
      <c r="AJ13" s="57"/>
      <c r="AK13" s="57"/>
      <c r="AL13" s="57"/>
      <c r="AM13" s="57"/>
      <c r="AN13" s="57"/>
      <c r="AO13" s="57"/>
      <c r="AP13" s="57"/>
      <c r="AQ13" s="9">
        <f t="shared" si="1"/>
        <v>2</v>
      </c>
      <c r="AR13" s="9">
        <f t="shared" si="2"/>
        <v>14</v>
      </c>
      <c r="AS13" s="50" t="str">
        <f t="shared" si="3"/>
        <v>Park Place</v>
      </c>
      <c r="AT13" s="52">
        <v>1822</v>
      </c>
      <c r="AU13" s="52">
        <v>1721</v>
      </c>
      <c r="AV13" s="52"/>
      <c r="AW13" s="52"/>
      <c r="AX13" s="52"/>
      <c r="AY13" s="52"/>
      <c r="AZ13" s="52"/>
      <c r="BA13" s="52"/>
      <c r="BB13" s="52"/>
      <c r="BC13" s="52"/>
      <c r="BD13" s="52"/>
      <c r="BE13" s="52"/>
      <c r="BF13" s="52"/>
      <c r="BG13" s="53"/>
      <c r="BH13" s="53"/>
      <c r="BI13" s="53"/>
      <c r="BJ13" s="53"/>
      <c r="BK13" s="53"/>
      <c r="BL13" s="53"/>
      <c r="BM13" s="53"/>
      <c r="BN13" s="53"/>
      <c r="BO13" s="53"/>
      <c r="BP13" s="53"/>
      <c r="BQ13" s="53"/>
      <c r="BR13" s="53"/>
      <c r="BS13" s="53"/>
      <c r="BT13" s="58"/>
      <c r="BU13" s="58"/>
      <c r="BV13" s="58"/>
      <c r="BW13" s="58"/>
      <c r="BX13" s="58"/>
      <c r="BY13" s="58"/>
      <c r="BZ13" s="58"/>
      <c r="CA13" s="58"/>
      <c r="CB13" s="58"/>
      <c r="CC13" s="58"/>
      <c r="CD13" s="58"/>
      <c r="CE13" s="58"/>
      <c r="CF13" s="58"/>
      <c r="CG13" s="54">
        <f t="shared" si="4"/>
        <v>3543</v>
      </c>
      <c r="CH13" s="9">
        <v>591</v>
      </c>
      <c r="CI13" s="9">
        <v>1721</v>
      </c>
      <c r="CJ13" s="11">
        <f t="shared" si="5"/>
        <v>590.5</v>
      </c>
    </row>
    <row r="14" spans="1:88">
      <c r="A14" s="9">
        <f t="shared" si="0"/>
        <v>2</v>
      </c>
      <c r="B14" s="50" t="s">
        <v>128</v>
      </c>
      <c r="C14" s="10">
        <v>2</v>
      </c>
      <c r="D14" s="48">
        <v>0</v>
      </c>
      <c r="E14" s="48">
        <v>2</v>
      </c>
      <c r="F14" s="48"/>
      <c r="G14" s="48"/>
      <c r="H14" s="48"/>
      <c r="I14" s="48"/>
      <c r="J14" s="48"/>
      <c r="K14" s="48"/>
      <c r="L14" s="48"/>
      <c r="M14" s="48"/>
      <c r="N14" s="48"/>
      <c r="O14" s="48"/>
      <c r="P14" s="48"/>
      <c r="Q14" s="49"/>
      <c r="R14" s="49"/>
      <c r="S14" s="49"/>
      <c r="T14" s="49"/>
      <c r="U14" s="49"/>
      <c r="V14" s="49"/>
      <c r="W14" s="49"/>
      <c r="X14" s="49"/>
      <c r="Y14" s="49"/>
      <c r="Z14" s="49"/>
      <c r="AA14" s="49"/>
      <c r="AB14" s="49"/>
      <c r="AC14" s="49"/>
      <c r="AD14" s="57"/>
      <c r="AE14" s="57"/>
      <c r="AF14" s="57"/>
      <c r="AG14" s="57"/>
      <c r="AH14" s="57"/>
      <c r="AI14" s="57"/>
      <c r="AJ14" s="57"/>
      <c r="AK14" s="57"/>
      <c r="AL14" s="57"/>
      <c r="AM14" s="57"/>
      <c r="AN14" s="57"/>
      <c r="AO14" s="57"/>
      <c r="AP14" s="57"/>
      <c r="AQ14" s="9">
        <f t="shared" si="1"/>
        <v>2</v>
      </c>
      <c r="AR14" s="9">
        <f t="shared" si="2"/>
        <v>14</v>
      </c>
      <c r="AS14" s="50" t="str">
        <f t="shared" si="3"/>
        <v>Candlewood</v>
      </c>
      <c r="AT14" s="52">
        <v>1701</v>
      </c>
      <c r="AU14" s="52">
        <v>1586</v>
      </c>
      <c r="AV14" s="52"/>
      <c r="AW14" s="52"/>
      <c r="AX14" s="52"/>
      <c r="AY14" s="52"/>
      <c r="AZ14" s="52"/>
      <c r="BA14" s="52"/>
      <c r="BB14" s="52"/>
      <c r="BC14" s="52"/>
      <c r="BD14" s="52"/>
      <c r="BE14" s="52"/>
      <c r="BF14" s="52"/>
      <c r="BG14" s="53"/>
      <c r="BH14" s="53"/>
      <c r="BI14" s="53"/>
      <c r="BJ14" s="53"/>
      <c r="BK14" s="53"/>
      <c r="BL14" s="53"/>
      <c r="BM14" s="53"/>
      <c r="BN14" s="53"/>
      <c r="BO14" s="53"/>
      <c r="BP14" s="53"/>
      <c r="BQ14" s="53"/>
      <c r="BR14" s="53"/>
      <c r="BS14" s="53"/>
      <c r="BT14" s="58"/>
      <c r="BU14" s="58"/>
      <c r="BV14" s="58"/>
      <c r="BW14" s="58"/>
      <c r="BX14" s="58"/>
      <c r="BY14" s="58"/>
      <c r="BZ14" s="58"/>
      <c r="CA14" s="58"/>
      <c r="CB14" s="58"/>
      <c r="CC14" s="58"/>
      <c r="CD14" s="58"/>
      <c r="CE14" s="58"/>
      <c r="CF14" s="58"/>
      <c r="CG14" s="54">
        <f t="shared" si="4"/>
        <v>3287</v>
      </c>
      <c r="CH14" s="9"/>
      <c r="CI14" s="9"/>
      <c r="CJ14" s="11">
        <f t="shared" si="5"/>
        <v>547.83333333333337</v>
      </c>
    </row>
    <row r="15" spans="1:88">
      <c r="A15" s="9">
        <f t="shared" si="0"/>
        <v>2</v>
      </c>
      <c r="B15" s="50" t="s">
        <v>174</v>
      </c>
      <c r="C15" s="10">
        <v>2</v>
      </c>
      <c r="D15" s="48">
        <v>0</v>
      </c>
      <c r="E15" s="48">
        <v>2</v>
      </c>
      <c r="F15" s="48"/>
      <c r="G15" s="48"/>
      <c r="H15" s="48"/>
      <c r="I15" s="48"/>
      <c r="J15" s="48"/>
      <c r="K15" s="48"/>
      <c r="L15" s="48"/>
      <c r="M15" s="48"/>
      <c r="N15" s="48"/>
      <c r="O15" s="48"/>
      <c r="P15" s="48"/>
      <c r="Q15" s="49"/>
      <c r="R15" s="49"/>
      <c r="S15" s="49"/>
      <c r="T15" s="49"/>
      <c r="U15" s="49"/>
      <c r="V15" s="49"/>
      <c r="W15" s="49"/>
      <c r="X15" s="49"/>
      <c r="Y15" s="49"/>
      <c r="Z15" s="49"/>
      <c r="AA15" s="49"/>
      <c r="AB15" s="49"/>
      <c r="AC15" s="49"/>
      <c r="AD15" s="57"/>
      <c r="AE15" s="57"/>
      <c r="AF15" s="57"/>
      <c r="AG15" s="57"/>
      <c r="AH15" s="57"/>
      <c r="AI15" s="57"/>
      <c r="AJ15" s="57"/>
      <c r="AK15" s="57"/>
      <c r="AL15" s="57"/>
      <c r="AM15" s="57"/>
      <c r="AN15" s="57"/>
      <c r="AO15" s="57"/>
      <c r="AP15" s="57"/>
      <c r="AQ15" s="9">
        <f t="shared" si="1"/>
        <v>2</v>
      </c>
      <c r="AR15" s="9">
        <f t="shared" si="2"/>
        <v>14</v>
      </c>
      <c r="AS15" s="50" t="str">
        <f t="shared" si="3"/>
        <v>Lucky 2</v>
      </c>
      <c r="AT15" s="52">
        <v>1728</v>
      </c>
      <c r="AU15" s="52">
        <v>1675</v>
      </c>
      <c r="AV15" s="52"/>
      <c r="AW15" s="52"/>
      <c r="AX15" s="52"/>
      <c r="AY15" s="52"/>
      <c r="AZ15" s="52"/>
      <c r="BA15" s="52"/>
      <c r="BB15" s="52"/>
      <c r="BC15" s="52"/>
      <c r="BD15" s="52"/>
      <c r="BE15" s="52"/>
      <c r="BF15" s="52"/>
      <c r="BG15" s="53"/>
      <c r="BH15" s="53"/>
      <c r="BI15" s="53"/>
      <c r="BJ15" s="53"/>
      <c r="BK15" s="53"/>
      <c r="BL15" s="53"/>
      <c r="BM15" s="53"/>
      <c r="BN15" s="53"/>
      <c r="BO15" s="53"/>
      <c r="BP15" s="53"/>
      <c r="BQ15" s="53"/>
      <c r="BR15" s="53"/>
      <c r="BS15" s="53"/>
      <c r="BT15" s="58"/>
      <c r="BU15" s="58"/>
      <c r="BV15" s="58"/>
      <c r="BW15" s="58"/>
      <c r="BX15" s="58"/>
      <c r="BY15" s="58"/>
      <c r="BZ15" s="58"/>
      <c r="CA15" s="58"/>
      <c r="CB15" s="58"/>
      <c r="CC15" s="58"/>
      <c r="CD15" s="58"/>
      <c r="CE15" s="58"/>
      <c r="CF15" s="58"/>
      <c r="CG15" s="54">
        <f t="shared" si="4"/>
        <v>3403</v>
      </c>
      <c r="CH15" s="9">
        <v>582</v>
      </c>
      <c r="CI15" s="9">
        <v>1675</v>
      </c>
      <c r="CJ15" s="11">
        <f t="shared" si="5"/>
        <v>567.16666666666663</v>
      </c>
    </row>
    <row r="16" spans="1:88">
      <c r="A16" s="13"/>
      <c r="B16" s="14"/>
      <c r="C16" s="1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4"/>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55"/>
      <c r="CH16" s="13"/>
      <c r="CI16" s="55"/>
      <c r="CJ16" s="16"/>
    </row>
    <row r="18" spans="1:87">
      <c r="B18" s="18" t="s">
        <v>151</v>
      </c>
      <c r="C18" s="18"/>
      <c r="AS18" s="18" t="s">
        <v>150</v>
      </c>
      <c r="AT18" s="18"/>
    </row>
    <row r="19" spans="1:87" s="84" customFormat="1" ht="15" customHeight="1">
      <c r="A19" s="78"/>
      <c r="B19" s="79" t="s">
        <v>391</v>
      </c>
      <c r="C19" s="80">
        <v>190</v>
      </c>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81" t="s">
        <v>391</v>
      </c>
      <c r="AT19" s="82">
        <v>458</v>
      </c>
      <c r="AU19" s="83"/>
      <c r="AV19" s="83"/>
      <c r="CI19" s="78"/>
    </row>
    <row r="20" spans="1:87" s="84" customFormat="1" ht="15" customHeight="1">
      <c r="A20" s="78"/>
      <c r="B20" s="79" t="s">
        <v>432</v>
      </c>
      <c r="C20" s="80">
        <v>158</v>
      </c>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9" t="s">
        <v>382</v>
      </c>
      <c r="AT20" s="80">
        <v>445</v>
      </c>
      <c r="AU20" s="83"/>
      <c r="AV20" s="83"/>
      <c r="AY20" s="86"/>
      <c r="CI20" s="78"/>
    </row>
    <row r="21" spans="1:87" s="84" customFormat="1" ht="15" customHeight="1">
      <c r="A21" s="78"/>
      <c r="B21" s="79" t="s">
        <v>446</v>
      </c>
      <c r="C21" s="80">
        <v>158</v>
      </c>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9" t="s">
        <v>381</v>
      </c>
      <c r="AT21" s="80">
        <v>426</v>
      </c>
      <c r="AU21" s="83"/>
      <c r="AV21" s="83"/>
      <c r="CI21" s="78"/>
    </row>
    <row r="22" spans="1:87" s="84" customFormat="1" ht="15" customHeight="1">
      <c r="A22" s="78"/>
      <c r="B22" s="79" t="s">
        <v>424</v>
      </c>
      <c r="C22" s="80">
        <v>157</v>
      </c>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81" t="s">
        <v>454</v>
      </c>
      <c r="AT22" s="82">
        <v>423</v>
      </c>
      <c r="AU22" s="83"/>
      <c r="AV22" s="83"/>
      <c r="CI22" s="78"/>
    </row>
    <row r="23" spans="1:87" s="84" customFormat="1" ht="15" customHeight="1">
      <c r="A23" s="78"/>
      <c r="B23" s="79" t="s">
        <v>445</v>
      </c>
      <c r="C23" s="80">
        <v>156</v>
      </c>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81" t="s">
        <v>442</v>
      </c>
      <c r="AT23" s="87">
        <v>420</v>
      </c>
      <c r="AU23" s="83"/>
      <c r="AV23" s="83"/>
      <c r="CI23" s="78"/>
    </row>
    <row r="24" spans="1:87" s="84" customFormat="1" ht="15" customHeight="1">
      <c r="A24" s="78"/>
      <c r="B24" s="79" t="s">
        <v>419</v>
      </c>
      <c r="C24" s="80">
        <v>156</v>
      </c>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285" t="s">
        <v>380</v>
      </c>
      <c r="AT24" s="80">
        <v>417</v>
      </c>
      <c r="AU24" s="83"/>
      <c r="AV24" s="83"/>
      <c r="CI24" s="78"/>
    </row>
    <row r="25" spans="1:87" s="84" customFormat="1" ht="15" customHeight="1">
      <c r="A25" s="78"/>
      <c r="B25" s="79" t="s">
        <v>380</v>
      </c>
      <c r="C25" s="80">
        <v>155</v>
      </c>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81" t="s">
        <v>447</v>
      </c>
      <c r="AT25" s="82">
        <v>411</v>
      </c>
      <c r="AU25" s="83"/>
      <c r="AV25" s="83"/>
      <c r="CI25" s="78"/>
    </row>
    <row r="26" spans="1:87" s="84" customFormat="1" ht="15" customHeight="1">
      <c r="A26" s="78"/>
      <c r="B26" s="79" t="s">
        <v>395</v>
      </c>
      <c r="C26" s="80">
        <v>155</v>
      </c>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9" t="s">
        <v>395</v>
      </c>
      <c r="AT26" s="80">
        <v>406</v>
      </c>
      <c r="AU26" s="83"/>
      <c r="AV26" s="83"/>
      <c r="CI26" s="78"/>
    </row>
    <row r="27" spans="1:87" s="84" customFormat="1" ht="15" customHeight="1">
      <c r="A27" s="78"/>
      <c r="B27" s="88"/>
      <c r="C27" s="80"/>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9" t="s">
        <v>425</v>
      </c>
      <c r="AT27" s="80">
        <v>400</v>
      </c>
      <c r="AU27" s="83"/>
      <c r="AV27" s="83"/>
      <c r="CI27" s="78"/>
    </row>
    <row r="28" spans="1:87" s="84" customFormat="1" ht="15" customHeight="1">
      <c r="A28" s="78"/>
      <c r="B28" s="79"/>
      <c r="C28" s="80"/>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9"/>
      <c r="AT28" s="85"/>
      <c r="AU28" s="83"/>
      <c r="AV28" s="83"/>
      <c r="CI28" s="78"/>
    </row>
    <row r="29" spans="1:87" s="84" customFormat="1" ht="15" customHeight="1">
      <c r="A29" s="78"/>
      <c r="B29" s="79"/>
      <c r="C29" s="80"/>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9"/>
      <c r="AT29" s="87"/>
      <c r="CI29" s="78"/>
    </row>
    <row r="30" spans="1:87" s="84" customFormat="1" ht="15" customHeight="1">
      <c r="A30" s="78"/>
      <c r="B30" s="79"/>
      <c r="C30" s="80"/>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9"/>
      <c r="AT30" s="80"/>
      <c r="CI30" s="78"/>
    </row>
    <row r="31" spans="1:87" s="84" customFormat="1" ht="15" customHeight="1">
      <c r="A31" s="78"/>
      <c r="B31" s="79"/>
      <c r="C31" s="80"/>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9"/>
      <c r="AT31" s="80"/>
      <c r="CI31" s="78"/>
    </row>
    <row r="32" spans="1:87" s="84" customFormat="1" ht="15" customHeight="1">
      <c r="A32" s="78"/>
      <c r="B32" s="79"/>
      <c r="C32" s="80"/>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9"/>
      <c r="AT32" s="80"/>
      <c r="CI32" s="78"/>
    </row>
    <row r="33" spans="1:87" s="84" customFormat="1" ht="15" customHeight="1">
      <c r="A33" s="78"/>
      <c r="B33" s="79"/>
      <c r="C33" s="80"/>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9"/>
      <c r="AT33" s="80"/>
      <c r="CI33" s="78"/>
    </row>
    <row r="34" spans="1:87" s="84" customFormat="1" ht="15" customHeight="1">
      <c r="A34" s="78"/>
      <c r="B34" s="79"/>
      <c r="C34" s="80"/>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9"/>
      <c r="AT34" s="80"/>
      <c r="CI34" s="78"/>
    </row>
    <row r="35" spans="1:87" s="84" customFormat="1" ht="15" customHeight="1">
      <c r="A35" s="78"/>
      <c r="B35" s="79"/>
      <c r="C35" s="80"/>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81"/>
      <c r="AT35" s="82"/>
      <c r="CI35" s="78"/>
    </row>
    <row r="36" spans="1:87" s="84" customFormat="1" ht="15" customHeight="1">
      <c r="A36" s="78"/>
      <c r="B36" s="79"/>
      <c r="C36" s="80"/>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9"/>
      <c r="AT36" s="80"/>
      <c r="AU36" s="83"/>
      <c r="AV36" s="83"/>
      <c r="CI36" s="78"/>
    </row>
    <row r="37" spans="1:87" s="84" customFormat="1" ht="15" customHeight="1">
      <c r="A37" s="78"/>
      <c r="B37" s="79"/>
      <c r="C37" s="80"/>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9"/>
      <c r="AT37" s="80"/>
      <c r="AU37" s="83"/>
      <c r="AV37" s="83"/>
      <c r="CI37" s="78"/>
    </row>
    <row r="38" spans="1:87">
      <c r="B38" s="79"/>
      <c r="C38" s="80"/>
      <c r="AS38" s="79"/>
      <c r="AT38" s="80"/>
    </row>
    <row r="39" spans="1:87">
      <c r="B39" s="79"/>
      <c r="C39" s="80"/>
      <c r="AS39" s="79"/>
      <c r="AT39" s="80"/>
    </row>
    <row r="40" spans="1:87">
      <c r="B40" s="79"/>
      <c r="C40" s="80"/>
      <c r="AS40" s="79"/>
      <c r="AT40" s="80"/>
    </row>
    <row r="41" spans="1:87">
      <c r="B41" s="79"/>
      <c r="C41" s="80"/>
      <c r="AS41" s="79"/>
      <c r="AT41" s="80"/>
    </row>
    <row r="42" spans="1:87">
      <c r="B42" s="79"/>
      <c r="C42" s="80"/>
      <c r="AS42" s="79"/>
      <c r="AT42" s="80"/>
    </row>
    <row r="43" spans="1:87">
      <c r="B43" s="79"/>
      <c r="C43" s="80"/>
      <c r="AS43" s="79"/>
      <c r="AT43" s="80"/>
    </row>
    <row r="44" spans="1:87">
      <c r="B44" s="79"/>
      <c r="C44" s="80"/>
      <c r="AS44" s="79"/>
      <c r="AT44" s="85"/>
    </row>
    <row r="45" spans="1:87">
      <c r="B45" s="79"/>
      <c r="C45" s="80"/>
      <c r="AS45" s="79"/>
      <c r="AT45" s="85"/>
    </row>
    <row r="46" spans="1:87">
      <c r="B46" s="79"/>
      <c r="C46" s="80"/>
      <c r="AS46" s="79"/>
      <c r="AT46" s="80"/>
    </row>
    <row r="47" spans="1:87">
      <c r="B47" s="79"/>
      <c r="C47" s="80"/>
      <c r="AS47" s="79"/>
      <c r="AT47" s="80"/>
    </row>
    <row r="48" spans="1:87">
      <c r="B48" s="79"/>
      <c r="C48" s="80"/>
      <c r="AS48" s="79"/>
      <c r="AT48" s="80"/>
    </row>
    <row r="49" spans="2:46">
      <c r="B49" s="79"/>
      <c r="C49" s="80"/>
      <c r="AS49" s="79"/>
      <c r="AT49" s="80"/>
    </row>
    <row r="50" spans="2:46">
      <c r="B50" s="79"/>
      <c r="C50" s="80"/>
      <c r="AS50" s="81"/>
      <c r="AT50" s="82"/>
    </row>
    <row r="51" spans="2:46">
      <c r="B51" s="79"/>
      <c r="C51" s="80"/>
      <c r="AS51" s="79"/>
      <c r="AT51" s="80"/>
    </row>
    <row r="52" spans="2:46">
      <c r="B52" s="79"/>
      <c r="C52" s="80"/>
      <c r="AS52" s="79"/>
      <c r="AT52" s="80"/>
    </row>
    <row r="53" spans="2:46">
      <c r="B53" s="79"/>
      <c r="C53" s="80"/>
      <c r="AS53" s="79"/>
      <c r="AT53" s="80"/>
    </row>
    <row r="54" spans="2:46">
      <c r="B54" s="79"/>
      <c r="C54" s="80"/>
      <c r="AS54" s="79"/>
      <c r="AT54" s="80"/>
    </row>
    <row r="55" spans="2:46">
      <c r="B55" s="79"/>
      <c r="C55" s="80"/>
      <c r="AS55" s="79"/>
      <c r="AT55" s="80"/>
    </row>
    <row r="56" spans="2:46">
      <c r="B56" s="79"/>
      <c r="C56" s="80"/>
      <c r="AS56" s="81"/>
      <c r="AT56" s="82"/>
    </row>
    <row r="57" spans="2:46">
      <c r="B57" s="79"/>
      <c r="C57" s="80"/>
      <c r="AS57" s="79"/>
      <c r="AT57" s="80"/>
    </row>
    <row r="58" spans="2:46">
      <c r="B58" s="79"/>
      <c r="C58" s="80"/>
      <c r="AS58" s="81"/>
      <c r="AT58" s="82"/>
    </row>
    <row r="59" spans="2:46">
      <c r="B59" s="79"/>
      <c r="C59" s="80"/>
      <c r="AS59" s="79"/>
      <c r="AT59" s="80"/>
    </row>
    <row r="60" spans="2:46">
      <c r="B60" s="79"/>
      <c r="C60" s="80"/>
      <c r="AS60" s="81"/>
      <c r="AT60" s="82"/>
    </row>
    <row r="61" spans="2:46">
      <c r="B61" s="79"/>
      <c r="C61" s="80"/>
      <c r="AS61" s="79"/>
      <c r="AT61" s="80"/>
    </row>
    <row r="62" spans="2:46">
      <c r="B62" s="79"/>
      <c r="C62" s="80"/>
      <c r="AS62" s="81"/>
      <c r="AT62" s="82"/>
    </row>
    <row r="63" spans="2:46">
      <c r="B63" s="79"/>
      <c r="C63" s="80"/>
      <c r="AS63" s="79"/>
      <c r="AT63" s="80"/>
    </row>
    <row r="64" spans="2:46">
      <c r="B64" s="79"/>
      <c r="C64" s="80"/>
      <c r="AS64" s="79"/>
      <c r="AT64" s="80"/>
    </row>
    <row r="65" spans="2:46">
      <c r="B65" s="79"/>
      <c r="C65" s="80"/>
      <c r="AS65" s="79"/>
      <c r="AT65" s="80"/>
    </row>
    <row r="66" spans="2:46">
      <c r="B66" s="79"/>
      <c r="C66" s="80"/>
      <c r="AS66" s="79"/>
      <c r="AT66" s="87"/>
    </row>
    <row r="67" spans="2:46">
      <c r="B67" s="79"/>
      <c r="C67" s="80"/>
      <c r="AS67" s="79"/>
      <c r="AT67" s="80"/>
    </row>
    <row r="68" spans="2:46">
      <c r="B68" s="79"/>
      <c r="C68" s="80"/>
      <c r="AS68" s="79"/>
      <c r="AT68" s="80"/>
    </row>
    <row r="69" spans="2:46">
      <c r="B69" s="79"/>
      <c r="C69" s="80"/>
      <c r="AS69" s="79"/>
      <c r="AT69" s="80"/>
    </row>
    <row r="70" spans="2:46">
      <c r="B70" s="79"/>
      <c r="C70" s="80"/>
      <c r="AS70" s="79"/>
      <c r="AT70" s="80"/>
    </row>
    <row r="71" spans="2:46">
      <c r="B71" s="79"/>
      <c r="C71" s="80"/>
      <c r="AS71" s="81"/>
      <c r="AT71" s="82"/>
    </row>
    <row r="72" spans="2:46">
      <c r="B72" s="79"/>
      <c r="C72" s="80"/>
      <c r="AS72" s="79"/>
      <c r="AT72" s="80"/>
    </row>
    <row r="73" spans="2:46">
      <c r="B73" s="79"/>
      <c r="C73" s="80"/>
      <c r="AS73" s="79"/>
      <c r="AT73" s="80"/>
    </row>
    <row r="74" spans="2:46">
      <c r="B74" s="79"/>
      <c r="C74" s="80"/>
      <c r="AS74" s="79"/>
      <c r="AT74" s="85"/>
    </row>
    <row r="75" spans="2:46">
      <c r="B75" s="79"/>
      <c r="C75" s="80"/>
      <c r="AS75" s="79"/>
      <c r="AT75" s="80"/>
    </row>
    <row r="76" spans="2:46">
      <c r="B76" s="79"/>
      <c r="C76" s="80"/>
      <c r="AS76" s="79"/>
      <c r="AT76" s="80"/>
    </row>
    <row r="77" spans="2:46">
      <c r="B77" s="79"/>
      <c r="C77" s="80"/>
      <c r="AS77" s="79"/>
      <c r="AT77" s="80"/>
    </row>
    <row r="78" spans="2:46">
      <c r="B78" s="79"/>
      <c r="C78" s="80"/>
      <c r="AS78" s="79"/>
      <c r="AT78" s="80"/>
    </row>
    <row r="79" spans="2:46">
      <c r="B79" s="79"/>
      <c r="C79" s="80"/>
      <c r="AS79" s="79"/>
      <c r="AT79" s="80"/>
    </row>
  </sheetData>
  <sortState ref="AS19:AT27">
    <sortCondition descending="1" ref="AT19"/>
  </sortState>
  <mergeCells count="6">
    <mergeCell ref="BT1:CF1"/>
    <mergeCell ref="D1:P1"/>
    <mergeCell ref="AT1:BF1"/>
    <mergeCell ref="Q1:AB1"/>
    <mergeCell ref="BG1:BR1"/>
    <mergeCell ref="AD1:AP1"/>
  </mergeCells>
  <phoneticPr fontId="53"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codeName="Sheet7">
    <pageSetUpPr fitToPage="1"/>
  </sheetPr>
  <dimension ref="B1:M74"/>
  <sheetViews>
    <sheetView showGridLines="0" workbookViewId="0">
      <selection activeCell="H29" sqref="H29"/>
    </sheetView>
  </sheetViews>
  <sheetFormatPr defaultRowHeight="15.75"/>
  <cols>
    <col min="1" max="1" width="2.140625" style="59" customWidth="1"/>
    <col min="2" max="2" width="21.7109375" style="59" bestFit="1" customWidth="1"/>
    <col min="3" max="3" width="2.140625" style="60" customWidth="1"/>
    <col min="4" max="4" width="20.28515625" style="59" customWidth="1"/>
    <col min="5" max="5" width="2.140625" style="60" customWidth="1"/>
    <col min="6" max="6" width="20.85546875" style="59" bestFit="1" customWidth="1"/>
    <col min="7" max="7" width="2.140625" style="59" customWidth="1"/>
    <col min="8" max="8" width="19.85546875" style="59" bestFit="1" customWidth="1"/>
    <col min="9" max="9" width="2.140625" style="59" customWidth="1"/>
    <col min="10" max="10" width="20" style="59" bestFit="1" customWidth="1"/>
    <col min="11" max="11" width="2.140625" style="59" customWidth="1"/>
    <col min="12" max="12" width="19.5703125" style="59" customWidth="1"/>
    <col min="13" max="13" width="2.28515625" style="59" customWidth="1"/>
    <col min="14" max="16384" width="9.140625" style="59"/>
  </cols>
  <sheetData>
    <row r="1" spans="2:12" ht="35.25" customHeight="1">
      <c r="B1" s="323" t="s">
        <v>236</v>
      </c>
      <c r="C1" s="323"/>
      <c r="D1" s="323"/>
      <c r="E1" s="323"/>
      <c r="F1" s="323"/>
      <c r="G1" s="323"/>
      <c r="H1" s="323"/>
      <c r="I1" s="323"/>
      <c r="J1" s="323"/>
      <c r="K1" s="323"/>
      <c r="L1" s="323"/>
    </row>
    <row r="2" spans="2:12" ht="7.5" customHeight="1"/>
    <row r="3" spans="2:12" s="64" customFormat="1">
      <c r="B3" s="61" t="s">
        <v>179</v>
      </c>
      <c r="C3" s="62"/>
      <c r="D3" s="61" t="s">
        <v>232</v>
      </c>
      <c r="E3" s="62"/>
      <c r="F3" s="61" t="s">
        <v>196</v>
      </c>
      <c r="G3" s="62"/>
      <c r="H3" s="61" t="s">
        <v>128</v>
      </c>
      <c r="I3" s="63"/>
      <c r="J3" s="61" t="s">
        <v>177</v>
      </c>
      <c r="L3" s="61" t="s">
        <v>174</v>
      </c>
    </row>
    <row r="4" spans="2:12">
      <c r="B4" s="65" t="s">
        <v>239</v>
      </c>
      <c r="C4" s="59"/>
      <c r="D4" s="65" t="s">
        <v>260</v>
      </c>
      <c r="E4" s="59"/>
      <c r="F4" s="65" t="s">
        <v>241</v>
      </c>
      <c r="H4" s="65" t="s">
        <v>251</v>
      </c>
      <c r="I4" s="66"/>
      <c r="J4" s="65" t="s">
        <v>266</v>
      </c>
      <c r="L4" s="65" t="s">
        <v>263</v>
      </c>
    </row>
    <row r="5" spans="2:12">
      <c r="B5" s="65" t="s">
        <v>81</v>
      </c>
      <c r="C5" s="59"/>
      <c r="D5" s="65" t="s">
        <v>164</v>
      </c>
      <c r="E5" s="59"/>
      <c r="F5" s="65" t="s">
        <v>79</v>
      </c>
      <c r="H5" s="65" t="s">
        <v>42</v>
      </c>
      <c r="I5" s="66"/>
      <c r="J5" s="65" t="s">
        <v>75</v>
      </c>
      <c r="L5" s="65" t="s">
        <v>154</v>
      </c>
    </row>
    <row r="6" spans="2:12">
      <c r="B6" s="65" t="s">
        <v>83</v>
      </c>
      <c r="C6" s="59"/>
      <c r="D6" s="65" t="s">
        <v>166</v>
      </c>
      <c r="E6" s="59"/>
      <c r="F6" s="65" t="s">
        <v>77</v>
      </c>
      <c r="H6" s="65" t="s">
        <v>163</v>
      </c>
      <c r="I6" s="66"/>
      <c r="J6" s="65" t="s">
        <v>74</v>
      </c>
      <c r="L6" s="65" t="s">
        <v>126</v>
      </c>
    </row>
    <row r="7" spans="2:12">
      <c r="B7" s="65" t="s">
        <v>84</v>
      </c>
      <c r="C7" s="59"/>
      <c r="D7" s="65" t="s">
        <v>57</v>
      </c>
      <c r="E7" s="59"/>
      <c r="F7" s="65" t="s">
        <v>78</v>
      </c>
      <c r="H7" s="65" t="s">
        <v>218</v>
      </c>
      <c r="I7" s="66"/>
      <c r="J7" s="65" t="s">
        <v>65</v>
      </c>
      <c r="L7" s="65" t="s">
        <v>264</v>
      </c>
    </row>
    <row r="8" spans="2:12">
      <c r="B8" s="65" t="s">
        <v>148</v>
      </c>
      <c r="C8" s="59"/>
      <c r="D8" s="65" t="s">
        <v>227</v>
      </c>
      <c r="E8" s="59"/>
      <c r="F8" s="65" t="s">
        <v>195</v>
      </c>
      <c r="H8" s="65" t="s">
        <v>252</v>
      </c>
      <c r="I8" s="66"/>
      <c r="J8" s="65" t="s">
        <v>89</v>
      </c>
      <c r="L8" s="65" t="s">
        <v>121</v>
      </c>
    </row>
    <row r="9" spans="2:12">
      <c r="B9" s="65"/>
      <c r="C9" s="59"/>
      <c r="D9" s="65"/>
      <c r="E9" s="59"/>
      <c r="F9" s="65"/>
      <c r="H9" s="65"/>
      <c r="I9" s="66"/>
      <c r="J9" s="65"/>
      <c r="L9" s="65"/>
    </row>
    <row r="10" spans="2:12" s="64" customFormat="1">
      <c r="B10" s="67" t="s">
        <v>55</v>
      </c>
      <c r="C10" s="62"/>
      <c r="D10" s="67" t="s">
        <v>55</v>
      </c>
      <c r="E10" s="62"/>
      <c r="F10" s="67" t="s">
        <v>55</v>
      </c>
      <c r="G10" s="62"/>
      <c r="H10" s="67" t="s">
        <v>55</v>
      </c>
      <c r="I10" s="63"/>
      <c r="J10" s="67" t="s">
        <v>55</v>
      </c>
      <c r="L10" s="67" t="s">
        <v>55</v>
      </c>
    </row>
    <row r="11" spans="2:12">
      <c r="B11" s="65" t="s">
        <v>82</v>
      </c>
      <c r="C11" s="59"/>
      <c r="D11" s="65" t="s">
        <v>261</v>
      </c>
      <c r="E11" s="59"/>
      <c r="F11" s="65" t="s">
        <v>62</v>
      </c>
      <c r="H11" s="65" t="s">
        <v>167</v>
      </c>
      <c r="I11" s="66"/>
      <c r="J11" s="65" t="s">
        <v>219</v>
      </c>
      <c r="L11" s="65" t="s">
        <v>370</v>
      </c>
    </row>
    <row r="12" spans="2:12">
      <c r="B12" s="65" t="s">
        <v>85</v>
      </c>
      <c r="C12" s="59"/>
      <c r="D12" s="65" t="s">
        <v>262</v>
      </c>
      <c r="E12" s="59"/>
      <c r="F12" s="65" t="s">
        <v>80</v>
      </c>
      <c r="H12" s="65" t="s">
        <v>253</v>
      </c>
      <c r="I12" s="66"/>
      <c r="J12" s="65" t="s">
        <v>377</v>
      </c>
      <c r="L12" s="65" t="s">
        <v>190</v>
      </c>
    </row>
    <row r="13" spans="2:12">
      <c r="B13" s="65" t="s">
        <v>240</v>
      </c>
      <c r="C13" s="59"/>
      <c r="D13" s="65" t="s">
        <v>460</v>
      </c>
      <c r="E13" s="59"/>
      <c r="F13" s="65" t="s">
        <v>88</v>
      </c>
      <c r="H13" s="65" t="s">
        <v>165</v>
      </c>
      <c r="I13" s="66"/>
      <c r="J13" s="65"/>
      <c r="L13" s="65" t="s">
        <v>139</v>
      </c>
    </row>
    <row r="14" spans="2:12">
      <c r="B14" s="65" t="s">
        <v>157</v>
      </c>
      <c r="C14" s="59"/>
      <c r="D14" s="65"/>
      <c r="E14" s="59"/>
      <c r="F14" s="65" t="s">
        <v>242</v>
      </c>
      <c r="H14" s="65"/>
      <c r="I14" s="66"/>
      <c r="J14" s="65"/>
      <c r="L14" s="65" t="s">
        <v>155</v>
      </c>
    </row>
    <row r="15" spans="2:12">
      <c r="B15" s="68" t="s">
        <v>221</v>
      </c>
      <c r="C15" s="59"/>
      <c r="D15" s="68"/>
      <c r="E15" s="59"/>
      <c r="F15" s="68"/>
      <c r="H15" s="68"/>
      <c r="I15" s="66"/>
      <c r="J15" s="68"/>
      <c r="L15" s="68" t="s">
        <v>72</v>
      </c>
    </row>
    <row r="16" spans="2:12" ht="9" customHeight="1"/>
    <row r="17" spans="2:13" s="64" customFormat="1">
      <c r="B17" s="61" t="s">
        <v>183</v>
      </c>
      <c r="C17" s="69"/>
      <c r="D17" s="61" t="s">
        <v>181</v>
      </c>
      <c r="E17" s="62"/>
      <c r="F17" s="61" t="s">
        <v>175</v>
      </c>
      <c r="G17" s="62"/>
      <c r="H17" s="61" t="s">
        <v>178</v>
      </c>
      <c r="I17" s="63"/>
      <c r="J17" s="61" t="s">
        <v>176</v>
      </c>
      <c r="K17" s="69"/>
      <c r="L17" s="61" t="s">
        <v>233</v>
      </c>
      <c r="M17" s="62"/>
    </row>
    <row r="18" spans="2:13">
      <c r="B18" s="65" t="s">
        <v>246</v>
      </c>
      <c r="D18" s="65" t="s">
        <v>244</v>
      </c>
      <c r="E18" s="59"/>
      <c r="F18" s="65" t="s">
        <v>243</v>
      </c>
      <c r="H18" s="65" t="s">
        <v>265</v>
      </c>
      <c r="I18" s="66"/>
      <c r="J18" s="65" t="s">
        <v>237</v>
      </c>
      <c r="K18" s="60"/>
      <c r="L18" s="65" t="s">
        <v>254</v>
      </c>
    </row>
    <row r="19" spans="2:13">
      <c r="B19" s="65" t="s">
        <v>61</v>
      </c>
      <c r="D19" s="65" t="s">
        <v>69</v>
      </c>
      <c r="E19" s="59"/>
      <c r="F19" s="65" t="s">
        <v>160</v>
      </c>
      <c r="H19" s="65" t="s">
        <v>122</v>
      </c>
      <c r="I19" s="66"/>
      <c r="J19" s="65" t="s">
        <v>76</v>
      </c>
      <c r="K19" s="60"/>
      <c r="L19" s="65" t="s">
        <v>255</v>
      </c>
    </row>
    <row r="20" spans="2:13">
      <c r="B20" s="65" t="s">
        <v>58</v>
      </c>
      <c r="D20" s="65" t="s">
        <v>220</v>
      </c>
      <c r="E20" s="59"/>
      <c r="F20" s="65" t="s">
        <v>222</v>
      </c>
      <c r="H20" s="65" t="s">
        <v>143</v>
      </c>
      <c r="I20" s="66"/>
      <c r="J20" s="65" t="s">
        <v>238</v>
      </c>
      <c r="K20" s="60"/>
      <c r="L20" s="65" t="s">
        <v>144</v>
      </c>
    </row>
    <row r="21" spans="2:13">
      <c r="B21" s="65" t="s">
        <v>59</v>
      </c>
      <c r="D21" s="65" t="s">
        <v>245</v>
      </c>
      <c r="E21" s="59"/>
      <c r="F21" s="65" t="s">
        <v>159</v>
      </c>
      <c r="H21" s="65" t="s">
        <v>141</v>
      </c>
      <c r="I21" s="66"/>
      <c r="J21" s="65" t="s">
        <v>64</v>
      </c>
      <c r="K21" s="60"/>
      <c r="L21" s="65" t="s">
        <v>169</v>
      </c>
    </row>
    <row r="22" spans="2:13">
      <c r="B22" s="65" t="s">
        <v>71</v>
      </c>
      <c r="D22" s="65" t="s">
        <v>149</v>
      </c>
      <c r="E22" s="59"/>
      <c r="F22" s="65" t="s">
        <v>120</v>
      </c>
      <c r="H22" s="65" t="s">
        <v>140</v>
      </c>
      <c r="I22" s="66"/>
      <c r="J22" s="65" t="s">
        <v>66</v>
      </c>
      <c r="K22" s="60"/>
      <c r="L22" s="65" t="s">
        <v>168</v>
      </c>
    </row>
    <row r="23" spans="2:13">
      <c r="B23" s="65"/>
      <c r="D23" s="65"/>
      <c r="E23" s="59"/>
      <c r="F23" s="65"/>
      <c r="H23" s="65"/>
      <c r="I23" s="66"/>
      <c r="J23" s="65"/>
      <c r="K23" s="60"/>
      <c r="L23" s="65"/>
    </row>
    <row r="24" spans="2:13" s="64" customFormat="1">
      <c r="B24" s="67" t="s">
        <v>55</v>
      </c>
      <c r="C24" s="69"/>
      <c r="D24" s="67" t="s">
        <v>55</v>
      </c>
      <c r="E24" s="62"/>
      <c r="F24" s="67" t="s">
        <v>55</v>
      </c>
      <c r="G24" s="62"/>
      <c r="H24" s="67" t="s">
        <v>55</v>
      </c>
      <c r="I24" s="63"/>
      <c r="J24" s="67" t="s">
        <v>55</v>
      </c>
      <c r="K24" s="69"/>
      <c r="L24" s="67" t="s">
        <v>55</v>
      </c>
      <c r="M24" s="62"/>
    </row>
    <row r="25" spans="2:13">
      <c r="B25" s="65" t="s">
        <v>63</v>
      </c>
      <c r="D25" s="65" t="s">
        <v>70</v>
      </c>
      <c r="E25" s="59"/>
      <c r="F25" s="65" t="s">
        <v>145</v>
      </c>
      <c r="H25" s="65" t="s">
        <v>142</v>
      </c>
      <c r="I25" s="66"/>
      <c r="J25" s="65" t="s">
        <v>226</v>
      </c>
      <c r="K25" s="60"/>
      <c r="L25" s="65" t="s">
        <v>67</v>
      </c>
    </row>
    <row r="26" spans="2:13">
      <c r="B26" s="65" t="s">
        <v>60</v>
      </c>
      <c r="D26" s="65" t="s">
        <v>87</v>
      </c>
      <c r="E26" s="59"/>
      <c r="F26" s="65" t="s">
        <v>158</v>
      </c>
      <c r="H26" s="65" t="s">
        <v>156</v>
      </c>
      <c r="I26" s="66"/>
      <c r="J26" s="65"/>
      <c r="K26" s="60"/>
      <c r="L26" s="65" t="s">
        <v>256</v>
      </c>
    </row>
    <row r="27" spans="2:13">
      <c r="B27" s="65" t="s">
        <v>146</v>
      </c>
      <c r="D27" s="65"/>
      <c r="E27" s="59"/>
      <c r="F27" s="65" t="s">
        <v>225</v>
      </c>
      <c r="H27" s="65" t="s">
        <v>123</v>
      </c>
      <c r="I27" s="66"/>
      <c r="J27" s="65"/>
      <c r="K27" s="60"/>
      <c r="L27" s="65" t="s">
        <v>68</v>
      </c>
    </row>
    <row r="28" spans="2:13">
      <c r="B28" s="65" t="s">
        <v>247</v>
      </c>
      <c r="D28" s="65"/>
      <c r="E28" s="59"/>
      <c r="F28" s="65" t="s">
        <v>374</v>
      </c>
      <c r="H28" s="65"/>
      <c r="I28" s="66"/>
      <c r="J28" s="65"/>
      <c r="K28" s="60"/>
      <c r="L28" s="65" t="s">
        <v>228</v>
      </c>
    </row>
    <row r="29" spans="2:13">
      <c r="B29" s="68"/>
      <c r="D29" s="68"/>
      <c r="E29" s="59"/>
      <c r="F29" s="68"/>
      <c r="H29" s="68"/>
      <c r="I29" s="66"/>
      <c r="J29" s="68"/>
      <c r="K29" s="60"/>
      <c r="L29" s="68"/>
    </row>
    <row r="31" spans="2:13">
      <c r="B31" s="61" t="s">
        <v>180</v>
      </c>
      <c r="C31" s="69"/>
      <c r="D31" s="61" t="s">
        <v>182</v>
      </c>
    </row>
    <row r="32" spans="2:13">
      <c r="B32" s="65" t="s">
        <v>248</v>
      </c>
      <c r="D32" s="65" t="s">
        <v>257</v>
      </c>
    </row>
    <row r="33" spans="2:4">
      <c r="B33" s="65" t="s">
        <v>56</v>
      </c>
      <c r="D33" s="65" t="s">
        <v>73</v>
      </c>
    </row>
    <row r="34" spans="2:4">
      <c r="B34" s="65" t="s">
        <v>152</v>
      </c>
      <c r="D34" s="65" t="s">
        <v>127</v>
      </c>
    </row>
    <row r="35" spans="2:4">
      <c r="B35" s="65" t="s">
        <v>129</v>
      </c>
      <c r="D35" s="65" t="s">
        <v>54</v>
      </c>
    </row>
    <row r="36" spans="2:4">
      <c r="B36" s="65" t="s">
        <v>153</v>
      </c>
      <c r="D36" s="65" t="s">
        <v>53</v>
      </c>
    </row>
    <row r="37" spans="2:4">
      <c r="B37" s="65"/>
      <c r="D37" s="65"/>
    </row>
    <row r="38" spans="2:4">
      <c r="B38" s="67" t="s">
        <v>55</v>
      </c>
      <c r="C38" s="69"/>
      <c r="D38" s="67" t="s">
        <v>55</v>
      </c>
    </row>
    <row r="39" spans="2:4">
      <c r="B39" s="65" t="s">
        <v>161</v>
      </c>
      <c r="D39" s="65" t="s">
        <v>147</v>
      </c>
    </row>
    <row r="40" spans="2:4">
      <c r="B40" s="65" t="s">
        <v>162</v>
      </c>
      <c r="D40" s="65" t="s">
        <v>258</v>
      </c>
    </row>
    <row r="41" spans="2:4">
      <c r="B41" s="65" t="s">
        <v>249</v>
      </c>
      <c r="D41" s="65" t="s">
        <v>259</v>
      </c>
    </row>
    <row r="42" spans="2:4">
      <c r="B42" s="65" t="s">
        <v>250</v>
      </c>
      <c r="D42" s="65" t="s">
        <v>217</v>
      </c>
    </row>
    <row r="43" spans="2:4">
      <c r="B43" s="68" t="s">
        <v>375</v>
      </c>
      <c r="D43" s="68" t="s">
        <v>371</v>
      </c>
    </row>
    <row r="45" spans="2:4">
      <c r="B45" s="104" t="s">
        <v>192</v>
      </c>
      <c r="D45" s="103" t="s">
        <v>191</v>
      </c>
    </row>
    <row r="46" spans="2:4">
      <c r="B46" s="102">
        <v>41131</v>
      </c>
      <c r="D46" s="59" t="s">
        <v>369</v>
      </c>
    </row>
    <row r="47" spans="2:4">
      <c r="B47" s="102">
        <v>41142</v>
      </c>
      <c r="D47" s="59" t="s">
        <v>372</v>
      </c>
    </row>
    <row r="48" spans="2:4">
      <c r="B48" s="102">
        <v>41143</v>
      </c>
      <c r="D48" s="59" t="s">
        <v>378</v>
      </c>
    </row>
    <row r="49" spans="2:4">
      <c r="B49" s="102">
        <v>41148</v>
      </c>
      <c r="D49" s="59" t="s">
        <v>373</v>
      </c>
    </row>
    <row r="50" spans="2:4">
      <c r="B50" s="102">
        <v>41149</v>
      </c>
      <c r="D50" s="59" t="s">
        <v>376</v>
      </c>
    </row>
    <row r="51" spans="2:4">
      <c r="B51" s="102"/>
    </row>
    <row r="52" spans="2:4">
      <c r="B52" s="102"/>
    </row>
    <row r="53" spans="2:4">
      <c r="B53" s="102"/>
    </row>
    <row r="54" spans="2:4">
      <c r="B54" s="102"/>
    </row>
    <row r="55" spans="2:4">
      <c r="B55" s="102"/>
    </row>
    <row r="56" spans="2:4">
      <c r="B56" s="102"/>
    </row>
    <row r="57" spans="2:4">
      <c r="B57" s="102"/>
    </row>
    <row r="58" spans="2:4">
      <c r="B58" s="102"/>
    </row>
    <row r="59" spans="2:4">
      <c r="B59" s="102"/>
    </row>
    <row r="60" spans="2:4">
      <c r="B60" s="102"/>
    </row>
    <row r="61" spans="2:4">
      <c r="B61" s="102"/>
    </row>
    <row r="62" spans="2:4">
      <c r="B62" s="102"/>
    </row>
    <row r="63" spans="2:4">
      <c r="B63" s="102"/>
    </row>
    <row r="64" spans="2:4">
      <c r="B64" s="102"/>
    </row>
    <row r="65" spans="2:2">
      <c r="B65" s="102"/>
    </row>
    <row r="66" spans="2:2">
      <c r="B66" s="102"/>
    </row>
    <row r="67" spans="2:2">
      <c r="B67" s="102"/>
    </row>
    <row r="68" spans="2:2">
      <c r="B68" s="102"/>
    </row>
    <row r="69" spans="2:2">
      <c r="B69" s="102"/>
    </row>
    <row r="70" spans="2:2">
      <c r="B70" s="102"/>
    </row>
    <row r="71" spans="2:2">
      <c r="B71" s="102"/>
    </row>
    <row r="72" spans="2:2">
      <c r="B72" s="102"/>
    </row>
    <row r="73" spans="2:2">
      <c r="B73" s="102"/>
    </row>
    <row r="74" spans="2:2">
      <c r="B74" s="102"/>
    </row>
  </sheetData>
  <mergeCells count="1">
    <mergeCell ref="B1:L1"/>
  </mergeCells>
  <phoneticPr fontId="53" type="noConversion"/>
  <printOptions horizontalCentered="1"/>
  <pageMargins left="0.7" right="0.7" top="0.75" bottom="0.75" header="0.3" footer="0.3"/>
  <pageSetup scale="69" orientation="landscape" r:id="rId1"/>
</worksheet>
</file>

<file path=xl/worksheets/sheet8.xml><?xml version="1.0" encoding="utf-8"?>
<worksheet xmlns="http://schemas.openxmlformats.org/spreadsheetml/2006/main" xmlns:r="http://schemas.openxmlformats.org/officeDocument/2006/relationships">
  <sheetPr codeName="Sheet8">
    <pageSetUpPr fitToPage="1"/>
  </sheetPr>
  <dimension ref="A1:Y31"/>
  <sheetViews>
    <sheetView showGridLines="0" workbookViewId="0">
      <selection activeCell="C39" sqref="C39"/>
    </sheetView>
  </sheetViews>
  <sheetFormatPr defaultRowHeight="12.75"/>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c r="A1" s="324" t="s">
        <v>197</v>
      </c>
      <c r="B1" s="325"/>
      <c r="C1" s="325"/>
      <c r="D1" s="325"/>
      <c r="E1" s="325"/>
      <c r="F1" s="325"/>
      <c r="G1" s="325"/>
      <c r="H1" s="325"/>
      <c r="I1" s="326"/>
      <c r="J1" s="105"/>
      <c r="K1" s="324" t="s">
        <v>90</v>
      </c>
      <c r="L1" s="325"/>
      <c r="M1" s="325"/>
      <c r="N1" s="325"/>
      <c r="O1" s="325"/>
      <c r="P1" s="325"/>
      <c r="Q1" s="325"/>
      <c r="R1" s="325"/>
      <c r="S1" s="325"/>
      <c r="T1" s="325"/>
      <c r="U1" s="325"/>
      <c r="V1" s="325"/>
      <c r="W1" s="325"/>
      <c r="X1" s="325"/>
      <c r="Y1" s="326"/>
    </row>
    <row r="2" spans="1:25" ht="15">
      <c r="A2" s="327"/>
      <c r="B2" s="328"/>
      <c r="C2" s="328"/>
      <c r="D2" s="328"/>
      <c r="E2" s="328"/>
      <c r="F2" s="328"/>
      <c r="G2" s="328"/>
      <c r="H2" s="328"/>
      <c r="I2" s="329"/>
      <c r="J2" s="106"/>
      <c r="K2" s="330" t="s">
        <v>94</v>
      </c>
      <c r="L2" s="331"/>
      <c r="M2" s="331"/>
      <c r="N2" s="106"/>
      <c r="O2" s="331" t="s">
        <v>2</v>
      </c>
      <c r="P2" s="331"/>
      <c r="Q2" s="331"/>
      <c r="R2" s="106"/>
      <c r="S2" s="331" t="s">
        <v>92</v>
      </c>
      <c r="T2" s="331"/>
      <c r="U2" s="331"/>
      <c r="V2" s="106"/>
      <c r="W2" s="331" t="s">
        <v>93</v>
      </c>
      <c r="X2" s="331"/>
      <c r="Y2" s="332"/>
    </row>
    <row r="3" spans="1:25" ht="15">
      <c r="A3" s="107"/>
      <c r="B3" s="108" t="s">
        <v>97</v>
      </c>
      <c r="C3" s="105"/>
      <c r="D3" s="105"/>
      <c r="E3" s="105"/>
      <c r="F3" s="105"/>
      <c r="G3" s="105"/>
      <c r="H3" s="109"/>
      <c r="I3" s="110"/>
      <c r="J3" s="111"/>
      <c r="K3" s="112"/>
      <c r="L3" s="113" t="s">
        <v>0</v>
      </c>
      <c r="M3" s="113" t="s">
        <v>1</v>
      </c>
      <c r="N3" s="111"/>
      <c r="O3" s="113"/>
      <c r="P3" s="113" t="s">
        <v>0</v>
      </c>
      <c r="Q3" s="113" t="s">
        <v>1</v>
      </c>
      <c r="R3" s="111"/>
      <c r="S3" s="113"/>
      <c r="T3" s="113" t="s">
        <v>0</v>
      </c>
      <c r="U3" s="113" t="s">
        <v>1</v>
      </c>
      <c r="V3" s="111"/>
      <c r="W3" s="113"/>
      <c r="X3" s="113" t="s">
        <v>0</v>
      </c>
      <c r="Y3" s="114" t="s">
        <v>1</v>
      </c>
    </row>
    <row r="4" spans="1:25" ht="15">
      <c r="A4" s="107"/>
      <c r="B4" s="115" t="s">
        <v>110</v>
      </c>
      <c r="C4" s="105"/>
      <c r="D4" s="105"/>
      <c r="E4" s="105"/>
      <c r="F4" s="105"/>
      <c r="G4" s="105"/>
      <c r="H4" s="116">
        <f>14*5*26*39</f>
        <v>70980</v>
      </c>
      <c r="I4" s="110"/>
      <c r="J4" s="105"/>
      <c r="K4" s="117">
        <v>1</v>
      </c>
      <c r="L4" s="118">
        <v>6500</v>
      </c>
      <c r="M4" s="118">
        <f>L4/5</f>
        <v>1300</v>
      </c>
      <c r="N4" s="105"/>
      <c r="O4" s="119">
        <v>1</v>
      </c>
      <c r="P4" s="118">
        <v>2500</v>
      </c>
      <c r="Q4" s="118">
        <f>P4/5</f>
        <v>500</v>
      </c>
      <c r="R4" s="105"/>
      <c r="S4" s="119">
        <v>1</v>
      </c>
      <c r="T4" s="118">
        <v>625</v>
      </c>
      <c r="U4" s="118">
        <f>T4/5</f>
        <v>125</v>
      </c>
      <c r="V4" s="105"/>
      <c r="W4" s="119">
        <v>1</v>
      </c>
      <c r="X4" s="118">
        <v>375</v>
      </c>
      <c r="Y4" s="120">
        <f>X4/5</f>
        <v>75</v>
      </c>
    </row>
    <row r="5" spans="1:25" ht="15">
      <c r="A5" s="107"/>
      <c r="B5" s="115" t="s">
        <v>3</v>
      </c>
      <c r="C5" s="105"/>
      <c r="D5" s="105"/>
      <c r="E5" s="105"/>
      <c r="F5" s="105"/>
      <c r="G5" s="105"/>
      <c r="H5" s="116">
        <f>200*14</f>
        <v>2800</v>
      </c>
      <c r="I5" s="110"/>
      <c r="J5" s="105"/>
      <c r="K5" s="117">
        <v>2</v>
      </c>
      <c r="L5" s="118">
        <v>5750</v>
      </c>
      <c r="M5" s="118">
        <f t="shared" ref="M5:M17" si="0">L5/5</f>
        <v>1150</v>
      </c>
      <c r="N5" s="105"/>
      <c r="O5" s="119">
        <v>2</v>
      </c>
      <c r="P5" s="118">
        <v>2000</v>
      </c>
      <c r="Q5" s="118">
        <f t="shared" ref="Q5:Q11" si="1">P5/5</f>
        <v>400</v>
      </c>
      <c r="R5" s="105"/>
      <c r="S5" s="119">
        <v>2</v>
      </c>
      <c r="T5" s="118">
        <v>500</v>
      </c>
      <c r="U5" s="118">
        <f>T5/5</f>
        <v>100</v>
      </c>
      <c r="V5" s="105"/>
      <c r="W5" s="119">
        <v>2</v>
      </c>
      <c r="X5" s="118">
        <v>325</v>
      </c>
      <c r="Y5" s="120">
        <f>X5/5</f>
        <v>65</v>
      </c>
    </row>
    <row r="6" spans="1:25" ht="15">
      <c r="A6" s="107"/>
      <c r="B6" s="121" t="s">
        <v>108</v>
      </c>
      <c r="C6" s="105"/>
      <c r="D6" s="105"/>
      <c r="E6" s="105"/>
      <c r="F6" s="105"/>
      <c r="G6" s="105"/>
      <c r="H6" s="122">
        <f>SUM(H4:H5)</f>
        <v>73780</v>
      </c>
      <c r="I6" s="110"/>
      <c r="J6" s="105"/>
      <c r="K6" s="117">
        <v>3</v>
      </c>
      <c r="L6" s="118">
        <v>5000</v>
      </c>
      <c r="M6" s="118">
        <f t="shared" si="0"/>
        <v>1000</v>
      </c>
      <c r="N6" s="105"/>
      <c r="O6" s="119">
        <v>3</v>
      </c>
      <c r="P6" s="118">
        <v>1500</v>
      </c>
      <c r="Q6" s="118">
        <f t="shared" si="1"/>
        <v>300</v>
      </c>
      <c r="R6" s="105"/>
      <c r="S6" s="119">
        <v>3</v>
      </c>
      <c r="T6" s="118">
        <v>450</v>
      </c>
      <c r="U6" s="118">
        <f>T6/5</f>
        <v>90</v>
      </c>
      <c r="V6" s="105"/>
      <c r="W6" s="119">
        <v>3</v>
      </c>
      <c r="X6" s="118">
        <v>275</v>
      </c>
      <c r="Y6" s="120">
        <f>X6/5</f>
        <v>55</v>
      </c>
    </row>
    <row r="7" spans="1:25" ht="15">
      <c r="A7" s="107"/>
      <c r="B7" s="105"/>
      <c r="C7" s="105"/>
      <c r="D7" s="105"/>
      <c r="E7" s="105"/>
      <c r="F7" s="105"/>
      <c r="G7" s="105"/>
      <c r="H7" s="116"/>
      <c r="I7" s="110"/>
      <c r="J7" s="105"/>
      <c r="K7" s="117">
        <v>4</v>
      </c>
      <c r="L7" s="118">
        <v>4500</v>
      </c>
      <c r="M7" s="118">
        <f t="shared" si="0"/>
        <v>900</v>
      </c>
      <c r="N7" s="105"/>
      <c r="O7" s="119">
        <v>4</v>
      </c>
      <c r="P7" s="118">
        <v>1500</v>
      </c>
      <c r="Q7" s="118">
        <f t="shared" si="1"/>
        <v>300</v>
      </c>
      <c r="R7" s="105"/>
      <c r="S7" s="123">
        <v>4</v>
      </c>
      <c r="T7" s="118">
        <v>400</v>
      </c>
      <c r="U7" s="118">
        <f>T7/5</f>
        <v>80</v>
      </c>
      <c r="V7" s="105"/>
      <c r="W7" s="123">
        <v>4</v>
      </c>
      <c r="X7" s="118">
        <v>200</v>
      </c>
      <c r="Y7" s="120">
        <f>X7/5</f>
        <v>40</v>
      </c>
    </row>
    <row r="8" spans="1:25" ht="15">
      <c r="A8" s="107"/>
      <c r="B8" s="108" t="s">
        <v>98</v>
      </c>
      <c r="C8" s="105"/>
      <c r="D8" s="105"/>
      <c r="E8" s="105"/>
      <c r="F8" s="105"/>
      <c r="G8" s="105"/>
      <c r="H8" s="116"/>
      <c r="I8" s="110"/>
      <c r="J8" s="105"/>
      <c r="K8" s="117">
        <v>5</v>
      </c>
      <c r="L8" s="118">
        <v>4000</v>
      </c>
      <c r="M8" s="118">
        <f t="shared" si="0"/>
        <v>800</v>
      </c>
      <c r="N8" s="105"/>
      <c r="O8" s="119">
        <v>5</v>
      </c>
      <c r="P8" s="118">
        <v>1000</v>
      </c>
      <c r="Q8" s="118">
        <f t="shared" si="1"/>
        <v>200</v>
      </c>
      <c r="R8" s="105"/>
      <c r="S8" s="123"/>
      <c r="T8" s="118"/>
      <c r="U8" s="118"/>
      <c r="V8" s="105"/>
      <c r="W8" s="123"/>
      <c r="X8" s="118"/>
      <c r="Y8" s="120"/>
    </row>
    <row r="9" spans="1:25" ht="15">
      <c r="A9" s="107"/>
      <c r="B9" s="115" t="s">
        <v>107</v>
      </c>
      <c r="C9" s="105"/>
      <c r="D9" s="105"/>
      <c r="E9" s="105"/>
      <c r="F9" s="105"/>
      <c r="G9" s="105"/>
      <c r="H9" s="124">
        <v>-600</v>
      </c>
      <c r="I9" s="110"/>
      <c r="J9" s="125"/>
      <c r="K9" s="117">
        <v>6</v>
      </c>
      <c r="L9" s="118">
        <v>3750</v>
      </c>
      <c r="M9" s="118">
        <f t="shared" si="0"/>
        <v>750</v>
      </c>
      <c r="N9" s="105"/>
      <c r="O9" s="119">
        <v>6</v>
      </c>
      <c r="P9" s="118">
        <v>1000</v>
      </c>
      <c r="Q9" s="118">
        <f t="shared" si="1"/>
        <v>200</v>
      </c>
      <c r="R9" s="105"/>
      <c r="S9" s="123"/>
      <c r="T9" s="118"/>
      <c r="U9" s="118"/>
      <c r="V9" s="105"/>
      <c r="W9" s="123"/>
      <c r="X9" s="118"/>
      <c r="Y9" s="120"/>
    </row>
    <row r="10" spans="1:25" ht="15">
      <c r="A10" s="107"/>
      <c r="B10" s="115" t="s">
        <v>106</v>
      </c>
      <c r="C10" s="105"/>
      <c r="D10" s="105"/>
      <c r="E10" s="105"/>
      <c r="F10" s="105"/>
      <c r="G10" s="105"/>
      <c r="H10" s="124">
        <v>-500</v>
      </c>
      <c r="I10" s="110"/>
      <c r="J10" s="105"/>
      <c r="K10" s="117">
        <v>7</v>
      </c>
      <c r="L10" s="118">
        <v>3625</v>
      </c>
      <c r="M10" s="118">
        <f t="shared" si="0"/>
        <v>725</v>
      </c>
      <c r="N10" s="105"/>
      <c r="O10" s="119">
        <v>7</v>
      </c>
      <c r="P10" s="118">
        <v>1000</v>
      </c>
      <c r="Q10" s="118">
        <f t="shared" si="1"/>
        <v>200</v>
      </c>
      <c r="R10" s="105"/>
      <c r="S10" s="123"/>
      <c r="T10" s="118"/>
      <c r="U10" s="118"/>
      <c r="V10" s="105"/>
      <c r="W10" s="123"/>
      <c r="X10" s="118"/>
      <c r="Y10" s="120"/>
    </row>
    <row r="11" spans="1:25" ht="15">
      <c r="A11" s="107"/>
      <c r="B11" s="115" t="s">
        <v>105</v>
      </c>
      <c r="C11" s="105"/>
      <c r="D11" s="105"/>
      <c r="E11" s="105"/>
      <c r="F11" s="105"/>
      <c r="G11" s="105"/>
      <c r="H11" s="124">
        <v>-130</v>
      </c>
      <c r="I11" s="110"/>
      <c r="J11" s="105"/>
      <c r="K11" s="117">
        <v>8</v>
      </c>
      <c r="L11" s="118">
        <v>3500</v>
      </c>
      <c r="M11" s="118">
        <f t="shared" si="0"/>
        <v>700</v>
      </c>
      <c r="N11" s="105"/>
      <c r="O11" s="119">
        <v>8</v>
      </c>
      <c r="P11" s="118">
        <v>1000</v>
      </c>
      <c r="Q11" s="118">
        <f t="shared" si="1"/>
        <v>200</v>
      </c>
      <c r="R11" s="105"/>
      <c r="S11" s="123"/>
      <c r="T11" s="118"/>
      <c r="U11" s="118"/>
      <c r="V11" s="105"/>
      <c r="W11" s="123"/>
      <c r="X11" s="118"/>
      <c r="Y11" s="120"/>
    </row>
    <row r="12" spans="1:25" ht="15">
      <c r="A12" s="107"/>
      <c r="B12" s="115" t="s">
        <v>99</v>
      </c>
      <c r="C12" s="105"/>
      <c r="D12" s="105"/>
      <c r="E12" s="105"/>
      <c r="F12" s="105"/>
      <c r="G12" s="105"/>
      <c r="H12" s="124">
        <v>-190</v>
      </c>
      <c r="I12" s="110"/>
      <c r="J12" s="105"/>
      <c r="K12" s="117">
        <v>9</v>
      </c>
      <c r="L12" s="118">
        <v>3375</v>
      </c>
      <c r="M12" s="118">
        <f t="shared" si="0"/>
        <v>675</v>
      </c>
      <c r="N12" s="105"/>
      <c r="O12" s="123"/>
      <c r="P12" s="126"/>
      <c r="Q12" s="118"/>
      <c r="R12" s="105"/>
      <c r="S12" s="105"/>
      <c r="T12" s="105"/>
      <c r="U12" s="105"/>
      <c r="V12" s="105"/>
      <c r="W12" s="105"/>
      <c r="X12" s="105"/>
      <c r="Y12" s="110"/>
    </row>
    <row r="13" spans="1:25" ht="15">
      <c r="A13" s="107"/>
      <c r="B13" s="115" t="s">
        <v>104</v>
      </c>
      <c r="C13" s="105"/>
      <c r="D13" s="105"/>
      <c r="E13" s="105"/>
      <c r="F13" s="105"/>
      <c r="G13" s="105"/>
      <c r="H13" s="124">
        <v>-855</v>
      </c>
      <c r="I13" s="110"/>
      <c r="J13" s="105"/>
      <c r="K13" s="117">
        <v>10</v>
      </c>
      <c r="L13" s="118">
        <v>3250</v>
      </c>
      <c r="M13" s="118">
        <f t="shared" si="0"/>
        <v>650</v>
      </c>
      <c r="N13" s="105"/>
      <c r="O13" s="123"/>
      <c r="P13" s="126"/>
      <c r="Q13" s="118"/>
      <c r="R13" s="105"/>
      <c r="S13" s="105"/>
      <c r="T13" s="105"/>
      <c r="U13" s="105"/>
      <c r="V13" s="105"/>
      <c r="W13" s="105"/>
      <c r="X13" s="105"/>
      <c r="Y13" s="110"/>
    </row>
    <row r="14" spans="1:25" ht="15">
      <c r="A14" s="107"/>
      <c r="B14" s="121" t="s">
        <v>109</v>
      </c>
      <c r="C14" s="105"/>
      <c r="D14" s="105"/>
      <c r="E14" s="105"/>
      <c r="F14" s="105"/>
      <c r="G14" s="105"/>
      <c r="H14" s="127">
        <f>SUM(H9:H13)</f>
        <v>-2275</v>
      </c>
      <c r="I14" s="110"/>
      <c r="J14" s="105"/>
      <c r="K14" s="117">
        <v>11</v>
      </c>
      <c r="L14" s="118">
        <v>3125</v>
      </c>
      <c r="M14" s="118">
        <f t="shared" si="0"/>
        <v>625</v>
      </c>
      <c r="N14" s="105"/>
      <c r="O14" s="123"/>
      <c r="P14" s="126"/>
      <c r="Q14" s="118"/>
      <c r="R14" s="105"/>
      <c r="S14" s="105"/>
      <c r="T14" s="105"/>
      <c r="U14" s="105"/>
      <c r="V14" s="105"/>
      <c r="W14" s="105"/>
      <c r="X14" s="105"/>
      <c r="Y14" s="110"/>
    </row>
    <row r="15" spans="1:25" ht="15">
      <c r="A15" s="107"/>
      <c r="B15" s="105"/>
      <c r="C15" s="105"/>
      <c r="D15" s="105"/>
      <c r="E15" s="105"/>
      <c r="F15" s="105"/>
      <c r="G15" s="105"/>
      <c r="H15" s="127"/>
      <c r="I15" s="110"/>
      <c r="J15" s="105"/>
      <c r="K15" s="117">
        <v>12</v>
      </c>
      <c r="L15" s="118">
        <v>3000</v>
      </c>
      <c r="M15" s="118">
        <f t="shared" si="0"/>
        <v>600</v>
      </c>
      <c r="N15" s="105"/>
      <c r="O15" s="123"/>
      <c r="P15" s="126"/>
      <c r="Q15" s="118"/>
      <c r="R15" s="105"/>
      <c r="S15" s="105"/>
      <c r="T15" s="105"/>
      <c r="U15" s="105"/>
      <c r="V15" s="105"/>
      <c r="W15" s="105"/>
      <c r="X15" s="105"/>
      <c r="Y15" s="110"/>
    </row>
    <row r="16" spans="1:25" ht="15.75" thickBot="1">
      <c r="A16" s="107"/>
      <c r="B16" s="128" t="s">
        <v>100</v>
      </c>
      <c r="C16" s="105"/>
      <c r="D16" s="105"/>
      <c r="E16" s="105"/>
      <c r="F16" s="105"/>
      <c r="G16" s="105"/>
      <c r="H16" s="129">
        <f>SUM(H6,H14)</f>
        <v>71505</v>
      </c>
      <c r="I16" s="110"/>
      <c r="J16" s="105"/>
      <c r="K16" s="117">
        <v>13</v>
      </c>
      <c r="L16" s="118">
        <v>2875</v>
      </c>
      <c r="M16" s="118">
        <f t="shared" si="0"/>
        <v>575</v>
      </c>
      <c r="N16" s="105"/>
      <c r="O16" s="123"/>
      <c r="P16" s="126"/>
      <c r="Q16" s="118"/>
      <c r="R16" s="105"/>
      <c r="S16" s="105"/>
      <c r="T16" s="105"/>
      <c r="U16" s="105"/>
      <c r="V16" s="105"/>
      <c r="W16" s="105"/>
      <c r="X16" s="105"/>
      <c r="Y16" s="110"/>
    </row>
    <row r="17" spans="1:25" ht="15.75" thickTop="1">
      <c r="A17" s="107"/>
      <c r="B17" s="105"/>
      <c r="C17" s="105"/>
      <c r="D17" s="105"/>
      <c r="E17" s="105"/>
      <c r="F17" s="105"/>
      <c r="G17" s="105"/>
      <c r="H17" s="127"/>
      <c r="I17" s="110"/>
      <c r="J17" s="105"/>
      <c r="K17" s="117">
        <v>14</v>
      </c>
      <c r="L17" s="118">
        <v>2750</v>
      </c>
      <c r="M17" s="118">
        <f t="shared" si="0"/>
        <v>550</v>
      </c>
      <c r="N17" s="105"/>
      <c r="O17" s="123"/>
      <c r="P17" s="126"/>
      <c r="Q17" s="118"/>
      <c r="R17" s="105"/>
      <c r="S17" s="105"/>
      <c r="T17" s="105"/>
      <c r="U17" s="105"/>
      <c r="V17" s="105"/>
      <c r="W17" s="105"/>
      <c r="X17" s="105"/>
      <c r="Y17" s="110"/>
    </row>
    <row r="18" spans="1:25" ht="15">
      <c r="A18" s="107"/>
      <c r="I18" s="110"/>
      <c r="J18" s="105"/>
      <c r="K18" s="130"/>
      <c r="L18" s="131"/>
      <c r="M18" s="132"/>
      <c r="N18" s="133"/>
      <c r="O18" s="134"/>
      <c r="P18" s="131"/>
      <c r="Q18" s="132"/>
      <c r="R18" s="133"/>
      <c r="S18" s="133"/>
      <c r="T18" s="133"/>
      <c r="U18" s="133"/>
      <c r="V18" s="133"/>
      <c r="W18" s="133"/>
      <c r="X18" s="133"/>
      <c r="Y18" s="135"/>
    </row>
    <row r="19" spans="1:25" ht="15">
      <c r="A19" s="107"/>
      <c r="B19" s="128"/>
      <c r="C19" s="105"/>
      <c r="D19" s="105"/>
      <c r="E19" s="105"/>
      <c r="F19" s="105"/>
      <c r="G19" s="105"/>
      <c r="H19" s="127"/>
      <c r="I19" s="110"/>
      <c r="J19" s="105"/>
      <c r="K19" s="136"/>
      <c r="L19" s="137"/>
      <c r="M19" s="138"/>
      <c r="N19" s="125"/>
      <c r="O19" s="136"/>
      <c r="P19" s="138"/>
      <c r="Q19" s="138"/>
      <c r="R19" s="125"/>
      <c r="S19" s="125"/>
      <c r="T19" s="125"/>
      <c r="U19" s="125"/>
      <c r="V19" s="125"/>
      <c r="W19" s="125"/>
      <c r="X19" s="125"/>
      <c r="Y19" s="125"/>
    </row>
    <row r="20" spans="1:25" ht="21">
      <c r="A20" s="107"/>
      <c r="B20" s="128" t="s">
        <v>111</v>
      </c>
      <c r="C20" s="105"/>
      <c r="D20" s="105"/>
      <c r="E20" s="105"/>
      <c r="F20" s="105"/>
      <c r="G20" s="105"/>
      <c r="H20" s="127"/>
      <c r="I20" s="110"/>
      <c r="J20" s="105"/>
      <c r="K20" s="335" t="s">
        <v>91</v>
      </c>
      <c r="L20" s="336"/>
      <c r="M20" s="336"/>
      <c r="N20" s="336"/>
      <c r="O20" s="336"/>
      <c r="P20" s="336"/>
      <c r="Q20" s="336"/>
      <c r="R20" s="336"/>
      <c r="S20" s="336"/>
      <c r="T20" s="337"/>
      <c r="U20" s="125"/>
      <c r="V20" s="125"/>
      <c r="W20" s="125"/>
      <c r="X20" s="126"/>
      <c r="Y20" s="118"/>
    </row>
    <row r="21" spans="1:25" ht="15">
      <c r="A21" s="107"/>
      <c r="B21" s="115" t="s">
        <v>94</v>
      </c>
      <c r="C21" s="105"/>
      <c r="D21" s="105"/>
      <c r="E21" s="105"/>
      <c r="F21" s="105"/>
      <c r="G21" s="105"/>
      <c r="H21" s="127">
        <f>-SUM(L4:L17)</f>
        <v>-55000</v>
      </c>
      <c r="I21" s="110"/>
      <c r="J21" s="105"/>
      <c r="K21" s="330" t="s">
        <v>95</v>
      </c>
      <c r="L21" s="331"/>
      <c r="M21" s="106"/>
      <c r="N21" s="331" t="s">
        <v>92</v>
      </c>
      <c r="O21" s="331"/>
      <c r="P21" s="331"/>
      <c r="Q21" s="331"/>
      <c r="R21" s="331"/>
      <c r="S21" s="331" t="s">
        <v>96</v>
      </c>
      <c r="T21" s="332"/>
      <c r="U21" s="125"/>
      <c r="V21" s="125"/>
      <c r="W21" s="125"/>
      <c r="X21" s="126"/>
      <c r="Y21" s="118"/>
    </row>
    <row r="22" spans="1:25" ht="15">
      <c r="A22" s="107"/>
      <c r="B22" s="115" t="s">
        <v>2</v>
      </c>
      <c r="C22" s="105"/>
      <c r="D22" s="105"/>
      <c r="E22" s="105"/>
      <c r="F22" s="105"/>
      <c r="G22" s="105"/>
      <c r="H22" s="127">
        <f>-SUM(P4:P11)</f>
        <v>-11500</v>
      </c>
      <c r="I22" s="110"/>
      <c r="J22" s="105"/>
      <c r="K22" s="117">
        <v>1</v>
      </c>
      <c r="L22" s="123">
        <v>220</v>
      </c>
      <c r="M22" s="105"/>
      <c r="N22" s="105"/>
      <c r="O22" s="119">
        <v>1</v>
      </c>
      <c r="P22" s="123">
        <v>130</v>
      </c>
      <c r="Q22" s="119"/>
      <c r="R22" s="123"/>
      <c r="S22" s="119">
        <v>1</v>
      </c>
      <c r="T22" s="139">
        <v>105</v>
      </c>
      <c r="U22" s="125"/>
      <c r="V22" s="125"/>
      <c r="W22" s="125"/>
      <c r="X22" s="126"/>
      <c r="Y22" s="118"/>
    </row>
    <row r="23" spans="1:25" ht="15">
      <c r="A23" s="107"/>
      <c r="B23" s="115" t="s">
        <v>101</v>
      </c>
      <c r="C23" s="105"/>
      <c r="D23" s="105"/>
      <c r="E23" s="105"/>
      <c r="F23" s="105"/>
      <c r="G23" s="105"/>
      <c r="H23" s="127">
        <f>-SUM(T4:T7)</f>
        <v>-1975</v>
      </c>
      <c r="I23" s="110"/>
      <c r="J23" s="105"/>
      <c r="K23" s="117">
        <v>2</v>
      </c>
      <c r="L23" s="123">
        <v>175</v>
      </c>
      <c r="M23" s="105"/>
      <c r="N23" s="105"/>
      <c r="O23" s="119">
        <v>2</v>
      </c>
      <c r="P23" s="123">
        <v>125</v>
      </c>
      <c r="Q23" s="119"/>
      <c r="R23" s="123"/>
      <c r="S23" s="119">
        <v>2</v>
      </c>
      <c r="T23" s="139">
        <v>95</v>
      </c>
      <c r="U23" s="125"/>
      <c r="V23" s="125"/>
      <c r="W23" s="125"/>
      <c r="X23" s="126"/>
      <c r="Y23" s="118"/>
    </row>
    <row r="24" spans="1:25" ht="15">
      <c r="A24" s="107"/>
      <c r="B24" s="115" t="s">
        <v>102</v>
      </c>
      <c r="C24" s="105"/>
      <c r="D24" s="105"/>
      <c r="E24" s="105"/>
      <c r="F24" s="105"/>
      <c r="G24" s="105"/>
      <c r="H24" s="127">
        <f>-SUM(X4:X7)</f>
        <v>-1175</v>
      </c>
      <c r="I24" s="110"/>
      <c r="J24" s="105"/>
      <c r="K24" s="117">
        <v>3</v>
      </c>
      <c r="L24" s="123">
        <v>155</v>
      </c>
      <c r="M24" s="105"/>
      <c r="N24" s="105"/>
      <c r="O24" s="119">
        <v>3</v>
      </c>
      <c r="P24" s="123">
        <v>120</v>
      </c>
      <c r="Q24" s="119"/>
      <c r="R24" s="123"/>
      <c r="S24" s="119">
        <v>3</v>
      </c>
      <c r="T24" s="139">
        <v>85</v>
      </c>
      <c r="U24" s="125"/>
      <c r="V24" s="125"/>
      <c r="W24" s="125"/>
      <c r="X24" s="126"/>
      <c r="Y24" s="118"/>
    </row>
    <row r="25" spans="1:25" ht="15">
      <c r="A25" s="107"/>
      <c r="B25" s="115" t="s">
        <v>103</v>
      </c>
      <c r="C25" s="105"/>
      <c r="D25" s="105"/>
      <c r="E25" s="105"/>
      <c r="F25" s="105"/>
      <c r="G25" s="105"/>
      <c r="H25" s="127">
        <f>-SUM(L22:L26)</f>
        <v>-830</v>
      </c>
      <c r="I25" s="110"/>
      <c r="J25" s="105"/>
      <c r="K25" s="117">
        <v>4</v>
      </c>
      <c r="L25" s="123">
        <v>145</v>
      </c>
      <c r="M25" s="105"/>
      <c r="N25" s="105"/>
      <c r="O25" s="119">
        <v>4</v>
      </c>
      <c r="P25" s="123">
        <v>115</v>
      </c>
      <c r="Q25" s="119"/>
      <c r="R25" s="123"/>
      <c r="S25" s="119">
        <v>4</v>
      </c>
      <c r="T25" s="139">
        <v>75</v>
      </c>
      <c r="U25" s="125"/>
      <c r="V25" s="125"/>
      <c r="W25" s="125"/>
      <c r="X25" s="126"/>
      <c r="Y25" s="118"/>
    </row>
    <row r="26" spans="1:25" ht="15">
      <c r="A26" s="107"/>
      <c r="B26" s="115" t="s">
        <v>112</v>
      </c>
      <c r="C26" s="105"/>
      <c r="D26" s="105"/>
      <c r="E26" s="105"/>
      <c r="F26" s="105"/>
      <c r="G26" s="105"/>
      <c r="H26" s="127">
        <f>-SUM(P22:P26)</f>
        <v>-600</v>
      </c>
      <c r="I26" s="110"/>
      <c r="J26" s="105"/>
      <c r="K26" s="130">
        <v>5</v>
      </c>
      <c r="L26" s="134">
        <v>135</v>
      </c>
      <c r="M26" s="133"/>
      <c r="N26" s="133"/>
      <c r="O26" s="140">
        <v>5</v>
      </c>
      <c r="P26" s="134">
        <v>110</v>
      </c>
      <c r="Q26" s="140"/>
      <c r="R26" s="134"/>
      <c r="S26" s="140">
        <v>5</v>
      </c>
      <c r="T26" s="141">
        <v>65</v>
      </c>
      <c r="U26" s="125"/>
      <c r="V26" s="125"/>
      <c r="W26" s="125"/>
      <c r="X26" s="126"/>
      <c r="Y26" s="118"/>
    </row>
    <row r="27" spans="1:25" ht="15">
      <c r="A27" s="107"/>
      <c r="B27" s="115" t="s">
        <v>113</v>
      </c>
      <c r="C27" s="105"/>
      <c r="D27" s="105"/>
      <c r="E27" s="105"/>
      <c r="F27" s="105"/>
      <c r="G27" s="105"/>
      <c r="H27" s="127">
        <f>-SUM(T22:T26)</f>
        <v>-425</v>
      </c>
      <c r="I27" s="110"/>
      <c r="J27" s="105"/>
      <c r="K27" s="136"/>
      <c r="L27" s="137"/>
      <c r="M27" s="138"/>
      <c r="N27" s="125"/>
      <c r="O27" s="136"/>
      <c r="P27" s="138"/>
      <c r="Q27" s="138"/>
      <c r="R27" s="125"/>
      <c r="S27" s="125"/>
      <c r="T27" s="125"/>
      <c r="U27" s="125"/>
      <c r="V27" s="125"/>
      <c r="W27" s="125"/>
      <c r="X27" s="126"/>
      <c r="Y27" s="118"/>
    </row>
    <row r="28" spans="1:25" ht="15">
      <c r="A28" s="107"/>
      <c r="B28" s="115"/>
      <c r="C28" s="105"/>
      <c r="D28" s="105"/>
      <c r="E28" s="105"/>
      <c r="F28" s="105"/>
      <c r="G28" s="105"/>
      <c r="H28" s="127"/>
      <c r="I28" s="110"/>
      <c r="J28" s="105"/>
      <c r="K28" s="334" t="s">
        <v>198</v>
      </c>
      <c r="L28" s="334"/>
      <c r="M28" s="334"/>
      <c r="N28" s="334"/>
      <c r="O28" s="334"/>
      <c r="P28" s="334"/>
      <c r="Q28" s="334"/>
      <c r="R28" s="334"/>
      <c r="S28" s="334"/>
      <c r="T28" s="334"/>
      <c r="U28" s="143"/>
      <c r="V28" s="143"/>
      <c r="W28" s="143"/>
      <c r="X28" s="144"/>
      <c r="Y28" s="145"/>
    </row>
    <row r="29" spans="1:25" ht="15.75" thickBot="1">
      <c r="A29" s="107"/>
      <c r="B29" s="121" t="s">
        <v>114</v>
      </c>
      <c r="C29" s="105"/>
      <c r="D29" s="105"/>
      <c r="E29" s="105"/>
      <c r="F29" s="105"/>
      <c r="G29" s="105"/>
      <c r="H29" s="129">
        <f>SUM(H21:H27)</f>
        <v>-71505</v>
      </c>
      <c r="I29" s="110"/>
      <c r="J29" s="105"/>
      <c r="K29" s="334" t="s">
        <v>199</v>
      </c>
      <c r="L29" s="334"/>
      <c r="M29" s="334"/>
      <c r="N29" s="334"/>
      <c r="O29" s="334"/>
      <c r="P29" s="334"/>
      <c r="Q29" s="334"/>
      <c r="R29" s="334"/>
      <c r="S29" s="334"/>
      <c r="T29" s="334"/>
      <c r="U29" s="143"/>
      <c r="V29" s="143"/>
      <c r="W29" s="143"/>
      <c r="X29" s="144"/>
      <c r="Y29" s="145"/>
    </row>
    <row r="30" spans="1:25" ht="15.75" thickTop="1">
      <c r="A30" s="142"/>
      <c r="B30" s="133"/>
      <c r="C30" s="133"/>
      <c r="D30" s="133"/>
      <c r="E30" s="133"/>
      <c r="F30" s="133"/>
      <c r="G30" s="133"/>
      <c r="H30" s="133"/>
      <c r="I30" s="135"/>
      <c r="J30" s="105"/>
      <c r="K30" s="334" t="s">
        <v>200</v>
      </c>
      <c r="L30" s="334"/>
      <c r="M30" s="334"/>
      <c r="N30" s="334"/>
      <c r="O30" s="334"/>
      <c r="P30" s="334"/>
      <c r="Q30" s="334"/>
      <c r="R30" s="334"/>
      <c r="S30" s="334"/>
      <c r="T30" s="334"/>
      <c r="U30" s="334"/>
      <c r="V30" s="334"/>
      <c r="W30" s="334"/>
      <c r="X30" s="334"/>
      <c r="Y30" s="334"/>
    </row>
    <row r="31" spans="1:25" ht="15">
      <c r="K31" s="333" t="s">
        <v>224</v>
      </c>
      <c r="L31" s="333"/>
      <c r="M31" s="333"/>
      <c r="N31" s="333"/>
      <c r="O31" s="333"/>
      <c r="P31" s="333"/>
      <c r="Q31" s="333"/>
      <c r="R31" s="333"/>
      <c r="S31" s="333"/>
      <c r="T31" s="333"/>
      <c r="U31" s="146"/>
      <c r="V31" s="146"/>
      <c r="W31" s="146"/>
      <c r="X31" s="146"/>
      <c r="Y31" s="146"/>
    </row>
  </sheetData>
  <mergeCells count="15">
    <mergeCell ref="K31:T31"/>
    <mergeCell ref="K29:T29"/>
    <mergeCell ref="K28:T28"/>
    <mergeCell ref="K20:T20"/>
    <mergeCell ref="K21:L21"/>
    <mergeCell ref="N21:P21"/>
    <mergeCell ref="Q21:R21"/>
    <mergeCell ref="S21:T21"/>
    <mergeCell ref="K30:Y30"/>
    <mergeCell ref="A1:I2"/>
    <mergeCell ref="K1:Y1"/>
    <mergeCell ref="K2:M2"/>
    <mergeCell ref="O2:Q2"/>
    <mergeCell ref="S2:U2"/>
    <mergeCell ref="W2:Y2"/>
  </mergeCells>
  <phoneticPr fontId="53" type="noConversion"/>
  <pageMargins left="0.7" right="0.7" top="0.75" bottom="0.75" header="0.3" footer="0.3"/>
  <pageSetup scale="78" orientation="portrait" r:id="rId1"/>
</worksheet>
</file>

<file path=xl/worksheets/sheet9.xml><?xml version="1.0" encoding="utf-8"?>
<worksheet xmlns="http://schemas.openxmlformats.org/spreadsheetml/2006/main" xmlns:r="http://schemas.openxmlformats.org/officeDocument/2006/relationships">
  <sheetPr codeName="Sheet9">
    <pageSetUpPr fitToPage="1"/>
  </sheetPr>
  <dimension ref="A1:AE123"/>
  <sheetViews>
    <sheetView workbookViewId="0">
      <selection activeCell="C136" sqref="C136"/>
    </sheetView>
  </sheetViews>
  <sheetFormatPr defaultRowHeight="15"/>
  <cols>
    <col min="1" max="1" width="15.42578125" style="91" customWidth="1"/>
    <col min="2" max="2" width="3.140625" style="89" customWidth="1"/>
    <col min="3" max="3" width="15.42578125" style="91" customWidth="1"/>
    <col min="4" max="4" width="15.42578125" style="89" customWidth="1"/>
    <col min="5" max="5" width="3.140625" style="89" customWidth="1"/>
    <col min="6" max="7" width="15.42578125" style="89" customWidth="1"/>
    <col min="8" max="8" width="3.140625" style="89" customWidth="1"/>
    <col min="9" max="10" width="15.42578125" style="89" customWidth="1"/>
    <col min="11" max="11" width="3.140625" style="89" customWidth="1"/>
    <col min="12" max="12" width="15.42578125" style="89" customWidth="1"/>
    <col min="13" max="13" width="3.42578125" style="89" customWidth="1"/>
    <col min="14" max="14" width="14.7109375" style="89" bestFit="1" customWidth="1"/>
    <col min="15" max="15" width="2.5703125" style="90" bestFit="1" customWidth="1"/>
    <col min="16" max="16" width="11.5703125" style="89" customWidth="1"/>
    <col min="17" max="30" width="9.42578125" style="89" customWidth="1"/>
    <col min="31" max="31" width="9.42578125" style="91" customWidth="1"/>
    <col min="32" max="41" width="9.42578125" style="89" customWidth="1"/>
    <col min="42" max="16384" width="9.140625" style="89"/>
  </cols>
  <sheetData>
    <row r="1" spans="1:31">
      <c r="A1" s="365" t="s">
        <v>86</v>
      </c>
      <c r="B1" s="365"/>
      <c r="C1" s="365"/>
      <c r="D1" s="365"/>
      <c r="E1" s="365"/>
      <c r="F1" s="365"/>
      <c r="G1" s="365"/>
      <c r="H1" s="365"/>
      <c r="I1" s="365"/>
      <c r="J1" s="365"/>
      <c r="K1" s="365"/>
      <c r="L1" s="365"/>
    </row>
    <row r="2" spans="1:31">
      <c r="A2" s="365"/>
      <c r="B2" s="365"/>
      <c r="C2" s="365"/>
      <c r="D2" s="365"/>
      <c r="E2" s="365"/>
      <c r="F2" s="365"/>
      <c r="G2" s="365"/>
      <c r="H2" s="365"/>
      <c r="I2" s="365"/>
      <c r="J2" s="365"/>
      <c r="K2" s="365"/>
      <c r="L2" s="365"/>
    </row>
    <row r="3" spans="1:31">
      <c r="A3" s="366" t="s">
        <v>231</v>
      </c>
      <c r="B3" s="366"/>
      <c r="C3" s="366"/>
      <c r="D3" s="366"/>
      <c r="E3" s="366"/>
      <c r="F3" s="366"/>
      <c r="G3" s="366"/>
      <c r="H3" s="366"/>
      <c r="I3" s="366"/>
      <c r="J3" s="366"/>
      <c r="K3" s="366"/>
      <c r="L3" s="366"/>
    </row>
    <row r="4" spans="1:31" ht="5.25" customHeight="1">
      <c r="A4" s="366"/>
      <c r="B4" s="366"/>
      <c r="C4" s="366"/>
      <c r="D4" s="366"/>
      <c r="E4" s="366"/>
      <c r="F4" s="366"/>
      <c r="G4" s="366"/>
      <c r="H4" s="366"/>
      <c r="I4" s="366"/>
      <c r="J4" s="366"/>
      <c r="K4" s="366"/>
      <c r="L4" s="366"/>
    </row>
    <row r="5" spans="1:31" ht="6.75" customHeight="1" thickBot="1"/>
    <row r="6" spans="1:31" ht="15.75">
      <c r="A6" s="370" t="s">
        <v>5</v>
      </c>
      <c r="B6" s="371"/>
      <c r="C6" s="372"/>
      <c r="D6" s="370" t="s">
        <v>7</v>
      </c>
      <c r="E6" s="371"/>
      <c r="F6" s="371"/>
      <c r="G6" s="373" t="s">
        <v>8</v>
      </c>
      <c r="H6" s="374"/>
      <c r="I6" s="375"/>
      <c r="J6" s="351" t="s">
        <v>9</v>
      </c>
      <c r="K6" s="351"/>
      <c r="L6" s="352"/>
      <c r="N6" s="338" t="s">
        <v>184</v>
      </c>
      <c r="O6" s="339"/>
      <c r="P6" s="340"/>
    </row>
    <row r="7" spans="1:31" ht="16.5" thickBot="1">
      <c r="A7" s="367">
        <v>41152</v>
      </c>
      <c r="B7" s="368"/>
      <c r="C7" s="369"/>
      <c r="D7" s="367">
        <f>A7+7</f>
        <v>41159</v>
      </c>
      <c r="E7" s="368"/>
      <c r="F7" s="368"/>
      <c r="G7" s="359">
        <f>D7+7</f>
        <v>41166</v>
      </c>
      <c r="H7" s="354"/>
      <c r="I7" s="360"/>
      <c r="J7" s="354">
        <f>G7+7</f>
        <v>41173</v>
      </c>
      <c r="K7" s="354"/>
      <c r="L7" s="355"/>
      <c r="N7" s="356"/>
      <c r="O7" s="357"/>
      <c r="P7" s="358"/>
      <c r="Q7" s="191"/>
      <c r="R7" s="191"/>
      <c r="S7" s="191"/>
      <c r="T7" s="191"/>
      <c r="U7" s="191"/>
      <c r="V7" s="191"/>
      <c r="W7" s="191"/>
      <c r="X7" s="191"/>
      <c r="Y7" s="191"/>
      <c r="Z7" s="191"/>
      <c r="AA7" s="191"/>
      <c r="AB7" s="191"/>
      <c r="AC7" s="191"/>
      <c r="AD7" s="191"/>
      <c r="AE7" s="191"/>
    </row>
    <row r="8" spans="1:31" ht="15.75">
      <c r="A8" s="281" t="s">
        <v>179</v>
      </c>
      <c r="B8" s="282" t="s">
        <v>6</v>
      </c>
      <c r="C8" s="283" t="s">
        <v>232</v>
      </c>
      <c r="D8" s="281" t="s">
        <v>181</v>
      </c>
      <c r="E8" s="282" t="s">
        <v>6</v>
      </c>
      <c r="F8" s="293" t="s">
        <v>177</v>
      </c>
      <c r="G8" s="295" t="s">
        <v>183</v>
      </c>
      <c r="H8" s="93" t="s">
        <v>6</v>
      </c>
      <c r="I8" s="296" t="s">
        <v>174</v>
      </c>
      <c r="J8" s="294" t="s">
        <v>232</v>
      </c>
      <c r="K8" s="93" t="s">
        <v>6</v>
      </c>
      <c r="L8" s="94" t="s">
        <v>175</v>
      </c>
      <c r="N8" s="95"/>
      <c r="Q8" s="91"/>
      <c r="R8" s="91"/>
      <c r="S8" s="91"/>
      <c r="T8" s="91"/>
      <c r="U8" s="91"/>
      <c r="V8" s="91"/>
      <c r="W8" s="91"/>
      <c r="X8" s="91"/>
      <c r="Y8" s="91"/>
      <c r="Z8" s="91"/>
      <c r="AA8" s="91"/>
      <c r="AB8" s="91"/>
      <c r="AC8" s="91"/>
      <c r="AD8" s="91"/>
      <c r="AE8" s="191"/>
    </row>
    <row r="9" spans="1:31" ht="15.75">
      <c r="A9" s="281" t="s">
        <v>196</v>
      </c>
      <c r="B9" s="282" t="s">
        <v>6</v>
      </c>
      <c r="C9" s="283" t="s">
        <v>128</v>
      </c>
      <c r="D9" s="281" t="s">
        <v>183</v>
      </c>
      <c r="E9" s="282" t="s">
        <v>6</v>
      </c>
      <c r="F9" s="293" t="s">
        <v>178</v>
      </c>
      <c r="G9" s="295" t="s">
        <v>181</v>
      </c>
      <c r="H9" s="93" t="s">
        <v>6</v>
      </c>
      <c r="I9" s="296" t="s">
        <v>175</v>
      </c>
      <c r="J9" s="294" t="s">
        <v>179</v>
      </c>
      <c r="K9" s="93" t="s">
        <v>6</v>
      </c>
      <c r="L9" s="94" t="s">
        <v>182</v>
      </c>
      <c r="N9" s="210"/>
      <c r="Q9" s="91"/>
      <c r="R9" s="91"/>
      <c r="S9" s="91"/>
      <c r="T9" s="91"/>
      <c r="U9" s="91"/>
      <c r="V9" s="91"/>
      <c r="W9" s="91"/>
      <c r="X9" s="91"/>
      <c r="Y9" s="91"/>
      <c r="Z9" s="91"/>
      <c r="AA9" s="91"/>
      <c r="AB9" s="91"/>
      <c r="AC9" s="91"/>
      <c r="AD9" s="91"/>
      <c r="AE9" s="191"/>
    </row>
    <row r="10" spans="1:31" ht="15.75">
      <c r="A10" s="281" t="s">
        <v>177</v>
      </c>
      <c r="B10" s="282" t="s">
        <v>6</v>
      </c>
      <c r="C10" s="283" t="s">
        <v>174</v>
      </c>
      <c r="D10" s="281" t="s">
        <v>232</v>
      </c>
      <c r="E10" s="282" t="s">
        <v>6</v>
      </c>
      <c r="F10" s="293" t="s">
        <v>176</v>
      </c>
      <c r="G10" s="295" t="s">
        <v>179</v>
      </c>
      <c r="H10" s="93" t="s">
        <v>6</v>
      </c>
      <c r="I10" s="296" t="s">
        <v>233</v>
      </c>
      <c r="J10" s="294" t="s">
        <v>181</v>
      </c>
      <c r="K10" s="93" t="s">
        <v>6</v>
      </c>
      <c r="L10" s="94" t="s">
        <v>180</v>
      </c>
      <c r="N10" s="210"/>
      <c r="Q10" s="91"/>
      <c r="R10" s="91"/>
      <c r="S10" s="91"/>
      <c r="T10" s="91"/>
      <c r="U10" s="91"/>
      <c r="V10" s="91"/>
      <c r="W10" s="91"/>
      <c r="X10" s="91"/>
      <c r="Y10" s="91"/>
      <c r="Z10" s="91"/>
      <c r="AA10" s="91"/>
      <c r="AB10" s="91"/>
      <c r="AC10" s="91"/>
      <c r="AD10" s="91"/>
      <c r="AE10" s="191"/>
    </row>
    <row r="11" spans="1:31" ht="15.75">
      <c r="A11" s="281" t="s">
        <v>183</v>
      </c>
      <c r="B11" s="282" t="s">
        <v>6</v>
      </c>
      <c r="C11" s="283" t="s">
        <v>181</v>
      </c>
      <c r="D11" s="281" t="s">
        <v>196</v>
      </c>
      <c r="E11" s="282" t="s">
        <v>6</v>
      </c>
      <c r="F11" s="293" t="s">
        <v>179</v>
      </c>
      <c r="G11" s="295" t="s">
        <v>128</v>
      </c>
      <c r="H11" s="93" t="s">
        <v>6</v>
      </c>
      <c r="I11" s="296" t="s">
        <v>232</v>
      </c>
      <c r="J11" s="294" t="s">
        <v>178</v>
      </c>
      <c r="K11" s="93" t="s">
        <v>6</v>
      </c>
      <c r="L11" s="94" t="s">
        <v>177</v>
      </c>
      <c r="N11" s="210"/>
      <c r="Q11" s="91"/>
      <c r="R11" s="91"/>
      <c r="S11" s="91"/>
      <c r="T11" s="91"/>
      <c r="U11" s="91"/>
      <c r="V11" s="91"/>
      <c r="W11" s="91"/>
      <c r="X11" s="91"/>
      <c r="Y11" s="91"/>
      <c r="Z11" s="91"/>
      <c r="AA11" s="91"/>
      <c r="AB11" s="91"/>
      <c r="AC11" s="91"/>
      <c r="AD11" s="91"/>
      <c r="AE11" s="191"/>
    </row>
    <row r="12" spans="1:31" ht="15.75">
      <c r="A12" s="281" t="s">
        <v>175</v>
      </c>
      <c r="B12" s="282" t="s">
        <v>6</v>
      </c>
      <c r="C12" s="283" t="s">
        <v>178</v>
      </c>
      <c r="D12" s="281" t="s">
        <v>182</v>
      </c>
      <c r="E12" s="282" t="s">
        <v>6</v>
      </c>
      <c r="F12" s="293" t="s">
        <v>128</v>
      </c>
      <c r="G12" s="295" t="s">
        <v>180</v>
      </c>
      <c r="H12" s="93" t="s">
        <v>6</v>
      </c>
      <c r="I12" s="296" t="s">
        <v>196</v>
      </c>
      <c r="J12" s="294" t="s">
        <v>233</v>
      </c>
      <c r="K12" s="93" t="s">
        <v>6</v>
      </c>
      <c r="L12" s="94" t="s">
        <v>183</v>
      </c>
      <c r="N12" s="210"/>
      <c r="Q12" s="91"/>
      <c r="R12" s="91"/>
      <c r="S12" s="91"/>
      <c r="T12" s="91"/>
      <c r="U12" s="91"/>
      <c r="V12" s="91"/>
      <c r="W12" s="91"/>
      <c r="X12" s="91"/>
      <c r="Y12" s="91"/>
      <c r="Z12" s="91"/>
      <c r="AA12" s="91"/>
      <c r="AB12" s="91"/>
      <c r="AC12" s="91"/>
      <c r="AD12" s="91"/>
      <c r="AE12" s="191"/>
    </row>
    <row r="13" spans="1:31" ht="15.75">
      <c r="A13" s="281" t="s">
        <v>176</v>
      </c>
      <c r="B13" s="282" t="s">
        <v>6</v>
      </c>
      <c r="C13" s="283" t="s">
        <v>233</v>
      </c>
      <c r="D13" s="281" t="s">
        <v>174</v>
      </c>
      <c r="E13" s="282" t="s">
        <v>6</v>
      </c>
      <c r="F13" s="293" t="s">
        <v>180</v>
      </c>
      <c r="G13" s="295" t="s">
        <v>177</v>
      </c>
      <c r="H13" s="93" t="s">
        <v>6</v>
      </c>
      <c r="I13" s="296" t="s">
        <v>182</v>
      </c>
      <c r="J13" s="294" t="s">
        <v>196</v>
      </c>
      <c r="K13" s="93" t="s">
        <v>6</v>
      </c>
      <c r="L13" s="94" t="s">
        <v>176</v>
      </c>
      <c r="N13" s="210"/>
      <c r="Q13" s="91"/>
      <c r="R13" s="91"/>
      <c r="S13" s="91"/>
      <c r="T13" s="91"/>
      <c r="U13" s="91"/>
      <c r="V13" s="91"/>
      <c r="W13" s="91"/>
      <c r="X13" s="91"/>
      <c r="Y13" s="91"/>
      <c r="Z13" s="91"/>
      <c r="AA13" s="91"/>
      <c r="AB13" s="91"/>
      <c r="AC13" s="91"/>
      <c r="AD13" s="91"/>
      <c r="AE13" s="191"/>
    </row>
    <row r="14" spans="1:31" ht="16.5" thickBot="1">
      <c r="A14" s="281" t="s">
        <v>180</v>
      </c>
      <c r="B14" s="282" t="s">
        <v>6</v>
      </c>
      <c r="C14" s="283" t="s">
        <v>182</v>
      </c>
      <c r="D14" s="281" t="s">
        <v>175</v>
      </c>
      <c r="E14" s="282" t="s">
        <v>6</v>
      </c>
      <c r="F14" s="293" t="s">
        <v>233</v>
      </c>
      <c r="G14" s="297" t="s">
        <v>176</v>
      </c>
      <c r="H14" s="298" t="s">
        <v>6</v>
      </c>
      <c r="I14" s="299" t="s">
        <v>178</v>
      </c>
      <c r="J14" s="294" t="s">
        <v>128</v>
      </c>
      <c r="K14" s="93" t="s">
        <v>6</v>
      </c>
      <c r="L14" s="94" t="s">
        <v>174</v>
      </c>
      <c r="N14" s="210"/>
      <c r="Q14" s="91"/>
      <c r="R14" s="91"/>
      <c r="S14" s="91"/>
      <c r="T14" s="91"/>
      <c r="U14" s="91"/>
      <c r="V14" s="91"/>
      <c r="W14" s="91"/>
      <c r="X14" s="91"/>
      <c r="Y14" s="91"/>
      <c r="Z14" s="91"/>
      <c r="AA14" s="91"/>
      <c r="AB14" s="91"/>
      <c r="AC14" s="91"/>
      <c r="AD14" s="91"/>
      <c r="AE14" s="191"/>
    </row>
    <row r="15" spans="1:31" ht="15.75">
      <c r="A15" s="350" t="s">
        <v>10</v>
      </c>
      <c r="B15" s="351"/>
      <c r="C15" s="352"/>
      <c r="D15" s="350" t="s">
        <v>11</v>
      </c>
      <c r="E15" s="351"/>
      <c r="F15" s="352"/>
      <c r="G15" s="361" t="s">
        <v>12</v>
      </c>
      <c r="H15" s="362"/>
      <c r="I15" s="363"/>
      <c r="J15" s="350" t="s">
        <v>13</v>
      </c>
      <c r="K15" s="351"/>
      <c r="L15" s="352"/>
      <c r="N15" s="95"/>
      <c r="Q15" s="91"/>
      <c r="R15" s="91"/>
      <c r="S15" s="91"/>
      <c r="T15" s="91"/>
      <c r="U15" s="91"/>
      <c r="V15" s="91"/>
      <c r="W15" s="91"/>
      <c r="X15" s="91"/>
      <c r="Y15" s="91"/>
      <c r="Z15" s="91"/>
      <c r="AA15" s="91"/>
      <c r="AB15" s="91"/>
      <c r="AC15" s="91"/>
      <c r="AD15" s="91"/>
      <c r="AE15" s="191"/>
    </row>
    <row r="16" spans="1:31" ht="15.75">
      <c r="A16" s="353">
        <f>J7+7</f>
        <v>41180</v>
      </c>
      <c r="B16" s="354"/>
      <c r="C16" s="355"/>
      <c r="D16" s="353">
        <f>A16+7</f>
        <v>41187</v>
      </c>
      <c r="E16" s="354"/>
      <c r="F16" s="355"/>
      <c r="G16" s="353">
        <f>D16+7</f>
        <v>41194</v>
      </c>
      <c r="H16" s="354"/>
      <c r="I16" s="355"/>
      <c r="J16" s="353">
        <f>G16+7</f>
        <v>41201</v>
      </c>
      <c r="K16" s="354"/>
      <c r="L16" s="355"/>
      <c r="N16" s="210"/>
      <c r="Q16" s="91"/>
      <c r="R16" s="91"/>
      <c r="S16" s="91"/>
      <c r="T16" s="91"/>
      <c r="U16" s="91"/>
      <c r="V16" s="91"/>
      <c r="W16" s="91"/>
      <c r="X16" s="91"/>
      <c r="Y16" s="91"/>
      <c r="Z16" s="91"/>
      <c r="AA16" s="91"/>
      <c r="AB16" s="91"/>
      <c r="AC16" s="91"/>
      <c r="AD16" s="91"/>
      <c r="AE16" s="191"/>
    </row>
    <row r="17" spans="1:31" ht="15.75">
      <c r="A17" s="92" t="s">
        <v>180</v>
      </c>
      <c r="B17" s="93" t="s">
        <v>6</v>
      </c>
      <c r="C17" s="94" t="s">
        <v>178</v>
      </c>
      <c r="D17" s="92" t="s">
        <v>196</v>
      </c>
      <c r="E17" s="93" t="s">
        <v>6</v>
      </c>
      <c r="F17" s="94" t="s">
        <v>233</v>
      </c>
      <c r="G17" s="92" t="s">
        <v>176</v>
      </c>
      <c r="H17" s="93" t="s">
        <v>6</v>
      </c>
      <c r="I17" s="94" t="s">
        <v>183</v>
      </c>
      <c r="J17" s="92" t="s">
        <v>174</v>
      </c>
      <c r="K17" s="93" t="s">
        <v>6</v>
      </c>
      <c r="L17" s="94" t="s">
        <v>181</v>
      </c>
      <c r="N17" s="210"/>
      <c r="Q17" s="91"/>
      <c r="R17" s="91"/>
      <c r="S17" s="91"/>
      <c r="T17" s="91"/>
      <c r="U17" s="91"/>
      <c r="V17" s="91"/>
      <c r="W17" s="91"/>
      <c r="X17" s="91"/>
      <c r="Y17" s="91"/>
      <c r="Z17" s="91"/>
      <c r="AA17" s="91"/>
      <c r="AB17" s="91"/>
      <c r="AC17" s="91"/>
      <c r="AD17" s="91"/>
      <c r="AE17" s="191"/>
    </row>
    <row r="18" spans="1:31" ht="15.75">
      <c r="A18" s="92" t="s">
        <v>177</v>
      </c>
      <c r="B18" s="93" t="s">
        <v>6</v>
      </c>
      <c r="C18" s="94" t="s">
        <v>233</v>
      </c>
      <c r="D18" s="92" t="s">
        <v>176</v>
      </c>
      <c r="E18" s="93" t="s">
        <v>6</v>
      </c>
      <c r="F18" s="94" t="s">
        <v>180</v>
      </c>
      <c r="G18" s="92" t="s">
        <v>232</v>
      </c>
      <c r="H18" s="93" t="s">
        <v>6</v>
      </c>
      <c r="I18" s="94" t="s">
        <v>196</v>
      </c>
      <c r="J18" s="92" t="s">
        <v>175</v>
      </c>
      <c r="K18" s="93" t="s">
        <v>6</v>
      </c>
      <c r="L18" s="94" t="s">
        <v>183</v>
      </c>
      <c r="N18" s="210"/>
      <c r="Q18" s="91"/>
      <c r="R18" s="91"/>
      <c r="S18" s="91"/>
      <c r="T18" s="91"/>
      <c r="U18" s="91"/>
      <c r="V18" s="91"/>
      <c r="W18" s="91"/>
      <c r="X18" s="91"/>
      <c r="Y18" s="91"/>
      <c r="Z18" s="91"/>
      <c r="AA18" s="91"/>
      <c r="AB18" s="91"/>
      <c r="AC18" s="91"/>
      <c r="AD18" s="91"/>
      <c r="AE18" s="191"/>
    </row>
    <row r="19" spans="1:31" ht="15.75">
      <c r="A19" s="92" t="s">
        <v>175</v>
      </c>
      <c r="B19" s="93" t="s">
        <v>6</v>
      </c>
      <c r="C19" s="94" t="s">
        <v>196</v>
      </c>
      <c r="D19" s="92" t="s">
        <v>183</v>
      </c>
      <c r="E19" s="93" t="s">
        <v>6</v>
      </c>
      <c r="F19" s="94" t="s">
        <v>179</v>
      </c>
      <c r="G19" s="92" t="s">
        <v>180</v>
      </c>
      <c r="H19" s="93" t="s">
        <v>6</v>
      </c>
      <c r="I19" s="94" t="s">
        <v>175</v>
      </c>
      <c r="J19" s="92" t="s">
        <v>128</v>
      </c>
      <c r="K19" s="93" t="s">
        <v>6</v>
      </c>
      <c r="L19" s="94" t="s">
        <v>178</v>
      </c>
      <c r="N19" s="210"/>
      <c r="Q19" s="91"/>
      <c r="R19" s="91"/>
      <c r="S19" s="91"/>
      <c r="T19" s="91"/>
      <c r="U19" s="91"/>
      <c r="V19" s="91"/>
      <c r="W19" s="91"/>
      <c r="X19" s="91"/>
      <c r="Y19" s="91"/>
      <c r="Z19" s="91"/>
      <c r="AA19" s="91"/>
      <c r="AB19" s="91"/>
      <c r="AC19" s="91"/>
      <c r="AD19" s="91"/>
      <c r="AE19" s="191"/>
    </row>
    <row r="20" spans="1:31" ht="15.75">
      <c r="A20" s="92" t="s">
        <v>232</v>
      </c>
      <c r="B20" s="93" t="s">
        <v>6</v>
      </c>
      <c r="C20" s="94" t="s">
        <v>183</v>
      </c>
      <c r="D20" s="92" t="s">
        <v>174</v>
      </c>
      <c r="E20" s="93" t="s">
        <v>6</v>
      </c>
      <c r="F20" s="94" t="s">
        <v>182</v>
      </c>
      <c r="G20" s="92" t="s">
        <v>182</v>
      </c>
      <c r="H20" s="93" t="s">
        <v>6</v>
      </c>
      <c r="I20" s="94" t="s">
        <v>178</v>
      </c>
      <c r="J20" s="92" t="s">
        <v>179</v>
      </c>
      <c r="K20" s="93" t="s">
        <v>6</v>
      </c>
      <c r="L20" s="94" t="s">
        <v>176</v>
      </c>
      <c r="N20" s="211"/>
      <c r="Q20" s="91"/>
      <c r="R20" s="91"/>
      <c r="S20" s="91"/>
      <c r="T20" s="91"/>
      <c r="U20" s="91"/>
      <c r="V20" s="91"/>
      <c r="W20" s="91"/>
      <c r="X20" s="91"/>
      <c r="Y20" s="91"/>
      <c r="Z20" s="91"/>
      <c r="AA20" s="91"/>
      <c r="AB20" s="91"/>
      <c r="AC20" s="91"/>
      <c r="AD20" s="91"/>
      <c r="AE20" s="191"/>
    </row>
    <row r="21" spans="1:31">
      <c r="A21" s="92" t="s">
        <v>179</v>
      </c>
      <c r="B21" s="93" t="s">
        <v>6</v>
      </c>
      <c r="C21" s="94" t="s">
        <v>174</v>
      </c>
      <c r="D21" s="92" t="s">
        <v>177</v>
      </c>
      <c r="E21" s="93" t="s">
        <v>6</v>
      </c>
      <c r="F21" s="94" t="s">
        <v>232</v>
      </c>
      <c r="G21" s="92" t="s">
        <v>128</v>
      </c>
      <c r="H21" s="93" t="s">
        <v>6</v>
      </c>
      <c r="I21" s="94" t="s">
        <v>177</v>
      </c>
      <c r="J21" s="92" t="s">
        <v>196</v>
      </c>
      <c r="K21" s="93" t="s">
        <v>6</v>
      </c>
      <c r="L21" s="94" t="s">
        <v>182</v>
      </c>
      <c r="N21" s="211"/>
    </row>
    <row r="22" spans="1:31">
      <c r="A22" s="92" t="s">
        <v>128</v>
      </c>
      <c r="B22" s="93" t="s">
        <v>6</v>
      </c>
      <c r="C22" s="94" t="s">
        <v>181</v>
      </c>
      <c r="D22" s="92" t="s">
        <v>175</v>
      </c>
      <c r="E22" s="93" t="s">
        <v>6</v>
      </c>
      <c r="F22" s="94" t="s">
        <v>128</v>
      </c>
      <c r="G22" s="92" t="s">
        <v>233</v>
      </c>
      <c r="H22" s="93" t="s">
        <v>6</v>
      </c>
      <c r="I22" s="94" t="s">
        <v>174</v>
      </c>
      <c r="J22" s="92" t="s">
        <v>180</v>
      </c>
      <c r="K22" s="93" t="s">
        <v>6</v>
      </c>
      <c r="L22" s="94" t="s">
        <v>177</v>
      </c>
    </row>
    <row r="23" spans="1:31">
      <c r="A23" s="92" t="s">
        <v>182</v>
      </c>
      <c r="B23" s="93" t="s">
        <v>6</v>
      </c>
      <c r="C23" s="94" t="s">
        <v>176</v>
      </c>
      <c r="D23" s="92" t="s">
        <v>178</v>
      </c>
      <c r="E23" s="93" t="s">
        <v>6</v>
      </c>
      <c r="F23" s="94" t="s">
        <v>181</v>
      </c>
      <c r="G23" s="96" t="s">
        <v>181</v>
      </c>
      <c r="H23" s="93" t="s">
        <v>6</v>
      </c>
      <c r="I23" s="97" t="s">
        <v>179</v>
      </c>
      <c r="J23" s="92" t="s">
        <v>233</v>
      </c>
      <c r="K23" s="93" t="s">
        <v>6</v>
      </c>
      <c r="L23" s="94" t="s">
        <v>232</v>
      </c>
    </row>
    <row r="24" spans="1:31" ht="15.75">
      <c r="A24" s="350" t="s">
        <v>14</v>
      </c>
      <c r="B24" s="351"/>
      <c r="C24" s="352"/>
      <c r="D24" s="350" t="s">
        <v>15</v>
      </c>
      <c r="E24" s="351"/>
      <c r="F24" s="352"/>
      <c r="G24" s="350" t="s">
        <v>16</v>
      </c>
      <c r="H24" s="351"/>
      <c r="I24" s="352"/>
      <c r="J24" s="350" t="s">
        <v>17</v>
      </c>
      <c r="K24" s="351"/>
      <c r="L24" s="352"/>
      <c r="P24" s="93"/>
      <c r="Q24" s="93"/>
    </row>
    <row r="25" spans="1:31">
      <c r="A25" s="353">
        <f>J16+7</f>
        <v>41208</v>
      </c>
      <c r="B25" s="354"/>
      <c r="C25" s="355"/>
      <c r="D25" s="353">
        <v>41209</v>
      </c>
      <c r="E25" s="354"/>
      <c r="F25" s="355"/>
      <c r="G25" s="353">
        <f>A25+7</f>
        <v>41215</v>
      </c>
      <c r="H25" s="354"/>
      <c r="I25" s="355"/>
      <c r="J25" s="353">
        <f>G25+14</f>
        <v>41229</v>
      </c>
      <c r="K25" s="354"/>
      <c r="L25" s="355"/>
    </row>
    <row r="26" spans="1:31">
      <c r="A26" s="92" t="s">
        <v>177</v>
      </c>
      <c r="B26" s="93" t="s">
        <v>6</v>
      </c>
      <c r="C26" s="94" t="s">
        <v>179</v>
      </c>
      <c r="D26" s="92" t="s">
        <v>128</v>
      </c>
      <c r="E26" s="93" t="s">
        <v>6</v>
      </c>
      <c r="F26" s="94" t="s">
        <v>176</v>
      </c>
      <c r="G26" s="92" t="s">
        <v>175</v>
      </c>
      <c r="H26" s="93" t="s">
        <v>6</v>
      </c>
      <c r="I26" s="94" t="s">
        <v>182</v>
      </c>
      <c r="J26" s="92" t="s">
        <v>233</v>
      </c>
      <c r="K26" s="93" t="s">
        <v>6</v>
      </c>
      <c r="L26" s="94" t="s">
        <v>128</v>
      </c>
    </row>
    <row r="27" spans="1:31">
      <c r="A27" s="92" t="s">
        <v>178</v>
      </c>
      <c r="B27" s="93" t="s">
        <v>6</v>
      </c>
      <c r="C27" s="94" t="s">
        <v>174</v>
      </c>
      <c r="D27" s="92" t="s">
        <v>182</v>
      </c>
      <c r="E27" s="93" t="s">
        <v>6</v>
      </c>
      <c r="F27" s="94" t="s">
        <v>181</v>
      </c>
      <c r="G27" s="92" t="s">
        <v>128</v>
      </c>
      <c r="H27" s="93" t="s">
        <v>6</v>
      </c>
      <c r="I27" s="94" t="s">
        <v>179</v>
      </c>
      <c r="J27" s="92" t="s">
        <v>180</v>
      </c>
      <c r="K27" s="93" t="s">
        <v>6</v>
      </c>
      <c r="L27" s="94" t="s">
        <v>232</v>
      </c>
    </row>
    <row r="28" spans="1:31">
      <c r="A28" s="92" t="s">
        <v>196</v>
      </c>
      <c r="B28" s="93" t="s">
        <v>6</v>
      </c>
      <c r="C28" s="94" t="s">
        <v>181</v>
      </c>
      <c r="D28" s="92" t="s">
        <v>174</v>
      </c>
      <c r="E28" s="93" t="s">
        <v>6</v>
      </c>
      <c r="F28" s="94" t="s">
        <v>232</v>
      </c>
      <c r="G28" s="92" t="s">
        <v>176</v>
      </c>
      <c r="H28" s="93" t="s">
        <v>6</v>
      </c>
      <c r="I28" s="94" t="s">
        <v>177</v>
      </c>
      <c r="J28" s="92" t="s">
        <v>182</v>
      </c>
      <c r="K28" s="93" t="s">
        <v>6</v>
      </c>
      <c r="L28" s="94" t="s">
        <v>183</v>
      </c>
    </row>
    <row r="29" spans="1:31">
      <c r="A29" s="92" t="s">
        <v>233</v>
      </c>
      <c r="B29" s="93" t="s">
        <v>6</v>
      </c>
      <c r="C29" s="94" t="s">
        <v>180</v>
      </c>
      <c r="D29" s="92" t="s">
        <v>177</v>
      </c>
      <c r="E29" s="93" t="s">
        <v>6</v>
      </c>
      <c r="F29" s="94" t="s">
        <v>175</v>
      </c>
      <c r="G29" s="92" t="s">
        <v>181</v>
      </c>
      <c r="H29" s="93" t="s">
        <v>6</v>
      </c>
      <c r="I29" s="94" t="s">
        <v>233</v>
      </c>
      <c r="J29" s="92" t="s">
        <v>175</v>
      </c>
      <c r="K29" s="93" t="s">
        <v>6</v>
      </c>
      <c r="L29" s="94" t="s">
        <v>174</v>
      </c>
    </row>
    <row r="30" spans="1:31">
      <c r="A30" s="92" t="s">
        <v>176</v>
      </c>
      <c r="B30" s="93" t="s">
        <v>6</v>
      </c>
      <c r="C30" s="94" t="s">
        <v>175</v>
      </c>
      <c r="D30" s="92" t="s">
        <v>178</v>
      </c>
      <c r="E30" s="93" t="s">
        <v>6</v>
      </c>
      <c r="F30" s="94" t="s">
        <v>233</v>
      </c>
      <c r="G30" s="92" t="s">
        <v>183</v>
      </c>
      <c r="H30" s="93" t="s">
        <v>6</v>
      </c>
      <c r="I30" s="94" t="s">
        <v>180</v>
      </c>
      <c r="J30" s="92" t="s">
        <v>181</v>
      </c>
      <c r="K30" s="93" t="s">
        <v>6</v>
      </c>
      <c r="L30" s="94" t="s">
        <v>176</v>
      </c>
    </row>
    <row r="31" spans="1:31">
      <c r="A31" s="92" t="s">
        <v>182</v>
      </c>
      <c r="B31" s="93" t="s">
        <v>6</v>
      </c>
      <c r="C31" s="94" t="s">
        <v>232</v>
      </c>
      <c r="D31" s="92" t="s">
        <v>183</v>
      </c>
      <c r="E31" s="93" t="s">
        <v>6</v>
      </c>
      <c r="F31" s="94" t="s">
        <v>196</v>
      </c>
      <c r="G31" s="92" t="s">
        <v>232</v>
      </c>
      <c r="H31" s="93" t="s">
        <v>6</v>
      </c>
      <c r="I31" s="94" t="s">
        <v>178</v>
      </c>
      <c r="J31" s="92" t="s">
        <v>178</v>
      </c>
      <c r="K31" s="93" t="s">
        <v>6</v>
      </c>
      <c r="L31" s="94" t="s">
        <v>179</v>
      </c>
    </row>
    <row r="32" spans="1:31">
      <c r="A32" s="92" t="s">
        <v>183</v>
      </c>
      <c r="B32" s="93" t="s">
        <v>6</v>
      </c>
      <c r="C32" s="94" t="s">
        <v>128</v>
      </c>
      <c r="D32" s="96" t="s">
        <v>179</v>
      </c>
      <c r="E32" s="93" t="s">
        <v>6</v>
      </c>
      <c r="F32" s="97" t="s">
        <v>180</v>
      </c>
      <c r="G32" s="96" t="s">
        <v>174</v>
      </c>
      <c r="H32" s="93" t="s">
        <v>6</v>
      </c>
      <c r="I32" s="97" t="s">
        <v>196</v>
      </c>
      <c r="J32" s="92" t="s">
        <v>196</v>
      </c>
      <c r="K32" s="93" t="s">
        <v>6</v>
      </c>
      <c r="L32" s="94" t="s">
        <v>177</v>
      </c>
    </row>
    <row r="33" spans="1:12" ht="15.75">
      <c r="A33" s="350" t="s">
        <v>18</v>
      </c>
      <c r="B33" s="351"/>
      <c r="C33" s="352"/>
      <c r="D33" s="341" t="s">
        <v>185</v>
      </c>
      <c r="E33" s="342"/>
      <c r="F33" s="342"/>
      <c r="G33" s="342"/>
      <c r="H33" s="342"/>
      <c r="I33" s="342"/>
      <c r="J33" s="342"/>
      <c r="K33" s="342"/>
      <c r="L33" s="343"/>
    </row>
    <row r="34" spans="1:12">
      <c r="A34" s="353">
        <f>J25+7</f>
        <v>41236</v>
      </c>
      <c r="B34" s="354"/>
      <c r="C34" s="355"/>
      <c r="D34" s="344"/>
      <c r="E34" s="345"/>
      <c r="F34" s="345"/>
      <c r="G34" s="345"/>
      <c r="H34" s="345"/>
      <c r="I34" s="345"/>
      <c r="J34" s="345"/>
      <c r="K34" s="345"/>
      <c r="L34" s="346"/>
    </row>
    <row r="35" spans="1:12">
      <c r="A35" s="92" t="s">
        <v>178</v>
      </c>
      <c r="B35" s="93" t="s">
        <v>6</v>
      </c>
      <c r="C35" s="94" t="s">
        <v>196</v>
      </c>
      <c r="D35" s="344"/>
      <c r="E35" s="345"/>
      <c r="F35" s="345"/>
      <c r="G35" s="345"/>
      <c r="H35" s="345"/>
      <c r="I35" s="345"/>
      <c r="J35" s="345"/>
      <c r="K35" s="345"/>
      <c r="L35" s="346"/>
    </row>
    <row r="36" spans="1:12">
      <c r="A36" s="92" t="s">
        <v>174</v>
      </c>
      <c r="B36" s="93" t="s">
        <v>6</v>
      </c>
      <c r="C36" s="94" t="s">
        <v>176</v>
      </c>
      <c r="D36" s="344"/>
      <c r="E36" s="345"/>
      <c r="F36" s="345"/>
      <c r="G36" s="345"/>
      <c r="H36" s="345"/>
      <c r="I36" s="345"/>
      <c r="J36" s="345"/>
      <c r="K36" s="345"/>
      <c r="L36" s="346"/>
    </row>
    <row r="37" spans="1:12">
      <c r="A37" s="92" t="s">
        <v>233</v>
      </c>
      <c r="B37" s="93" t="s">
        <v>6</v>
      </c>
      <c r="C37" s="94" t="s">
        <v>182</v>
      </c>
      <c r="D37" s="344"/>
      <c r="E37" s="345"/>
      <c r="F37" s="345"/>
      <c r="G37" s="345"/>
      <c r="H37" s="345"/>
      <c r="I37" s="345"/>
      <c r="J37" s="345"/>
      <c r="K37" s="345"/>
      <c r="L37" s="346"/>
    </row>
    <row r="38" spans="1:12">
      <c r="A38" s="92" t="s">
        <v>180</v>
      </c>
      <c r="B38" s="93" t="s">
        <v>6</v>
      </c>
      <c r="C38" s="94" t="s">
        <v>128</v>
      </c>
      <c r="D38" s="344"/>
      <c r="E38" s="345"/>
      <c r="F38" s="345"/>
      <c r="G38" s="345"/>
      <c r="H38" s="345"/>
      <c r="I38" s="345"/>
      <c r="J38" s="345"/>
      <c r="K38" s="345"/>
      <c r="L38" s="346"/>
    </row>
    <row r="39" spans="1:12">
      <c r="A39" s="92" t="s">
        <v>232</v>
      </c>
      <c r="B39" s="93" t="s">
        <v>6</v>
      </c>
      <c r="C39" s="94" t="s">
        <v>181</v>
      </c>
      <c r="D39" s="344"/>
      <c r="E39" s="345"/>
      <c r="F39" s="345"/>
      <c r="G39" s="345"/>
      <c r="H39" s="345"/>
      <c r="I39" s="345"/>
      <c r="J39" s="345"/>
      <c r="K39" s="345"/>
      <c r="L39" s="346"/>
    </row>
    <row r="40" spans="1:12">
      <c r="A40" s="92" t="s">
        <v>179</v>
      </c>
      <c r="B40" s="93" t="s">
        <v>6</v>
      </c>
      <c r="C40" s="94" t="s">
        <v>175</v>
      </c>
      <c r="D40" s="344"/>
      <c r="E40" s="345"/>
      <c r="F40" s="345"/>
      <c r="G40" s="345"/>
      <c r="H40" s="345"/>
      <c r="I40" s="345"/>
      <c r="J40" s="345"/>
      <c r="K40" s="345"/>
      <c r="L40" s="346"/>
    </row>
    <row r="41" spans="1:12">
      <c r="A41" s="96" t="s">
        <v>177</v>
      </c>
      <c r="B41" s="98" t="s">
        <v>6</v>
      </c>
      <c r="C41" s="97" t="s">
        <v>183</v>
      </c>
      <c r="D41" s="347"/>
      <c r="E41" s="348"/>
      <c r="F41" s="348"/>
      <c r="G41" s="348"/>
      <c r="H41" s="348"/>
      <c r="I41" s="348"/>
      <c r="J41" s="348"/>
      <c r="K41" s="348"/>
      <c r="L41" s="349"/>
    </row>
    <row r="43" spans="1:12" ht="15.75">
      <c r="A43" s="350" t="s">
        <v>19</v>
      </c>
      <c r="B43" s="351"/>
      <c r="C43" s="352"/>
      <c r="D43" s="350" t="s">
        <v>20</v>
      </c>
      <c r="E43" s="351"/>
      <c r="F43" s="352"/>
      <c r="G43" s="350" t="s">
        <v>21</v>
      </c>
      <c r="H43" s="351"/>
      <c r="I43" s="352"/>
      <c r="J43" s="350" t="s">
        <v>22</v>
      </c>
      <c r="K43" s="351"/>
      <c r="L43" s="352"/>
    </row>
    <row r="44" spans="1:12">
      <c r="A44" s="353">
        <f>A34+7</f>
        <v>41243</v>
      </c>
      <c r="B44" s="354"/>
      <c r="C44" s="355"/>
      <c r="D44" s="353">
        <f>A44+7</f>
        <v>41250</v>
      </c>
      <c r="E44" s="354"/>
      <c r="F44" s="355"/>
      <c r="G44" s="353">
        <f>D44+7</f>
        <v>41257</v>
      </c>
      <c r="H44" s="354"/>
      <c r="I44" s="355"/>
      <c r="J44" s="353">
        <f>G44+7</f>
        <v>41264</v>
      </c>
      <c r="K44" s="354"/>
      <c r="L44" s="355"/>
    </row>
    <row r="45" spans="1:12">
      <c r="A45" s="92" t="s">
        <v>232</v>
      </c>
      <c r="B45" s="93" t="s">
        <v>6</v>
      </c>
      <c r="C45" s="94" t="s">
        <v>179</v>
      </c>
      <c r="D45" s="92" t="s">
        <v>177</v>
      </c>
      <c r="E45" s="93" t="s">
        <v>6</v>
      </c>
      <c r="F45" s="94" t="s">
        <v>181</v>
      </c>
      <c r="G45" s="92" t="s">
        <v>174</v>
      </c>
      <c r="H45" s="93" t="s">
        <v>6</v>
      </c>
      <c r="I45" s="94" t="s">
        <v>183</v>
      </c>
      <c r="J45" s="92" t="s">
        <v>175</v>
      </c>
      <c r="K45" s="93" t="s">
        <v>6</v>
      </c>
      <c r="L45" s="94" t="s">
        <v>232</v>
      </c>
    </row>
    <row r="46" spans="1:12">
      <c r="A46" s="92" t="s">
        <v>128</v>
      </c>
      <c r="B46" s="93" t="s">
        <v>6</v>
      </c>
      <c r="C46" s="94" t="s">
        <v>196</v>
      </c>
      <c r="D46" s="92" t="s">
        <v>178</v>
      </c>
      <c r="E46" s="93" t="s">
        <v>6</v>
      </c>
      <c r="F46" s="94" t="s">
        <v>183</v>
      </c>
      <c r="G46" s="92" t="s">
        <v>175</v>
      </c>
      <c r="H46" s="93" t="s">
        <v>6</v>
      </c>
      <c r="I46" s="94" t="s">
        <v>181</v>
      </c>
      <c r="J46" s="92" t="s">
        <v>182</v>
      </c>
      <c r="K46" s="93" t="s">
        <v>6</v>
      </c>
      <c r="L46" s="94" t="s">
        <v>179</v>
      </c>
    </row>
    <row r="47" spans="1:12">
      <c r="A47" s="92" t="s">
        <v>174</v>
      </c>
      <c r="B47" s="93" t="s">
        <v>6</v>
      </c>
      <c r="C47" s="94" t="s">
        <v>177</v>
      </c>
      <c r="D47" s="92" t="s">
        <v>176</v>
      </c>
      <c r="E47" s="93" t="s">
        <v>6</v>
      </c>
      <c r="F47" s="94" t="s">
        <v>232</v>
      </c>
      <c r="G47" s="92" t="s">
        <v>233</v>
      </c>
      <c r="H47" s="93" t="s">
        <v>6</v>
      </c>
      <c r="I47" s="94" t="s">
        <v>179</v>
      </c>
      <c r="J47" s="92" t="s">
        <v>180</v>
      </c>
      <c r="K47" s="93" t="s">
        <v>6</v>
      </c>
      <c r="L47" s="94" t="s">
        <v>181</v>
      </c>
    </row>
    <row r="48" spans="1:12">
      <c r="A48" s="92" t="s">
        <v>181</v>
      </c>
      <c r="B48" s="93" t="s">
        <v>6</v>
      </c>
      <c r="C48" s="94" t="s">
        <v>183</v>
      </c>
      <c r="D48" s="92" t="s">
        <v>179</v>
      </c>
      <c r="E48" s="93" t="s">
        <v>6</v>
      </c>
      <c r="F48" s="94" t="s">
        <v>196</v>
      </c>
      <c r="G48" s="92" t="s">
        <v>232</v>
      </c>
      <c r="H48" s="93" t="s">
        <v>6</v>
      </c>
      <c r="I48" s="94" t="s">
        <v>128</v>
      </c>
      <c r="J48" s="92" t="s">
        <v>177</v>
      </c>
      <c r="K48" s="93" t="s">
        <v>6</v>
      </c>
      <c r="L48" s="94" t="s">
        <v>178</v>
      </c>
    </row>
    <row r="49" spans="1:12">
      <c r="A49" s="92" t="s">
        <v>178</v>
      </c>
      <c r="B49" s="93" t="s">
        <v>6</v>
      </c>
      <c r="C49" s="94" t="s">
        <v>175</v>
      </c>
      <c r="D49" s="92" t="s">
        <v>128</v>
      </c>
      <c r="E49" s="93" t="s">
        <v>6</v>
      </c>
      <c r="F49" s="94" t="s">
        <v>182</v>
      </c>
      <c r="G49" s="92" t="s">
        <v>196</v>
      </c>
      <c r="H49" s="93" t="s">
        <v>6</v>
      </c>
      <c r="I49" s="94" t="s">
        <v>180</v>
      </c>
      <c r="J49" s="92" t="s">
        <v>183</v>
      </c>
      <c r="K49" s="93" t="s">
        <v>6</v>
      </c>
      <c r="L49" s="94" t="s">
        <v>233</v>
      </c>
    </row>
    <row r="50" spans="1:12">
      <c r="A50" s="92" t="s">
        <v>233</v>
      </c>
      <c r="B50" s="93" t="s">
        <v>6</v>
      </c>
      <c r="C50" s="94" t="s">
        <v>176</v>
      </c>
      <c r="D50" s="92" t="s">
        <v>180</v>
      </c>
      <c r="E50" s="93" t="s">
        <v>6</v>
      </c>
      <c r="F50" s="94" t="s">
        <v>174</v>
      </c>
      <c r="G50" s="92" t="s">
        <v>182</v>
      </c>
      <c r="H50" s="93" t="s">
        <v>6</v>
      </c>
      <c r="I50" s="94" t="s">
        <v>177</v>
      </c>
      <c r="J50" s="92" t="s">
        <v>176</v>
      </c>
      <c r="K50" s="93" t="s">
        <v>6</v>
      </c>
      <c r="L50" s="94" t="s">
        <v>196</v>
      </c>
    </row>
    <row r="51" spans="1:12">
      <c r="A51" s="92" t="s">
        <v>182</v>
      </c>
      <c r="B51" s="98" t="s">
        <v>6</v>
      </c>
      <c r="C51" s="94" t="s">
        <v>180</v>
      </c>
      <c r="D51" s="92" t="s">
        <v>233</v>
      </c>
      <c r="E51" s="98" t="s">
        <v>6</v>
      </c>
      <c r="F51" s="94" t="s">
        <v>175</v>
      </c>
      <c r="G51" s="92" t="s">
        <v>178</v>
      </c>
      <c r="H51" s="98" t="s">
        <v>6</v>
      </c>
      <c r="I51" s="94" t="s">
        <v>176</v>
      </c>
      <c r="J51" s="92" t="s">
        <v>174</v>
      </c>
      <c r="K51" s="98" t="s">
        <v>6</v>
      </c>
      <c r="L51" s="94" t="s">
        <v>128</v>
      </c>
    </row>
    <row r="52" spans="1:12" ht="15.75">
      <c r="A52" s="350" t="s">
        <v>23</v>
      </c>
      <c r="B52" s="351"/>
      <c r="C52" s="352"/>
      <c r="D52" s="350" t="s">
        <v>24</v>
      </c>
      <c r="E52" s="351"/>
      <c r="F52" s="352"/>
      <c r="G52" s="350" t="s">
        <v>25</v>
      </c>
      <c r="H52" s="351"/>
      <c r="I52" s="352"/>
      <c r="J52" s="350" t="s">
        <v>26</v>
      </c>
      <c r="K52" s="351"/>
      <c r="L52" s="352"/>
    </row>
    <row r="53" spans="1:12">
      <c r="A53" s="353">
        <f>J44+7</f>
        <v>41271</v>
      </c>
      <c r="B53" s="354"/>
      <c r="C53" s="355"/>
      <c r="D53" s="353">
        <f>A53+7</f>
        <v>41278</v>
      </c>
      <c r="E53" s="354"/>
      <c r="F53" s="355"/>
      <c r="G53" s="353">
        <f>D53+7</f>
        <v>41285</v>
      </c>
      <c r="H53" s="354"/>
      <c r="I53" s="355"/>
      <c r="J53" s="353">
        <f>G53+7</f>
        <v>41292</v>
      </c>
      <c r="K53" s="354"/>
      <c r="L53" s="355"/>
    </row>
    <row r="54" spans="1:12">
      <c r="A54" s="92" t="s">
        <v>178</v>
      </c>
      <c r="B54" s="93" t="s">
        <v>6</v>
      </c>
      <c r="C54" s="94" t="s">
        <v>180</v>
      </c>
      <c r="D54" s="92" t="s">
        <v>233</v>
      </c>
      <c r="E54" s="93" t="s">
        <v>6</v>
      </c>
      <c r="F54" s="94" t="s">
        <v>196</v>
      </c>
      <c r="G54" s="92" t="s">
        <v>183</v>
      </c>
      <c r="H54" s="93" t="s">
        <v>6</v>
      </c>
      <c r="I54" s="94" t="s">
        <v>176</v>
      </c>
      <c r="J54" s="92" t="s">
        <v>181</v>
      </c>
      <c r="K54" s="93" t="s">
        <v>6</v>
      </c>
      <c r="L54" s="94" t="s">
        <v>174</v>
      </c>
    </row>
    <row r="55" spans="1:12">
      <c r="A55" s="92" t="s">
        <v>233</v>
      </c>
      <c r="B55" s="93" t="s">
        <v>6</v>
      </c>
      <c r="C55" s="94" t="s">
        <v>177</v>
      </c>
      <c r="D55" s="92" t="s">
        <v>180</v>
      </c>
      <c r="E55" s="93" t="s">
        <v>6</v>
      </c>
      <c r="F55" s="94" t="s">
        <v>176</v>
      </c>
      <c r="G55" s="92" t="s">
        <v>196</v>
      </c>
      <c r="H55" s="93" t="s">
        <v>6</v>
      </c>
      <c r="I55" s="94" t="s">
        <v>232</v>
      </c>
      <c r="J55" s="92" t="s">
        <v>183</v>
      </c>
      <c r="K55" s="93" t="s">
        <v>6</v>
      </c>
      <c r="L55" s="94" t="s">
        <v>175</v>
      </c>
    </row>
    <row r="56" spans="1:12">
      <c r="A56" s="92" t="s">
        <v>196</v>
      </c>
      <c r="B56" s="93" t="s">
        <v>6</v>
      </c>
      <c r="C56" s="94" t="s">
        <v>175</v>
      </c>
      <c r="D56" s="92" t="s">
        <v>179</v>
      </c>
      <c r="E56" s="93" t="s">
        <v>6</v>
      </c>
      <c r="F56" s="94" t="s">
        <v>183</v>
      </c>
      <c r="G56" s="92" t="s">
        <v>175</v>
      </c>
      <c r="H56" s="93" t="s">
        <v>6</v>
      </c>
      <c r="I56" s="94" t="s">
        <v>180</v>
      </c>
      <c r="J56" s="92" t="s">
        <v>178</v>
      </c>
      <c r="K56" s="93" t="s">
        <v>6</v>
      </c>
      <c r="L56" s="94" t="s">
        <v>128</v>
      </c>
    </row>
    <row r="57" spans="1:12">
      <c r="A57" s="92" t="s">
        <v>183</v>
      </c>
      <c r="B57" s="93" t="s">
        <v>6</v>
      </c>
      <c r="C57" s="94" t="s">
        <v>232</v>
      </c>
      <c r="D57" s="92" t="s">
        <v>182</v>
      </c>
      <c r="E57" s="93" t="s">
        <v>6</v>
      </c>
      <c r="F57" s="94" t="s">
        <v>174</v>
      </c>
      <c r="G57" s="92" t="s">
        <v>178</v>
      </c>
      <c r="H57" s="93" t="s">
        <v>6</v>
      </c>
      <c r="I57" s="94" t="s">
        <v>182</v>
      </c>
      <c r="J57" s="92" t="s">
        <v>176</v>
      </c>
      <c r="K57" s="93" t="s">
        <v>6</v>
      </c>
      <c r="L57" s="94" t="s">
        <v>179</v>
      </c>
    </row>
    <row r="58" spans="1:12">
      <c r="A58" s="92" t="s">
        <v>174</v>
      </c>
      <c r="B58" s="93" t="s">
        <v>6</v>
      </c>
      <c r="C58" s="94" t="s">
        <v>179</v>
      </c>
      <c r="D58" s="92" t="s">
        <v>232</v>
      </c>
      <c r="E58" s="93" t="s">
        <v>6</v>
      </c>
      <c r="F58" s="94" t="s">
        <v>177</v>
      </c>
      <c r="G58" s="92" t="s">
        <v>177</v>
      </c>
      <c r="H58" s="93" t="s">
        <v>6</v>
      </c>
      <c r="I58" s="94" t="s">
        <v>128</v>
      </c>
      <c r="J58" s="92" t="s">
        <v>182</v>
      </c>
      <c r="K58" s="93" t="s">
        <v>6</v>
      </c>
      <c r="L58" s="94" t="s">
        <v>196</v>
      </c>
    </row>
    <row r="59" spans="1:12">
      <c r="A59" s="92" t="s">
        <v>181</v>
      </c>
      <c r="B59" s="93" t="s">
        <v>6</v>
      </c>
      <c r="C59" s="94" t="s">
        <v>128</v>
      </c>
      <c r="D59" s="92" t="s">
        <v>128</v>
      </c>
      <c r="E59" s="93" t="s">
        <v>6</v>
      </c>
      <c r="F59" s="94" t="s">
        <v>175</v>
      </c>
      <c r="G59" s="92" t="s">
        <v>174</v>
      </c>
      <c r="H59" s="93" t="s">
        <v>6</v>
      </c>
      <c r="I59" s="94" t="s">
        <v>233</v>
      </c>
      <c r="J59" s="92" t="s">
        <v>177</v>
      </c>
      <c r="K59" s="93" t="s">
        <v>6</v>
      </c>
      <c r="L59" s="94" t="s">
        <v>180</v>
      </c>
    </row>
    <row r="60" spans="1:12">
      <c r="A60" s="92" t="s">
        <v>176</v>
      </c>
      <c r="B60" s="93" t="s">
        <v>6</v>
      </c>
      <c r="C60" s="94" t="s">
        <v>182</v>
      </c>
      <c r="D60" s="92" t="s">
        <v>181</v>
      </c>
      <c r="E60" s="93" t="s">
        <v>6</v>
      </c>
      <c r="F60" s="94" t="s">
        <v>178</v>
      </c>
      <c r="G60" s="92" t="s">
        <v>179</v>
      </c>
      <c r="H60" s="93" t="s">
        <v>6</v>
      </c>
      <c r="I60" s="94" t="s">
        <v>181</v>
      </c>
      <c r="J60" s="92" t="s">
        <v>232</v>
      </c>
      <c r="K60" s="93" t="s">
        <v>6</v>
      </c>
      <c r="L60" s="94" t="s">
        <v>233</v>
      </c>
    </row>
    <row r="61" spans="1:12" ht="15.75">
      <c r="A61" s="350" t="s">
        <v>27</v>
      </c>
      <c r="B61" s="351"/>
      <c r="C61" s="352"/>
      <c r="D61" s="350" t="s">
        <v>28</v>
      </c>
      <c r="E61" s="351"/>
      <c r="F61" s="352"/>
      <c r="G61" s="350" t="s">
        <v>29</v>
      </c>
      <c r="H61" s="351"/>
      <c r="I61" s="352"/>
      <c r="J61" s="350" t="s">
        <v>30</v>
      </c>
      <c r="K61" s="351"/>
      <c r="L61" s="352"/>
    </row>
    <row r="62" spans="1:12">
      <c r="A62" s="353">
        <f>J53+7</f>
        <v>41299</v>
      </c>
      <c r="B62" s="354"/>
      <c r="C62" s="355"/>
      <c r="D62" s="353">
        <v>41300</v>
      </c>
      <c r="E62" s="354"/>
      <c r="F62" s="355"/>
      <c r="G62" s="353">
        <f>A62+7</f>
        <v>41306</v>
      </c>
      <c r="H62" s="354"/>
      <c r="I62" s="355"/>
      <c r="J62" s="353">
        <f>G62+7</f>
        <v>41313</v>
      </c>
      <c r="K62" s="354"/>
      <c r="L62" s="355"/>
    </row>
    <row r="63" spans="1:12">
      <c r="A63" s="92" t="s">
        <v>179</v>
      </c>
      <c r="B63" s="93" t="s">
        <v>6</v>
      </c>
      <c r="C63" s="94" t="s">
        <v>177</v>
      </c>
      <c r="D63" s="92" t="s">
        <v>176</v>
      </c>
      <c r="E63" s="93" t="s">
        <v>6</v>
      </c>
      <c r="F63" s="94" t="s">
        <v>128</v>
      </c>
      <c r="G63" s="92" t="s">
        <v>182</v>
      </c>
      <c r="H63" s="93" t="s">
        <v>6</v>
      </c>
      <c r="I63" s="94" t="s">
        <v>175</v>
      </c>
      <c r="J63" s="92" t="s">
        <v>128</v>
      </c>
      <c r="K63" s="93" t="s">
        <v>6</v>
      </c>
      <c r="L63" s="94" t="s">
        <v>233</v>
      </c>
    </row>
    <row r="64" spans="1:12">
      <c r="A64" s="92" t="s">
        <v>174</v>
      </c>
      <c r="B64" s="93" t="s">
        <v>6</v>
      </c>
      <c r="C64" s="94" t="s">
        <v>178</v>
      </c>
      <c r="D64" s="92" t="s">
        <v>181</v>
      </c>
      <c r="E64" s="93" t="s">
        <v>6</v>
      </c>
      <c r="F64" s="94" t="s">
        <v>182</v>
      </c>
      <c r="G64" s="92" t="s">
        <v>179</v>
      </c>
      <c r="H64" s="93" t="s">
        <v>6</v>
      </c>
      <c r="I64" s="94" t="s">
        <v>128</v>
      </c>
      <c r="J64" s="92" t="s">
        <v>232</v>
      </c>
      <c r="K64" s="93" t="s">
        <v>6</v>
      </c>
      <c r="L64" s="94" t="s">
        <v>180</v>
      </c>
    </row>
    <row r="65" spans="1:12">
      <c r="A65" s="92" t="s">
        <v>181</v>
      </c>
      <c r="B65" s="93" t="s">
        <v>6</v>
      </c>
      <c r="C65" s="94" t="s">
        <v>196</v>
      </c>
      <c r="D65" s="92" t="s">
        <v>232</v>
      </c>
      <c r="E65" s="93" t="s">
        <v>6</v>
      </c>
      <c r="F65" s="94" t="s">
        <v>174</v>
      </c>
      <c r="G65" s="92" t="s">
        <v>177</v>
      </c>
      <c r="H65" s="93" t="s">
        <v>6</v>
      </c>
      <c r="I65" s="94" t="s">
        <v>176</v>
      </c>
      <c r="J65" s="92" t="s">
        <v>183</v>
      </c>
      <c r="K65" s="93" t="s">
        <v>6</v>
      </c>
      <c r="L65" s="94" t="s">
        <v>182</v>
      </c>
    </row>
    <row r="66" spans="1:12">
      <c r="A66" s="92" t="s">
        <v>180</v>
      </c>
      <c r="B66" s="93" t="s">
        <v>6</v>
      </c>
      <c r="C66" s="94" t="s">
        <v>233</v>
      </c>
      <c r="D66" s="92" t="s">
        <v>175</v>
      </c>
      <c r="E66" s="93" t="s">
        <v>6</v>
      </c>
      <c r="F66" s="94" t="s">
        <v>177</v>
      </c>
      <c r="G66" s="92" t="s">
        <v>233</v>
      </c>
      <c r="H66" s="93" t="s">
        <v>6</v>
      </c>
      <c r="I66" s="94" t="s">
        <v>181</v>
      </c>
      <c r="J66" s="92" t="s">
        <v>174</v>
      </c>
      <c r="K66" s="93" t="s">
        <v>6</v>
      </c>
      <c r="L66" s="94" t="s">
        <v>175</v>
      </c>
    </row>
    <row r="67" spans="1:12">
      <c r="A67" s="92" t="s">
        <v>175</v>
      </c>
      <c r="B67" s="93" t="s">
        <v>6</v>
      </c>
      <c r="C67" s="94" t="s">
        <v>176</v>
      </c>
      <c r="D67" s="92" t="s">
        <v>233</v>
      </c>
      <c r="E67" s="93" t="s">
        <v>6</v>
      </c>
      <c r="F67" s="94" t="s">
        <v>178</v>
      </c>
      <c r="G67" s="92" t="s">
        <v>180</v>
      </c>
      <c r="H67" s="93" t="s">
        <v>6</v>
      </c>
      <c r="I67" s="94" t="s">
        <v>183</v>
      </c>
      <c r="J67" s="92" t="s">
        <v>176</v>
      </c>
      <c r="K67" s="93" t="s">
        <v>6</v>
      </c>
      <c r="L67" s="94" t="s">
        <v>181</v>
      </c>
    </row>
    <row r="68" spans="1:12">
      <c r="A68" s="92" t="s">
        <v>232</v>
      </c>
      <c r="B68" s="93" t="s">
        <v>6</v>
      </c>
      <c r="C68" s="94" t="s">
        <v>182</v>
      </c>
      <c r="D68" s="92" t="s">
        <v>196</v>
      </c>
      <c r="E68" s="93" t="s">
        <v>6</v>
      </c>
      <c r="F68" s="94" t="s">
        <v>183</v>
      </c>
      <c r="G68" s="92" t="s">
        <v>178</v>
      </c>
      <c r="H68" s="93" t="s">
        <v>6</v>
      </c>
      <c r="I68" s="94" t="s">
        <v>232</v>
      </c>
      <c r="J68" s="92" t="s">
        <v>179</v>
      </c>
      <c r="K68" s="93" t="s">
        <v>6</v>
      </c>
      <c r="L68" s="94" t="s">
        <v>178</v>
      </c>
    </row>
    <row r="69" spans="1:12">
      <c r="A69" s="92" t="s">
        <v>128</v>
      </c>
      <c r="B69" s="93" t="s">
        <v>6</v>
      </c>
      <c r="C69" s="94" t="s">
        <v>183</v>
      </c>
      <c r="D69" s="96" t="s">
        <v>180</v>
      </c>
      <c r="E69" s="93" t="s">
        <v>6</v>
      </c>
      <c r="F69" s="97" t="s">
        <v>179</v>
      </c>
      <c r="G69" s="96" t="s">
        <v>196</v>
      </c>
      <c r="H69" s="93" t="s">
        <v>6</v>
      </c>
      <c r="I69" s="97" t="s">
        <v>174</v>
      </c>
      <c r="J69" s="96" t="s">
        <v>177</v>
      </c>
      <c r="K69" s="93" t="s">
        <v>6</v>
      </c>
      <c r="L69" s="97" t="s">
        <v>196</v>
      </c>
    </row>
    <row r="70" spans="1:12" ht="15.75">
      <c r="A70" s="350" t="s">
        <v>31</v>
      </c>
      <c r="B70" s="351"/>
      <c r="C70" s="352"/>
      <c r="D70" s="341" t="s">
        <v>187</v>
      </c>
      <c r="E70" s="342"/>
      <c r="F70" s="342"/>
      <c r="G70" s="342"/>
      <c r="H70" s="342"/>
      <c r="I70" s="342"/>
      <c r="J70" s="342"/>
      <c r="K70" s="342"/>
      <c r="L70" s="343"/>
    </row>
    <row r="71" spans="1:12">
      <c r="A71" s="353">
        <f>J62+7</f>
        <v>41320</v>
      </c>
      <c r="B71" s="354"/>
      <c r="C71" s="355"/>
      <c r="D71" s="344"/>
      <c r="E71" s="345"/>
      <c r="F71" s="345"/>
      <c r="G71" s="345"/>
      <c r="H71" s="345"/>
      <c r="I71" s="345"/>
      <c r="J71" s="345"/>
      <c r="K71" s="345"/>
      <c r="L71" s="346"/>
    </row>
    <row r="72" spans="1:12">
      <c r="A72" s="92" t="s">
        <v>196</v>
      </c>
      <c r="B72" s="93" t="s">
        <v>6</v>
      </c>
      <c r="C72" s="94" t="s">
        <v>178</v>
      </c>
      <c r="D72" s="344"/>
      <c r="E72" s="345"/>
      <c r="F72" s="345"/>
      <c r="G72" s="345"/>
      <c r="H72" s="345"/>
      <c r="I72" s="345"/>
      <c r="J72" s="345"/>
      <c r="K72" s="345"/>
      <c r="L72" s="346"/>
    </row>
    <row r="73" spans="1:12">
      <c r="A73" s="92" t="s">
        <v>176</v>
      </c>
      <c r="B73" s="93" t="s">
        <v>6</v>
      </c>
      <c r="C73" s="94" t="s">
        <v>174</v>
      </c>
      <c r="D73" s="344"/>
      <c r="E73" s="345"/>
      <c r="F73" s="345"/>
      <c r="G73" s="345"/>
      <c r="H73" s="345"/>
      <c r="I73" s="345"/>
      <c r="J73" s="345"/>
      <c r="K73" s="345"/>
      <c r="L73" s="346"/>
    </row>
    <row r="74" spans="1:12">
      <c r="A74" s="92" t="s">
        <v>182</v>
      </c>
      <c r="B74" s="93" t="s">
        <v>6</v>
      </c>
      <c r="C74" s="94" t="s">
        <v>233</v>
      </c>
      <c r="D74" s="344"/>
      <c r="E74" s="345"/>
      <c r="F74" s="345"/>
      <c r="G74" s="345"/>
      <c r="H74" s="345"/>
      <c r="I74" s="345"/>
      <c r="J74" s="345"/>
      <c r="K74" s="345"/>
      <c r="L74" s="346"/>
    </row>
    <row r="75" spans="1:12">
      <c r="A75" s="92" t="s">
        <v>128</v>
      </c>
      <c r="B75" s="93" t="s">
        <v>6</v>
      </c>
      <c r="C75" s="94" t="s">
        <v>180</v>
      </c>
      <c r="D75" s="344"/>
      <c r="E75" s="345"/>
      <c r="F75" s="345"/>
      <c r="G75" s="345"/>
      <c r="H75" s="345"/>
      <c r="I75" s="345"/>
      <c r="J75" s="345"/>
      <c r="K75" s="345"/>
      <c r="L75" s="346"/>
    </row>
    <row r="76" spans="1:12">
      <c r="A76" s="92" t="s">
        <v>181</v>
      </c>
      <c r="B76" s="93" t="s">
        <v>6</v>
      </c>
      <c r="C76" s="94" t="s">
        <v>232</v>
      </c>
      <c r="D76" s="344"/>
      <c r="E76" s="345"/>
      <c r="F76" s="345"/>
      <c r="G76" s="345"/>
      <c r="H76" s="345"/>
      <c r="I76" s="345"/>
      <c r="J76" s="345"/>
      <c r="K76" s="345"/>
      <c r="L76" s="346"/>
    </row>
    <row r="77" spans="1:12">
      <c r="A77" s="92" t="s">
        <v>175</v>
      </c>
      <c r="B77" s="93" t="s">
        <v>6</v>
      </c>
      <c r="C77" s="94" t="s">
        <v>179</v>
      </c>
      <c r="D77" s="344"/>
      <c r="E77" s="345"/>
      <c r="F77" s="345"/>
      <c r="G77" s="345"/>
      <c r="H77" s="345"/>
      <c r="I77" s="345"/>
      <c r="J77" s="345"/>
      <c r="K77" s="345"/>
      <c r="L77" s="346"/>
    </row>
    <row r="78" spans="1:12">
      <c r="A78" s="96" t="s">
        <v>183</v>
      </c>
      <c r="B78" s="98" t="s">
        <v>6</v>
      </c>
      <c r="C78" s="97" t="s">
        <v>177</v>
      </c>
      <c r="D78" s="347"/>
      <c r="E78" s="348"/>
      <c r="F78" s="348"/>
      <c r="G78" s="348"/>
      <c r="H78" s="348"/>
      <c r="I78" s="348"/>
      <c r="J78" s="348"/>
      <c r="K78" s="348"/>
      <c r="L78" s="349"/>
    </row>
    <row r="80" spans="1:12" ht="15.75">
      <c r="A80" s="350" t="s">
        <v>32</v>
      </c>
      <c r="B80" s="351"/>
      <c r="C80" s="352"/>
      <c r="D80" s="350" t="s">
        <v>33</v>
      </c>
      <c r="E80" s="351"/>
      <c r="F80" s="352"/>
      <c r="G80" s="350" t="s">
        <v>34</v>
      </c>
      <c r="H80" s="351"/>
      <c r="I80" s="352"/>
      <c r="J80" s="350" t="s">
        <v>35</v>
      </c>
      <c r="K80" s="351"/>
      <c r="L80" s="352"/>
    </row>
    <row r="81" spans="1:12">
      <c r="A81" s="353">
        <f>A71+7</f>
        <v>41327</v>
      </c>
      <c r="B81" s="354"/>
      <c r="C81" s="355"/>
      <c r="D81" s="353">
        <f>A81+7</f>
        <v>41334</v>
      </c>
      <c r="E81" s="354"/>
      <c r="F81" s="355"/>
      <c r="G81" s="353">
        <f>D81+7</f>
        <v>41341</v>
      </c>
      <c r="H81" s="354"/>
      <c r="I81" s="355"/>
      <c r="J81" s="353">
        <f>G81+7</f>
        <v>41348</v>
      </c>
      <c r="K81" s="354"/>
      <c r="L81" s="355"/>
    </row>
    <row r="82" spans="1:12">
      <c r="A82" s="92" t="s">
        <v>179</v>
      </c>
      <c r="B82" s="93" t="s">
        <v>6</v>
      </c>
      <c r="C82" s="94" t="s">
        <v>232</v>
      </c>
      <c r="D82" s="92" t="s">
        <v>181</v>
      </c>
      <c r="E82" s="93" t="s">
        <v>6</v>
      </c>
      <c r="F82" s="94" t="s">
        <v>177</v>
      </c>
      <c r="G82" s="92" t="s">
        <v>183</v>
      </c>
      <c r="H82" s="93" t="s">
        <v>6</v>
      </c>
      <c r="I82" s="94" t="s">
        <v>174</v>
      </c>
      <c r="J82" s="92" t="s">
        <v>232</v>
      </c>
      <c r="K82" s="93" t="s">
        <v>6</v>
      </c>
      <c r="L82" s="94" t="s">
        <v>175</v>
      </c>
    </row>
    <row r="83" spans="1:12">
      <c r="A83" s="92" t="s">
        <v>196</v>
      </c>
      <c r="B83" s="93" t="s">
        <v>6</v>
      </c>
      <c r="C83" s="94" t="s">
        <v>128</v>
      </c>
      <c r="D83" s="92" t="s">
        <v>183</v>
      </c>
      <c r="E83" s="93" t="s">
        <v>6</v>
      </c>
      <c r="F83" s="94" t="s">
        <v>178</v>
      </c>
      <c r="G83" s="92" t="s">
        <v>181</v>
      </c>
      <c r="H83" s="93" t="s">
        <v>6</v>
      </c>
      <c r="I83" s="94" t="s">
        <v>175</v>
      </c>
      <c r="J83" s="92" t="s">
        <v>179</v>
      </c>
      <c r="K83" s="93" t="s">
        <v>6</v>
      </c>
      <c r="L83" s="94" t="s">
        <v>182</v>
      </c>
    </row>
    <row r="84" spans="1:12">
      <c r="A84" s="92" t="s">
        <v>177</v>
      </c>
      <c r="B84" s="93" t="s">
        <v>6</v>
      </c>
      <c r="C84" s="94" t="s">
        <v>174</v>
      </c>
      <c r="D84" s="92" t="s">
        <v>232</v>
      </c>
      <c r="E84" s="93" t="s">
        <v>6</v>
      </c>
      <c r="F84" s="94" t="s">
        <v>176</v>
      </c>
      <c r="G84" s="92" t="s">
        <v>179</v>
      </c>
      <c r="H84" s="93" t="s">
        <v>6</v>
      </c>
      <c r="I84" s="94" t="s">
        <v>233</v>
      </c>
      <c r="J84" s="92" t="s">
        <v>181</v>
      </c>
      <c r="K84" s="93" t="s">
        <v>6</v>
      </c>
      <c r="L84" s="94" t="s">
        <v>180</v>
      </c>
    </row>
    <row r="85" spans="1:12">
      <c r="A85" s="92" t="s">
        <v>183</v>
      </c>
      <c r="B85" s="93" t="s">
        <v>6</v>
      </c>
      <c r="C85" s="94" t="s">
        <v>181</v>
      </c>
      <c r="D85" s="92" t="s">
        <v>196</v>
      </c>
      <c r="E85" s="93" t="s">
        <v>6</v>
      </c>
      <c r="F85" s="94" t="s">
        <v>179</v>
      </c>
      <c r="G85" s="92" t="s">
        <v>128</v>
      </c>
      <c r="H85" s="93" t="s">
        <v>6</v>
      </c>
      <c r="I85" s="94" t="s">
        <v>232</v>
      </c>
      <c r="J85" s="92" t="s">
        <v>178</v>
      </c>
      <c r="K85" s="93" t="s">
        <v>6</v>
      </c>
      <c r="L85" s="94" t="s">
        <v>177</v>
      </c>
    </row>
    <row r="86" spans="1:12">
      <c r="A86" s="92" t="s">
        <v>175</v>
      </c>
      <c r="B86" s="93" t="s">
        <v>6</v>
      </c>
      <c r="C86" s="94" t="s">
        <v>178</v>
      </c>
      <c r="D86" s="92" t="s">
        <v>182</v>
      </c>
      <c r="E86" s="93" t="s">
        <v>6</v>
      </c>
      <c r="F86" s="94" t="s">
        <v>128</v>
      </c>
      <c r="G86" s="92" t="s">
        <v>180</v>
      </c>
      <c r="H86" s="93" t="s">
        <v>6</v>
      </c>
      <c r="I86" s="94" t="s">
        <v>196</v>
      </c>
      <c r="J86" s="92" t="s">
        <v>233</v>
      </c>
      <c r="K86" s="93" t="s">
        <v>6</v>
      </c>
      <c r="L86" s="94" t="s">
        <v>183</v>
      </c>
    </row>
    <row r="87" spans="1:12">
      <c r="A87" s="92" t="s">
        <v>176</v>
      </c>
      <c r="B87" s="93" t="s">
        <v>6</v>
      </c>
      <c r="C87" s="94" t="s">
        <v>233</v>
      </c>
      <c r="D87" s="92" t="s">
        <v>174</v>
      </c>
      <c r="E87" s="93" t="s">
        <v>6</v>
      </c>
      <c r="F87" s="94" t="s">
        <v>180</v>
      </c>
      <c r="G87" s="92" t="s">
        <v>177</v>
      </c>
      <c r="H87" s="93" t="s">
        <v>6</v>
      </c>
      <c r="I87" s="94" t="s">
        <v>182</v>
      </c>
      <c r="J87" s="92" t="s">
        <v>196</v>
      </c>
      <c r="K87" s="93" t="s">
        <v>6</v>
      </c>
      <c r="L87" s="94" t="s">
        <v>176</v>
      </c>
    </row>
    <row r="88" spans="1:12">
      <c r="A88" s="92" t="s">
        <v>180</v>
      </c>
      <c r="B88" s="93" t="s">
        <v>6</v>
      </c>
      <c r="C88" s="94" t="s">
        <v>182</v>
      </c>
      <c r="D88" s="92" t="s">
        <v>175</v>
      </c>
      <c r="E88" s="93" t="s">
        <v>6</v>
      </c>
      <c r="F88" s="94" t="s">
        <v>233</v>
      </c>
      <c r="G88" s="92" t="s">
        <v>176</v>
      </c>
      <c r="H88" s="93" t="s">
        <v>6</v>
      </c>
      <c r="I88" s="94" t="s">
        <v>178</v>
      </c>
      <c r="J88" s="92" t="s">
        <v>128</v>
      </c>
      <c r="K88" s="93" t="s">
        <v>6</v>
      </c>
      <c r="L88" s="94" t="s">
        <v>174</v>
      </c>
    </row>
    <row r="89" spans="1:12" ht="15.75">
      <c r="A89" s="350" t="s">
        <v>36</v>
      </c>
      <c r="B89" s="351"/>
      <c r="C89" s="352"/>
      <c r="D89" s="350" t="s">
        <v>37</v>
      </c>
      <c r="E89" s="351"/>
      <c r="F89" s="352"/>
      <c r="G89" s="350" t="s">
        <v>38</v>
      </c>
      <c r="H89" s="351"/>
      <c r="I89" s="352"/>
      <c r="J89" s="350" t="s">
        <v>39</v>
      </c>
      <c r="K89" s="351"/>
      <c r="L89" s="352"/>
    </row>
    <row r="90" spans="1:12">
      <c r="A90" s="353">
        <f>J81+7</f>
        <v>41355</v>
      </c>
      <c r="B90" s="354"/>
      <c r="C90" s="355"/>
      <c r="D90" s="353">
        <f>A90+7</f>
        <v>41362</v>
      </c>
      <c r="E90" s="354"/>
      <c r="F90" s="355"/>
      <c r="G90" s="353">
        <f>D90+7</f>
        <v>41369</v>
      </c>
      <c r="H90" s="354"/>
      <c r="I90" s="355"/>
      <c r="J90" s="353">
        <f>G90+7</f>
        <v>41376</v>
      </c>
      <c r="K90" s="354"/>
      <c r="L90" s="355"/>
    </row>
    <row r="91" spans="1:12">
      <c r="A91" s="92" t="s">
        <v>180</v>
      </c>
      <c r="B91" s="93" t="s">
        <v>6</v>
      </c>
      <c r="C91" s="94" t="s">
        <v>178</v>
      </c>
      <c r="D91" s="92" t="s">
        <v>196</v>
      </c>
      <c r="E91" s="93" t="s">
        <v>6</v>
      </c>
      <c r="F91" s="94" t="s">
        <v>233</v>
      </c>
      <c r="G91" s="92" t="s">
        <v>176</v>
      </c>
      <c r="H91" s="93" t="s">
        <v>6</v>
      </c>
      <c r="I91" s="94" t="s">
        <v>183</v>
      </c>
      <c r="J91" s="92" t="s">
        <v>174</v>
      </c>
      <c r="K91" s="93" t="s">
        <v>6</v>
      </c>
      <c r="L91" s="94" t="s">
        <v>181</v>
      </c>
    </row>
    <row r="92" spans="1:12">
      <c r="A92" s="92" t="s">
        <v>177</v>
      </c>
      <c r="B92" s="93" t="s">
        <v>6</v>
      </c>
      <c r="C92" s="94" t="s">
        <v>233</v>
      </c>
      <c r="D92" s="92" t="s">
        <v>176</v>
      </c>
      <c r="E92" s="93" t="s">
        <v>6</v>
      </c>
      <c r="F92" s="94" t="s">
        <v>180</v>
      </c>
      <c r="G92" s="92" t="s">
        <v>232</v>
      </c>
      <c r="H92" s="93" t="s">
        <v>6</v>
      </c>
      <c r="I92" s="94" t="s">
        <v>196</v>
      </c>
      <c r="J92" s="92" t="s">
        <v>175</v>
      </c>
      <c r="K92" s="93" t="s">
        <v>6</v>
      </c>
      <c r="L92" s="94" t="s">
        <v>183</v>
      </c>
    </row>
    <row r="93" spans="1:12">
      <c r="A93" s="92" t="s">
        <v>175</v>
      </c>
      <c r="B93" s="93" t="s">
        <v>6</v>
      </c>
      <c r="C93" s="94" t="s">
        <v>196</v>
      </c>
      <c r="D93" s="92" t="s">
        <v>183</v>
      </c>
      <c r="E93" s="93" t="s">
        <v>6</v>
      </c>
      <c r="F93" s="94" t="s">
        <v>179</v>
      </c>
      <c r="G93" s="92" t="s">
        <v>180</v>
      </c>
      <c r="H93" s="93" t="s">
        <v>6</v>
      </c>
      <c r="I93" s="94" t="s">
        <v>175</v>
      </c>
      <c r="J93" s="92" t="s">
        <v>128</v>
      </c>
      <c r="K93" s="93" t="s">
        <v>6</v>
      </c>
      <c r="L93" s="94" t="s">
        <v>178</v>
      </c>
    </row>
    <row r="94" spans="1:12">
      <c r="A94" s="92" t="s">
        <v>232</v>
      </c>
      <c r="B94" s="93" t="s">
        <v>6</v>
      </c>
      <c r="C94" s="94" t="s">
        <v>183</v>
      </c>
      <c r="D94" s="92" t="s">
        <v>174</v>
      </c>
      <c r="E94" s="93" t="s">
        <v>6</v>
      </c>
      <c r="F94" s="94" t="s">
        <v>182</v>
      </c>
      <c r="G94" s="92" t="s">
        <v>182</v>
      </c>
      <c r="H94" s="93" t="s">
        <v>6</v>
      </c>
      <c r="I94" s="94" t="s">
        <v>178</v>
      </c>
      <c r="J94" s="92" t="s">
        <v>179</v>
      </c>
      <c r="K94" s="93" t="s">
        <v>6</v>
      </c>
      <c r="L94" s="94" t="s">
        <v>176</v>
      </c>
    </row>
    <row r="95" spans="1:12">
      <c r="A95" s="92" t="s">
        <v>179</v>
      </c>
      <c r="B95" s="93" t="s">
        <v>6</v>
      </c>
      <c r="C95" s="94" t="s">
        <v>174</v>
      </c>
      <c r="D95" s="92" t="s">
        <v>177</v>
      </c>
      <c r="E95" s="93" t="s">
        <v>6</v>
      </c>
      <c r="F95" s="94" t="s">
        <v>232</v>
      </c>
      <c r="G95" s="92" t="s">
        <v>128</v>
      </c>
      <c r="H95" s="93" t="s">
        <v>6</v>
      </c>
      <c r="I95" s="94" t="s">
        <v>177</v>
      </c>
      <c r="J95" s="92" t="s">
        <v>196</v>
      </c>
      <c r="K95" s="93" t="s">
        <v>6</v>
      </c>
      <c r="L95" s="94" t="s">
        <v>182</v>
      </c>
    </row>
    <row r="96" spans="1:12">
      <c r="A96" s="92" t="s">
        <v>128</v>
      </c>
      <c r="B96" s="93" t="s">
        <v>6</v>
      </c>
      <c r="C96" s="94" t="s">
        <v>181</v>
      </c>
      <c r="D96" s="92" t="s">
        <v>175</v>
      </c>
      <c r="E96" s="93" t="s">
        <v>6</v>
      </c>
      <c r="F96" s="94" t="s">
        <v>128</v>
      </c>
      <c r="G96" s="92" t="s">
        <v>233</v>
      </c>
      <c r="H96" s="93" t="s">
        <v>6</v>
      </c>
      <c r="I96" s="94" t="s">
        <v>174</v>
      </c>
      <c r="J96" s="92" t="s">
        <v>180</v>
      </c>
      <c r="K96" s="93" t="s">
        <v>6</v>
      </c>
      <c r="L96" s="94" t="s">
        <v>177</v>
      </c>
    </row>
    <row r="97" spans="1:12">
      <c r="A97" s="92" t="s">
        <v>182</v>
      </c>
      <c r="B97" s="93" t="s">
        <v>6</v>
      </c>
      <c r="C97" s="94" t="s">
        <v>176</v>
      </c>
      <c r="D97" s="92" t="s">
        <v>178</v>
      </c>
      <c r="E97" s="93" t="s">
        <v>6</v>
      </c>
      <c r="F97" s="94" t="s">
        <v>181</v>
      </c>
      <c r="G97" s="96" t="s">
        <v>181</v>
      </c>
      <c r="H97" s="93" t="s">
        <v>6</v>
      </c>
      <c r="I97" s="97" t="s">
        <v>179</v>
      </c>
      <c r="J97" s="92" t="s">
        <v>233</v>
      </c>
      <c r="K97" s="93" t="s">
        <v>6</v>
      </c>
      <c r="L97" s="94" t="s">
        <v>232</v>
      </c>
    </row>
    <row r="98" spans="1:12" ht="15.75">
      <c r="A98" s="350" t="s">
        <v>40</v>
      </c>
      <c r="B98" s="351"/>
      <c r="C98" s="352"/>
      <c r="D98" s="350" t="s">
        <v>170</v>
      </c>
      <c r="E98" s="351"/>
      <c r="F98" s="352"/>
      <c r="G98" s="350" t="s">
        <v>171</v>
      </c>
      <c r="H98" s="351"/>
      <c r="I98" s="352"/>
      <c r="J98" s="350" t="s">
        <v>172</v>
      </c>
      <c r="K98" s="351"/>
      <c r="L98" s="352"/>
    </row>
    <row r="99" spans="1:12">
      <c r="A99" s="353">
        <f>J90+7</f>
        <v>41383</v>
      </c>
      <c r="B99" s="354"/>
      <c r="C99" s="355"/>
      <c r="D99" s="353">
        <f>A99+7</f>
        <v>41390</v>
      </c>
      <c r="E99" s="354"/>
      <c r="F99" s="355"/>
      <c r="G99" s="353">
        <v>41391</v>
      </c>
      <c r="H99" s="354"/>
      <c r="I99" s="355"/>
      <c r="J99" s="353">
        <f>D99+7</f>
        <v>41397</v>
      </c>
      <c r="K99" s="354"/>
      <c r="L99" s="355"/>
    </row>
    <row r="100" spans="1:12">
      <c r="A100" s="92" t="s">
        <v>177</v>
      </c>
      <c r="B100" s="93" t="s">
        <v>6</v>
      </c>
      <c r="C100" s="94" t="s">
        <v>179</v>
      </c>
      <c r="D100" s="92" t="s">
        <v>128</v>
      </c>
      <c r="E100" s="93" t="s">
        <v>6</v>
      </c>
      <c r="F100" s="94" t="s">
        <v>176</v>
      </c>
      <c r="G100" s="92" t="s">
        <v>175</v>
      </c>
      <c r="H100" s="93" t="s">
        <v>6</v>
      </c>
      <c r="I100" s="94" t="s">
        <v>182</v>
      </c>
      <c r="J100" s="92" t="s">
        <v>233</v>
      </c>
      <c r="K100" s="93" t="s">
        <v>6</v>
      </c>
      <c r="L100" s="94" t="s">
        <v>128</v>
      </c>
    </row>
    <row r="101" spans="1:12">
      <c r="A101" s="92" t="s">
        <v>178</v>
      </c>
      <c r="B101" s="93" t="s">
        <v>6</v>
      </c>
      <c r="C101" s="94" t="s">
        <v>174</v>
      </c>
      <c r="D101" s="92" t="s">
        <v>182</v>
      </c>
      <c r="E101" s="93" t="s">
        <v>6</v>
      </c>
      <c r="F101" s="94" t="s">
        <v>181</v>
      </c>
      <c r="G101" s="92" t="s">
        <v>128</v>
      </c>
      <c r="H101" s="93" t="s">
        <v>6</v>
      </c>
      <c r="I101" s="94" t="s">
        <v>179</v>
      </c>
      <c r="J101" s="92" t="s">
        <v>180</v>
      </c>
      <c r="K101" s="93" t="s">
        <v>6</v>
      </c>
      <c r="L101" s="94" t="s">
        <v>232</v>
      </c>
    </row>
    <row r="102" spans="1:12">
      <c r="A102" s="92" t="s">
        <v>196</v>
      </c>
      <c r="B102" s="93" t="s">
        <v>6</v>
      </c>
      <c r="C102" s="94" t="s">
        <v>181</v>
      </c>
      <c r="D102" s="92" t="s">
        <v>174</v>
      </c>
      <c r="E102" s="93" t="s">
        <v>6</v>
      </c>
      <c r="F102" s="94" t="s">
        <v>232</v>
      </c>
      <c r="G102" s="92" t="s">
        <v>176</v>
      </c>
      <c r="H102" s="93" t="s">
        <v>6</v>
      </c>
      <c r="I102" s="94" t="s">
        <v>177</v>
      </c>
      <c r="J102" s="92" t="s">
        <v>182</v>
      </c>
      <c r="K102" s="93" t="s">
        <v>6</v>
      </c>
      <c r="L102" s="94" t="s">
        <v>183</v>
      </c>
    </row>
    <row r="103" spans="1:12">
      <c r="A103" s="92" t="s">
        <v>233</v>
      </c>
      <c r="B103" s="93" t="s">
        <v>6</v>
      </c>
      <c r="C103" s="94" t="s">
        <v>180</v>
      </c>
      <c r="D103" s="92" t="s">
        <v>177</v>
      </c>
      <c r="E103" s="93" t="s">
        <v>6</v>
      </c>
      <c r="F103" s="94" t="s">
        <v>175</v>
      </c>
      <c r="G103" s="92" t="s">
        <v>181</v>
      </c>
      <c r="H103" s="93" t="s">
        <v>6</v>
      </c>
      <c r="I103" s="94" t="s">
        <v>233</v>
      </c>
      <c r="J103" s="92" t="s">
        <v>175</v>
      </c>
      <c r="K103" s="93" t="s">
        <v>6</v>
      </c>
      <c r="L103" s="94" t="s">
        <v>174</v>
      </c>
    </row>
    <row r="104" spans="1:12">
      <c r="A104" s="92" t="s">
        <v>176</v>
      </c>
      <c r="B104" s="93" t="s">
        <v>6</v>
      </c>
      <c r="C104" s="94" t="s">
        <v>175</v>
      </c>
      <c r="D104" s="92" t="s">
        <v>178</v>
      </c>
      <c r="E104" s="93" t="s">
        <v>6</v>
      </c>
      <c r="F104" s="94" t="s">
        <v>233</v>
      </c>
      <c r="G104" s="92" t="s">
        <v>183</v>
      </c>
      <c r="H104" s="93" t="s">
        <v>6</v>
      </c>
      <c r="I104" s="94" t="s">
        <v>180</v>
      </c>
      <c r="J104" s="92" t="s">
        <v>181</v>
      </c>
      <c r="K104" s="93" t="s">
        <v>6</v>
      </c>
      <c r="L104" s="94" t="s">
        <v>176</v>
      </c>
    </row>
    <row r="105" spans="1:12">
      <c r="A105" s="92" t="s">
        <v>182</v>
      </c>
      <c r="B105" s="93" t="s">
        <v>6</v>
      </c>
      <c r="C105" s="94" t="s">
        <v>232</v>
      </c>
      <c r="D105" s="92" t="s">
        <v>183</v>
      </c>
      <c r="E105" s="93" t="s">
        <v>6</v>
      </c>
      <c r="F105" s="94" t="s">
        <v>196</v>
      </c>
      <c r="G105" s="92" t="s">
        <v>232</v>
      </c>
      <c r="H105" s="93" t="s">
        <v>6</v>
      </c>
      <c r="I105" s="94" t="s">
        <v>178</v>
      </c>
      <c r="J105" s="92" t="s">
        <v>178</v>
      </c>
      <c r="K105" s="93" t="s">
        <v>6</v>
      </c>
      <c r="L105" s="94" t="s">
        <v>179</v>
      </c>
    </row>
    <row r="106" spans="1:12">
      <c r="A106" s="92" t="s">
        <v>183</v>
      </c>
      <c r="B106" s="93" t="s">
        <v>6</v>
      </c>
      <c r="C106" s="94" t="s">
        <v>128</v>
      </c>
      <c r="D106" s="96" t="s">
        <v>179</v>
      </c>
      <c r="E106" s="93" t="s">
        <v>6</v>
      </c>
      <c r="F106" s="97" t="s">
        <v>180</v>
      </c>
      <c r="G106" s="96" t="s">
        <v>174</v>
      </c>
      <c r="H106" s="93" t="s">
        <v>6</v>
      </c>
      <c r="I106" s="97" t="s">
        <v>196</v>
      </c>
      <c r="J106" s="92" t="s">
        <v>196</v>
      </c>
      <c r="K106" s="93" t="s">
        <v>6</v>
      </c>
      <c r="L106" s="94" t="s">
        <v>177</v>
      </c>
    </row>
    <row r="107" spans="1:12" ht="15.75">
      <c r="A107" s="350" t="s">
        <v>173</v>
      </c>
      <c r="B107" s="351"/>
      <c r="C107" s="352"/>
      <c r="D107" s="341" t="s">
        <v>186</v>
      </c>
      <c r="E107" s="342"/>
      <c r="F107" s="342"/>
      <c r="G107" s="342"/>
      <c r="H107" s="342"/>
      <c r="I107" s="342"/>
      <c r="J107" s="342"/>
      <c r="K107" s="342"/>
      <c r="L107" s="343"/>
    </row>
    <row r="108" spans="1:12">
      <c r="A108" s="353">
        <f>J99+7</f>
        <v>41404</v>
      </c>
      <c r="B108" s="354"/>
      <c r="C108" s="355"/>
      <c r="D108" s="344"/>
      <c r="E108" s="345"/>
      <c r="F108" s="345"/>
      <c r="G108" s="345"/>
      <c r="H108" s="345"/>
      <c r="I108" s="345"/>
      <c r="J108" s="345"/>
      <c r="K108" s="345"/>
      <c r="L108" s="346"/>
    </row>
    <row r="109" spans="1:12">
      <c r="A109" s="92" t="s">
        <v>178</v>
      </c>
      <c r="B109" s="93" t="s">
        <v>6</v>
      </c>
      <c r="C109" s="94" t="s">
        <v>196</v>
      </c>
      <c r="D109" s="344"/>
      <c r="E109" s="345"/>
      <c r="F109" s="345"/>
      <c r="G109" s="345"/>
      <c r="H109" s="345"/>
      <c r="I109" s="345"/>
      <c r="J109" s="345"/>
      <c r="K109" s="345"/>
      <c r="L109" s="346"/>
    </row>
    <row r="110" spans="1:12">
      <c r="A110" s="92" t="s">
        <v>174</v>
      </c>
      <c r="B110" s="93" t="s">
        <v>6</v>
      </c>
      <c r="C110" s="94" t="s">
        <v>176</v>
      </c>
      <c r="D110" s="344"/>
      <c r="E110" s="345"/>
      <c r="F110" s="345"/>
      <c r="G110" s="345"/>
      <c r="H110" s="345"/>
      <c r="I110" s="345"/>
      <c r="J110" s="345"/>
      <c r="K110" s="345"/>
      <c r="L110" s="346"/>
    </row>
    <row r="111" spans="1:12">
      <c r="A111" s="92" t="s">
        <v>233</v>
      </c>
      <c r="B111" s="93" t="s">
        <v>6</v>
      </c>
      <c r="C111" s="94" t="s">
        <v>182</v>
      </c>
      <c r="D111" s="344"/>
      <c r="E111" s="345"/>
      <c r="F111" s="345"/>
      <c r="G111" s="345"/>
      <c r="H111" s="345"/>
      <c r="I111" s="345"/>
      <c r="J111" s="345"/>
      <c r="K111" s="345"/>
      <c r="L111" s="346"/>
    </row>
    <row r="112" spans="1:12">
      <c r="A112" s="92" t="s">
        <v>180</v>
      </c>
      <c r="B112" s="93" t="s">
        <v>6</v>
      </c>
      <c r="C112" s="94" t="s">
        <v>128</v>
      </c>
      <c r="D112" s="344"/>
      <c r="E112" s="345"/>
      <c r="F112" s="345"/>
      <c r="G112" s="345"/>
      <c r="H112" s="345"/>
      <c r="I112" s="345"/>
      <c r="J112" s="345"/>
      <c r="K112" s="345"/>
      <c r="L112" s="346"/>
    </row>
    <row r="113" spans="1:12">
      <c r="A113" s="92" t="s">
        <v>232</v>
      </c>
      <c r="B113" s="93" t="s">
        <v>6</v>
      </c>
      <c r="C113" s="94" t="s">
        <v>181</v>
      </c>
      <c r="D113" s="344"/>
      <c r="E113" s="345"/>
      <c r="F113" s="345"/>
      <c r="G113" s="345"/>
      <c r="H113" s="345"/>
      <c r="I113" s="345"/>
      <c r="J113" s="345"/>
      <c r="K113" s="345"/>
      <c r="L113" s="346"/>
    </row>
    <row r="114" spans="1:12">
      <c r="A114" s="92" t="s">
        <v>179</v>
      </c>
      <c r="B114" s="93" t="s">
        <v>6</v>
      </c>
      <c r="C114" s="94" t="s">
        <v>175</v>
      </c>
      <c r="D114" s="344"/>
      <c r="E114" s="345"/>
      <c r="F114" s="345"/>
      <c r="G114" s="345"/>
      <c r="H114" s="345"/>
      <c r="I114" s="345"/>
      <c r="J114" s="345"/>
      <c r="K114" s="345"/>
      <c r="L114" s="346"/>
    </row>
    <row r="115" spans="1:12">
      <c r="A115" s="96" t="s">
        <v>177</v>
      </c>
      <c r="B115" s="98" t="s">
        <v>6</v>
      </c>
      <c r="C115" s="97" t="s">
        <v>183</v>
      </c>
      <c r="D115" s="347"/>
      <c r="E115" s="348"/>
      <c r="F115" s="348"/>
      <c r="G115" s="348"/>
      <c r="H115" s="348"/>
      <c r="I115" s="348"/>
      <c r="J115" s="348"/>
      <c r="K115" s="348"/>
      <c r="L115" s="349"/>
    </row>
    <row r="117" spans="1:12" ht="15.75">
      <c r="A117" s="364" t="s">
        <v>193</v>
      </c>
      <c r="B117" s="364"/>
      <c r="C117" s="364"/>
      <c r="D117" s="364"/>
      <c r="E117" s="364"/>
      <c r="F117" s="364"/>
      <c r="G117" s="364"/>
      <c r="H117" s="364"/>
      <c r="I117" s="364"/>
      <c r="J117" s="364"/>
      <c r="K117" s="364"/>
      <c r="L117" s="364"/>
    </row>
    <row r="118" spans="1:12" ht="15.75">
      <c r="A118" s="364" t="s">
        <v>229</v>
      </c>
      <c r="B118" s="364"/>
      <c r="C118" s="364"/>
      <c r="D118" s="364"/>
      <c r="E118" s="364"/>
      <c r="F118" s="364"/>
      <c r="G118" s="364"/>
      <c r="H118" s="364"/>
      <c r="I118" s="364"/>
      <c r="J118" s="364"/>
      <c r="K118" s="364"/>
      <c r="L118" s="364"/>
    </row>
    <row r="119" spans="1:12" ht="15.75">
      <c r="A119" s="364" t="s">
        <v>230</v>
      </c>
      <c r="B119" s="364"/>
      <c r="C119" s="364"/>
      <c r="D119" s="364"/>
      <c r="E119" s="364"/>
      <c r="F119" s="364"/>
      <c r="G119" s="364"/>
      <c r="H119" s="364"/>
      <c r="I119" s="364"/>
      <c r="J119" s="364"/>
      <c r="K119" s="364"/>
      <c r="L119" s="364"/>
    </row>
    <row r="120" spans="1:12" ht="15.75">
      <c r="A120" s="364" t="s">
        <v>194</v>
      </c>
      <c r="B120" s="364"/>
      <c r="C120" s="364"/>
      <c r="D120" s="364"/>
      <c r="E120" s="364"/>
      <c r="F120" s="364"/>
      <c r="G120" s="364"/>
      <c r="H120" s="364"/>
      <c r="I120" s="364"/>
      <c r="J120" s="364"/>
      <c r="K120" s="364"/>
      <c r="L120" s="364"/>
    </row>
    <row r="122" spans="1:12">
      <c r="C122" s="89" t="s">
        <v>189</v>
      </c>
    </row>
    <row r="123" spans="1:12">
      <c r="C123" s="99" t="s">
        <v>188</v>
      </c>
    </row>
  </sheetData>
  <mergeCells count="89">
    <mergeCell ref="A71:C71"/>
    <mergeCell ref="A62:C62"/>
    <mergeCell ref="G62:I62"/>
    <mergeCell ref="A81:C81"/>
    <mergeCell ref="G81:I81"/>
    <mergeCell ref="D81:F81"/>
    <mergeCell ref="D80:F80"/>
    <mergeCell ref="A70:C70"/>
    <mergeCell ref="A1:L2"/>
    <mergeCell ref="A3:L4"/>
    <mergeCell ref="A7:C7"/>
    <mergeCell ref="D6:F6"/>
    <mergeCell ref="D7:F7"/>
    <mergeCell ref="A6:C6"/>
    <mergeCell ref="J6:L6"/>
    <mergeCell ref="J7:L7"/>
    <mergeCell ref="G6:I6"/>
    <mergeCell ref="A117:L117"/>
    <mergeCell ref="D107:L115"/>
    <mergeCell ref="A107:C107"/>
    <mergeCell ref="J99:L99"/>
    <mergeCell ref="D99:F99"/>
    <mergeCell ref="G89:I89"/>
    <mergeCell ref="G98:I98"/>
    <mergeCell ref="D90:F90"/>
    <mergeCell ref="A98:C98"/>
    <mergeCell ref="G99:I99"/>
    <mergeCell ref="D98:F98"/>
    <mergeCell ref="A120:L120"/>
    <mergeCell ref="A119:L119"/>
    <mergeCell ref="A80:C80"/>
    <mergeCell ref="G80:I80"/>
    <mergeCell ref="A90:C90"/>
    <mergeCell ref="A118:L118"/>
    <mergeCell ref="J98:L98"/>
    <mergeCell ref="J89:L89"/>
    <mergeCell ref="D89:F89"/>
    <mergeCell ref="J80:L80"/>
    <mergeCell ref="A89:C89"/>
    <mergeCell ref="J81:L81"/>
    <mergeCell ref="J90:L90"/>
    <mergeCell ref="A99:C99"/>
    <mergeCell ref="A108:C108"/>
    <mergeCell ref="G90:I90"/>
    <mergeCell ref="A52:C52"/>
    <mergeCell ref="D52:F52"/>
    <mergeCell ref="A61:C61"/>
    <mergeCell ref="J44:L44"/>
    <mergeCell ref="A53:C53"/>
    <mergeCell ref="J61:L61"/>
    <mergeCell ref="J52:L52"/>
    <mergeCell ref="D44:F44"/>
    <mergeCell ref="G52:I52"/>
    <mergeCell ref="G61:I61"/>
    <mergeCell ref="J53:L53"/>
    <mergeCell ref="G53:I53"/>
    <mergeCell ref="D53:F53"/>
    <mergeCell ref="J15:L15"/>
    <mergeCell ref="G15:I15"/>
    <mergeCell ref="G24:I24"/>
    <mergeCell ref="D25:F25"/>
    <mergeCell ref="A44:C44"/>
    <mergeCell ref="G25:I25"/>
    <mergeCell ref="G43:I43"/>
    <mergeCell ref="A15:C15"/>
    <mergeCell ref="D15:F15"/>
    <mergeCell ref="A24:C24"/>
    <mergeCell ref="A43:C43"/>
    <mergeCell ref="A16:C16"/>
    <mergeCell ref="D43:F43"/>
    <mergeCell ref="A25:C25"/>
    <mergeCell ref="A34:C34"/>
    <mergeCell ref="A33:C33"/>
    <mergeCell ref="N6:P6"/>
    <mergeCell ref="D33:L41"/>
    <mergeCell ref="D70:L78"/>
    <mergeCell ref="J43:L43"/>
    <mergeCell ref="D24:F24"/>
    <mergeCell ref="D16:F16"/>
    <mergeCell ref="J62:L62"/>
    <mergeCell ref="D62:F62"/>
    <mergeCell ref="N7:P7"/>
    <mergeCell ref="D61:F61"/>
    <mergeCell ref="J25:L25"/>
    <mergeCell ref="J16:L16"/>
    <mergeCell ref="J24:L24"/>
    <mergeCell ref="G7:I7"/>
    <mergeCell ref="G16:I16"/>
    <mergeCell ref="G44:I44"/>
  </mergeCells>
  <phoneticPr fontId="6" type="noConversion"/>
  <conditionalFormatting sqref="A6:I14 A15:L23 A33:C41 A24:I32">
    <cfRule type="cellIs" dxfId="23" priority="26" stopIfTrue="1" operator="equal">
      <formula>$N$7</formula>
    </cfRule>
  </conditionalFormatting>
  <conditionalFormatting sqref="A43:L44 A70:C71 A52:L53 A45:A51 C45:D51 F45:G51 I45:J51 L45:L51 A72:A78 C72:C78 A63:A69 C63:D69 F63:G69 I63:J69 L63:L69 A61:L62 A54:A60 L54:L60 I54:J60 F54:G60 C54:D60">
    <cfRule type="cellIs" dxfId="22" priority="25" stopIfTrue="1" operator="equal">
      <formula>$N$7</formula>
    </cfRule>
  </conditionalFormatting>
  <conditionalFormatting sqref="A80:L81 A107:C108 A89:L90 A98:L99">
    <cfRule type="cellIs" dxfId="21" priority="24" stopIfTrue="1" operator="equal">
      <formula>$N$7</formula>
    </cfRule>
  </conditionalFormatting>
  <conditionalFormatting sqref="J6:L14">
    <cfRule type="cellIs" dxfId="20" priority="21" stopIfTrue="1" operator="equal">
      <formula>$N$7</formula>
    </cfRule>
  </conditionalFormatting>
  <conditionalFormatting sqref="J24:L32">
    <cfRule type="cellIs" dxfId="19" priority="20" stopIfTrue="1" operator="equal">
      <formula>$N$7</formula>
    </cfRule>
  </conditionalFormatting>
  <conditionalFormatting sqref="A82:I88">
    <cfRule type="cellIs" dxfId="18" priority="19" stopIfTrue="1" operator="equal">
      <formula>$N$7</formula>
    </cfRule>
  </conditionalFormatting>
  <conditionalFormatting sqref="J82:L88">
    <cfRule type="cellIs" dxfId="17" priority="18" stopIfTrue="1" operator="equal">
      <formula>$N$7</formula>
    </cfRule>
  </conditionalFormatting>
  <conditionalFormatting sqref="A91:L97">
    <cfRule type="cellIs" dxfId="16" priority="17" stopIfTrue="1" operator="equal">
      <formula>$N$7</formula>
    </cfRule>
  </conditionalFormatting>
  <conditionalFormatting sqref="A100:I106">
    <cfRule type="cellIs" dxfId="15" priority="16" stopIfTrue="1" operator="equal">
      <formula>$N$7</formula>
    </cfRule>
  </conditionalFormatting>
  <conditionalFormatting sqref="J100:L106">
    <cfRule type="cellIs" dxfId="14" priority="15" stopIfTrue="1" operator="equal">
      <formula>$N$7</formula>
    </cfRule>
  </conditionalFormatting>
  <conditionalFormatting sqref="A109:C115">
    <cfRule type="cellIs" dxfId="13" priority="14" stopIfTrue="1" operator="equal">
      <formula>$N$7</formula>
    </cfRule>
  </conditionalFormatting>
  <conditionalFormatting sqref="B54:B60">
    <cfRule type="cellIs" dxfId="12" priority="1" stopIfTrue="1" operator="equal">
      <formula>$N$7</formula>
    </cfRule>
  </conditionalFormatting>
  <conditionalFormatting sqref="B45:B51">
    <cfRule type="cellIs" dxfId="11" priority="13" stopIfTrue="1" operator="equal">
      <formula>$N$7</formula>
    </cfRule>
  </conditionalFormatting>
  <conditionalFormatting sqref="E45:E51">
    <cfRule type="cellIs" dxfId="10" priority="12" stopIfTrue="1" operator="equal">
      <formula>$N$7</formula>
    </cfRule>
  </conditionalFormatting>
  <conditionalFormatting sqref="H45:H51">
    <cfRule type="cellIs" dxfId="9" priority="11" stopIfTrue="1" operator="equal">
      <formula>$N$7</formula>
    </cfRule>
  </conditionalFormatting>
  <conditionalFormatting sqref="K45:K51">
    <cfRule type="cellIs" dxfId="8" priority="10" stopIfTrue="1" operator="equal">
      <formula>$N$7</formula>
    </cfRule>
  </conditionalFormatting>
  <conditionalFormatting sqref="B72:B78">
    <cfRule type="cellIs" dxfId="7" priority="9" stopIfTrue="1" operator="equal">
      <formula>$N$7</formula>
    </cfRule>
  </conditionalFormatting>
  <conditionalFormatting sqref="B63:B69">
    <cfRule type="cellIs" dxfId="6" priority="8" stopIfTrue="1" operator="equal">
      <formula>$N$7</formula>
    </cfRule>
  </conditionalFormatting>
  <conditionalFormatting sqref="E63:E69">
    <cfRule type="cellIs" dxfId="5" priority="7" stopIfTrue="1" operator="equal">
      <formula>$N$7</formula>
    </cfRule>
  </conditionalFormatting>
  <conditionalFormatting sqref="H63:H69">
    <cfRule type="cellIs" dxfId="4" priority="6" stopIfTrue="1" operator="equal">
      <formula>$N$7</formula>
    </cfRule>
  </conditionalFormatting>
  <conditionalFormatting sqref="K63:K69">
    <cfRule type="cellIs" dxfId="3" priority="5" stopIfTrue="1" operator="equal">
      <formula>$N$7</formula>
    </cfRule>
  </conditionalFormatting>
  <conditionalFormatting sqref="K54:K60">
    <cfRule type="cellIs" dxfId="2" priority="4" stopIfTrue="1" operator="equal">
      <formula>$N$7</formula>
    </cfRule>
  </conditionalFormatting>
  <conditionalFormatting sqref="H54:H60">
    <cfRule type="cellIs" dxfId="1" priority="3" stopIfTrue="1" operator="equal">
      <formula>$N$7</formula>
    </cfRule>
  </conditionalFormatting>
  <conditionalFormatting sqref="E54:E60">
    <cfRule type="cellIs" dxfId="0" priority="2" stopIfTrue="1" operator="equal">
      <formula>$N$7</formula>
    </cfRule>
  </conditionalFormatting>
  <hyperlinks>
    <hyperlink ref="C123" r:id="rId1"/>
  </hyperlinks>
  <printOptions horizontalCentered="1"/>
  <pageMargins left="0.25" right="0.25" top="0.25" bottom="0.25" header="0.5" footer="0.5"/>
  <pageSetup scale="40" orientation="portrait" horizontalDpi="4294967293"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Standings</vt:lpstr>
      <vt:lpstr>AwayAvgs</vt:lpstr>
      <vt:lpstr>1</vt:lpstr>
      <vt:lpstr>2</vt:lpstr>
      <vt:lpstr>OverallAvgs</vt:lpstr>
      <vt:lpstr>Weekly</vt:lpstr>
      <vt:lpstr>Rosters</vt:lpstr>
      <vt:lpstr>Payouts</vt:lpstr>
      <vt:lpstr>Schedule</vt:lpstr>
      <vt:lpstr>Rules</vt:lpstr>
      <vt:lpstr>'2'!Print_Area</vt:lpstr>
      <vt:lpstr>Rosters!Print_Area</vt:lpstr>
    </vt:vector>
  </TitlesOfParts>
  <Company>Bulfinch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Rich Limone</cp:lastModifiedBy>
  <cp:lastPrinted>2012-09-10T14:14:16Z</cp:lastPrinted>
  <dcterms:created xsi:type="dcterms:W3CDTF">2008-08-05T01:22:02Z</dcterms:created>
  <dcterms:modified xsi:type="dcterms:W3CDTF">2012-09-12T03:14:33Z</dcterms:modified>
</cp:coreProperties>
</file>