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340" yWindow="3405" windowWidth="15480" windowHeight="7755" tabRatio="819" activeTab="9"/>
  </bookViews>
  <sheets>
    <sheet name="Front Page" sheetId="1" r:id="rId1"/>
    <sheet name="Back Page" sheetId="2" r:id="rId2"/>
    <sheet name="13" sheetId="19" r:id="rId3"/>
    <sheet name="14" sheetId="20" state="hidden" r:id="rId4"/>
    <sheet name="15" sheetId="21" state="hidden" r:id="rId5"/>
    <sheet name="16" sheetId="22" state="hidden" r:id="rId6"/>
    <sheet name="17" sheetId="23" state="hidden" r:id="rId7"/>
    <sheet name="Weekly" sheetId="5" r:id="rId8"/>
    <sheet name="Teams" sheetId="25" r:id="rId9"/>
    <sheet name="Ind Highs" sheetId="26" r:id="rId10"/>
    <sheet name="Schedule" sheetId="9" r:id="rId11"/>
    <sheet name="Printable Schedule" sheetId="28" r:id="rId12"/>
    <sheet name="Rules-Notes" sheetId="27" r:id="rId13"/>
    <sheet name="Prize List" sheetId="29" r:id="rId14"/>
    <sheet name="1" sheetId="3" r:id="rId15"/>
    <sheet name="2" sheetId="4" r:id="rId16"/>
    <sheet name="3" sheetId="6" r:id="rId17"/>
    <sheet name="4" sheetId="7" r:id="rId18"/>
    <sheet name="5" sheetId="8" r:id="rId19"/>
    <sheet name="6" sheetId="10" r:id="rId20"/>
    <sheet name="7" sheetId="11" r:id="rId21"/>
    <sheet name="8" sheetId="13" r:id="rId22"/>
    <sheet name="9" sheetId="14" r:id="rId23"/>
    <sheet name="10" sheetId="15" r:id="rId24"/>
    <sheet name="11" sheetId="17" r:id="rId25"/>
    <sheet name="12" sheetId="18" r:id="rId26"/>
  </sheets>
  <definedNames>
    <definedName name="_xlnm._FilterDatabase" localSheetId="1" hidden="1">'Back Page'!$A$1:$X$35</definedName>
    <definedName name="_xlnm._FilterDatabase" localSheetId="0" hidden="1">'Front Page'!$B$5:$K$23</definedName>
    <definedName name="_xlnm._FilterDatabase" localSheetId="7" hidden="1">Weekly!$AV$1:$AX$19</definedName>
    <definedName name="_xlnm.Print_Area" localSheetId="1">'Back Page'!$A$1:$AB$65</definedName>
    <definedName name="_xlnm.Print_Area" localSheetId="0">'Front Page'!$A$1:$L$54</definedName>
    <definedName name="_xlnm.Print_Area" localSheetId="12">'Rules-Notes'!$A$1:$S$66</definedName>
  </definedNames>
  <calcPr calcId="125725"/>
</workbook>
</file>

<file path=xl/calcChain.xml><?xml version="1.0" encoding="utf-8"?>
<calcChain xmlns="http://schemas.openxmlformats.org/spreadsheetml/2006/main">
  <c r="X38" i="2"/>
  <c r="X39"/>
  <c r="X40"/>
  <c r="X41"/>
  <c r="X42"/>
  <c r="X43"/>
  <c r="X44"/>
  <c r="X45"/>
  <c r="X46"/>
  <c r="X47"/>
  <c r="V38"/>
  <c r="V39"/>
  <c r="V40"/>
  <c r="V41"/>
  <c r="V42"/>
  <c r="V43"/>
  <c r="V44"/>
  <c r="V45"/>
  <c r="V46"/>
  <c r="V47"/>
  <c r="T38"/>
  <c r="T39"/>
  <c r="T40"/>
  <c r="T41"/>
  <c r="T42"/>
  <c r="T43"/>
  <c r="T44"/>
  <c r="T45"/>
  <c r="T46"/>
  <c r="T47"/>
  <c r="N44" l="1"/>
  <c r="BJ32"/>
  <c r="BJ24"/>
  <c r="BJ16"/>
  <c r="BJ12"/>
  <c r="BJ2"/>
  <c r="AJ32" i="5"/>
  <c r="AJ24"/>
  <c r="O75" i="19"/>
  <c r="K22"/>
  <c r="A30"/>
  <c r="J70"/>
  <c r="O69"/>
  <c r="N69"/>
  <c r="M69"/>
  <c r="L69"/>
  <c r="F69"/>
  <c r="E69"/>
  <c r="D69"/>
  <c r="C69"/>
  <c r="O68"/>
  <c r="O70" s="1"/>
  <c r="N68"/>
  <c r="N70" s="1"/>
  <c r="M68"/>
  <c r="M70" s="1"/>
  <c r="L68"/>
  <c r="K68"/>
  <c r="K70" s="1"/>
  <c r="F68"/>
  <c r="E68"/>
  <c r="D68"/>
  <c r="C68"/>
  <c r="B68"/>
  <c r="B70" s="1"/>
  <c r="P67"/>
  <c r="BJ22" i="2" s="1"/>
  <c r="G67" i="19"/>
  <c r="BJ6" i="2" s="1"/>
  <c r="P66" i="19"/>
  <c r="G66"/>
  <c r="BJ33" i="2" s="1"/>
  <c r="J62" i="19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C62" s="1"/>
  <c r="B60"/>
  <c r="B62" s="1"/>
  <c r="P59"/>
  <c r="BJ30" i="2" s="1"/>
  <c r="G59" i="19"/>
  <c r="G60" s="1"/>
  <c r="P58"/>
  <c r="BJ25" i="2" s="1"/>
  <c r="G58" i="19"/>
  <c r="BJ3" i="2" s="1"/>
  <c r="J54" i="19"/>
  <c r="O53"/>
  <c r="N53"/>
  <c r="M53"/>
  <c r="L53"/>
  <c r="F53"/>
  <c r="E53"/>
  <c r="D53"/>
  <c r="C53"/>
  <c r="O52"/>
  <c r="O54" s="1"/>
  <c r="N52"/>
  <c r="N54" s="1"/>
  <c r="M52"/>
  <c r="M54" s="1"/>
  <c r="L52"/>
  <c r="K52"/>
  <c r="K54" s="1"/>
  <c r="F52"/>
  <c r="F54" s="1"/>
  <c r="E52"/>
  <c r="D52"/>
  <c r="C52"/>
  <c r="B52"/>
  <c r="B54" s="1"/>
  <c r="P51"/>
  <c r="BJ19" i="2" s="1"/>
  <c r="G51" i="19"/>
  <c r="BJ31" i="2" s="1"/>
  <c r="P50" i="19"/>
  <c r="BJ18" i="2" s="1"/>
  <c r="G50" i="19"/>
  <c r="G52" s="1"/>
  <c r="AJ23" i="5" s="1"/>
  <c r="J46" i="19"/>
  <c r="O45"/>
  <c r="N45"/>
  <c r="M45"/>
  <c r="L45"/>
  <c r="F45"/>
  <c r="E45"/>
  <c r="D45"/>
  <c r="C45"/>
  <c r="O44"/>
  <c r="N44"/>
  <c r="N46" s="1"/>
  <c r="M44"/>
  <c r="M46" s="1"/>
  <c r="L44"/>
  <c r="K44"/>
  <c r="K46" s="1"/>
  <c r="F44"/>
  <c r="E44"/>
  <c r="E46" s="1"/>
  <c r="E47" s="1"/>
  <c r="D44"/>
  <c r="C44"/>
  <c r="B44"/>
  <c r="B46" s="1"/>
  <c r="P43"/>
  <c r="BJ28" i="2" s="1"/>
  <c r="G43" i="19"/>
  <c r="BJ34" i="2" s="1"/>
  <c r="P42" i="19"/>
  <c r="BJ11" i="2" s="1"/>
  <c r="G42" i="19"/>
  <c r="BJ27" i="2" s="1"/>
  <c r="J38" i="19"/>
  <c r="O37"/>
  <c r="N37"/>
  <c r="M37"/>
  <c r="L37"/>
  <c r="P37" s="1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E38" s="1"/>
  <c r="D36"/>
  <c r="D38" s="1"/>
  <c r="C36"/>
  <c r="B36"/>
  <c r="B38" s="1"/>
  <c r="P35"/>
  <c r="BJ9" i="2" s="1"/>
  <c r="G35" i="19"/>
  <c r="BJ23" i="2" s="1"/>
  <c r="P34" i="19"/>
  <c r="P36" s="1"/>
  <c r="G34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F30" s="1"/>
  <c r="E28"/>
  <c r="D28"/>
  <c r="C28"/>
  <c r="B28"/>
  <c r="B30" s="1"/>
  <c r="P27"/>
  <c r="BJ14" i="2" s="1"/>
  <c r="G27" i="19"/>
  <c r="P26"/>
  <c r="BJ4" i="2" s="1"/>
  <c r="G26" i="19"/>
  <c r="G28" s="1"/>
  <c r="AJ22" i="5" s="1"/>
  <c r="J22" i="19"/>
  <c r="O21"/>
  <c r="N21"/>
  <c r="M21"/>
  <c r="L21"/>
  <c r="L22" s="1"/>
  <c r="F21"/>
  <c r="F22" s="1"/>
  <c r="E21"/>
  <c r="D21"/>
  <c r="C21"/>
  <c r="O20"/>
  <c r="O22" s="1"/>
  <c r="N20"/>
  <c r="N22" s="1"/>
  <c r="M20"/>
  <c r="M22" s="1"/>
  <c r="L20"/>
  <c r="K20"/>
  <c r="F20"/>
  <c r="E20"/>
  <c r="E22" s="1"/>
  <c r="D20"/>
  <c r="D22" s="1"/>
  <c r="C20"/>
  <c r="B20"/>
  <c r="B22" s="1"/>
  <c r="P19"/>
  <c r="BJ8" i="2" s="1"/>
  <c r="G19" i="19"/>
  <c r="P18"/>
  <c r="G18"/>
  <c r="A14"/>
  <c r="O13"/>
  <c r="N13"/>
  <c r="M13"/>
  <c r="L13"/>
  <c r="F13"/>
  <c r="E13"/>
  <c r="D13"/>
  <c r="C13"/>
  <c r="O12"/>
  <c r="N12"/>
  <c r="N14" s="1"/>
  <c r="M12"/>
  <c r="M14" s="1"/>
  <c r="L12"/>
  <c r="L14" s="1"/>
  <c r="K12"/>
  <c r="K14" s="1"/>
  <c r="F12"/>
  <c r="E12"/>
  <c r="D12"/>
  <c r="D14" s="1"/>
  <c r="C12"/>
  <c r="B12"/>
  <c r="B14" s="1"/>
  <c r="P11"/>
  <c r="N42" i="2" s="1"/>
  <c r="G11" i="19"/>
  <c r="BJ29" i="2" s="1"/>
  <c r="P10" i="19"/>
  <c r="BJ26" i="2" s="1"/>
  <c r="G10" i="19"/>
  <c r="BJ5" i="2" s="1"/>
  <c r="A6" i="19"/>
  <c r="O5"/>
  <c r="N5"/>
  <c r="M5"/>
  <c r="L5"/>
  <c r="F5"/>
  <c r="E5"/>
  <c r="D5"/>
  <c r="C5"/>
  <c r="O4"/>
  <c r="O6" s="1"/>
  <c r="N4"/>
  <c r="N6" s="1"/>
  <c r="M4"/>
  <c r="M6" s="1"/>
  <c r="L4"/>
  <c r="K4"/>
  <c r="K6" s="1"/>
  <c r="F4"/>
  <c r="E4"/>
  <c r="D4"/>
  <c r="D6" s="1"/>
  <c r="C4"/>
  <c r="B4"/>
  <c r="B6" s="1"/>
  <c r="P3"/>
  <c r="BJ17" i="2" s="1"/>
  <c r="G3" i="19"/>
  <c r="P2"/>
  <c r="BJ20" i="2" s="1"/>
  <c r="G2" i="19"/>
  <c r="BJ15" i="2" s="1"/>
  <c r="C22" i="19" l="1"/>
  <c r="D30"/>
  <c r="G29"/>
  <c r="G21"/>
  <c r="P21"/>
  <c r="P45"/>
  <c r="P68"/>
  <c r="AJ26" i="5" s="1"/>
  <c r="C70" i="19"/>
  <c r="BJ35" i="2"/>
  <c r="BJ13"/>
  <c r="BJ21"/>
  <c r="L70" i="19"/>
  <c r="G12"/>
  <c r="AJ37" i="5" s="1"/>
  <c r="C71" i="19"/>
  <c r="D70"/>
  <c r="D71" s="1"/>
  <c r="F70"/>
  <c r="O71" s="1"/>
  <c r="F62"/>
  <c r="L54"/>
  <c r="C54"/>
  <c r="C55" s="1"/>
  <c r="L46"/>
  <c r="P46" s="1"/>
  <c r="AJ8" i="5" s="1"/>
  <c r="O46" i="19"/>
  <c r="G45"/>
  <c r="D46"/>
  <c r="D47" s="1"/>
  <c r="G37"/>
  <c r="P29"/>
  <c r="E30"/>
  <c r="N31" s="1"/>
  <c r="E6"/>
  <c r="E7" s="1"/>
  <c r="E14"/>
  <c r="E15" s="1"/>
  <c r="G20"/>
  <c r="AJ38" i="5" s="1"/>
  <c r="P28" i="19"/>
  <c r="AJ30" i="5" s="1"/>
  <c r="C30" i="19"/>
  <c r="C31" s="1"/>
  <c r="F38"/>
  <c r="O39" s="1"/>
  <c r="N39"/>
  <c r="G44"/>
  <c r="AJ27" i="5" s="1"/>
  <c r="F46" i="19"/>
  <c r="O47" s="1"/>
  <c r="D54"/>
  <c r="D55" s="1"/>
  <c r="G53"/>
  <c r="P53"/>
  <c r="E62"/>
  <c r="N63" s="1"/>
  <c r="G61"/>
  <c r="P61"/>
  <c r="E70"/>
  <c r="M71"/>
  <c r="G5"/>
  <c r="P5"/>
  <c r="G13"/>
  <c r="P13"/>
  <c r="P44"/>
  <c r="AJ28" i="5" s="1"/>
  <c r="P52" i="19"/>
  <c r="AJ39" i="5" s="1"/>
  <c r="D62" i="19"/>
  <c r="M63" s="1"/>
  <c r="K63"/>
  <c r="G69"/>
  <c r="P69"/>
  <c r="M23"/>
  <c r="C46"/>
  <c r="L47" s="1"/>
  <c r="C38"/>
  <c r="C39" s="1"/>
  <c r="E54"/>
  <c r="E55" s="1"/>
  <c r="N71"/>
  <c r="E71"/>
  <c r="P60"/>
  <c r="AJ34" i="5" s="1"/>
  <c r="C63" i="19"/>
  <c r="F63"/>
  <c r="D63"/>
  <c r="B55"/>
  <c r="F55"/>
  <c r="O55"/>
  <c r="M55"/>
  <c r="E39"/>
  <c r="D39"/>
  <c r="G36"/>
  <c r="AJ25" i="5" s="1"/>
  <c r="M39" i="19"/>
  <c r="D31"/>
  <c r="F31"/>
  <c r="K31"/>
  <c r="P20"/>
  <c r="AJ33" i="5" s="1"/>
  <c r="C23" i="19"/>
  <c r="E23"/>
  <c r="O23"/>
  <c r="P12"/>
  <c r="AJ31" i="5" s="1"/>
  <c r="D15" i="19"/>
  <c r="F14"/>
  <c r="F15" s="1"/>
  <c r="O14"/>
  <c r="P14" s="1"/>
  <c r="AJ11" i="5" s="1"/>
  <c r="C14" i="19"/>
  <c r="C15" s="1"/>
  <c r="P4"/>
  <c r="AJ35" i="5" s="1"/>
  <c r="O76" i="19"/>
  <c r="G4"/>
  <c r="AJ29" i="5" s="1"/>
  <c r="L6" i="19"/>
  <c r="F6"/>
  <c r="M7"/>
  <c r="O7"/>
  <c r="K39"/>
  <c r="P38"/>
  <c r="AJ12" i="5" s="1"/>
  <c r="B63" i="19"/>
  <c r="B31"/>
  <c r="B39"/>
  <c r="B7"/>
  <c r="K55"/>
  <c r="P54"/>
  <c r="AJ19" i="5" s="1"/>
  <c r="M15" i="19"/>
  <c r="F23"/>
  <c r="F39"/>
  <c r="N55"/>
  <c r="L63"/>
  <c r="O63"/>
  <c r="F7"/>
  <c r="B15"/>
  <c r="B23"/>
  <c r="N23"/>
  <c r="E31"/>
  <c r="O31"/>
  <c r="N47"/>
  <c r="K47"/>
  <c r="K71"/>
  <c r="P70"/>
  <c r="AJ6" i="5" s="1"/>
  <c r="K23" i="19"/>
  <c r="P22"/>
  <c r="AJ13" i="5" s="1"/>
  <c r="K15" i="19"/>
  <c r="B71"/>
  <c r="L23"/>
  <c r="D7"/>
  <c r="L71"/>
  <c r="B47"/>
  <c r="K7"/>
  <c r="P6"/>
  <c r="AJ15" i="5" s="1"/>
  <c r="M31" i="19"/>
  <c r="C6"/>
  <c r="C7" s="1"/>
  <c r="G22"/>
  <c r="AJ18" i="5" s="1"/>
  <c r="P30" i="19"/>
  <c r="AJ10" i="5" s="1"/>
  <c r="P62" i="19"/>
  <c r="AJ14" i="5" s="1"/>
  <c r="G68" i="19"/>
  <c r="AJ36" i="5" s="1"/>
  <c r="E75" i="19"/>
  <c r="BU4" i="2"/>
  <c r="BU39"/>
  <c r="O75" i="18"/>
  <c r="J70"/>
  <c r="O69"/>
  <c r="N69"/>
  <c r="M69"/>
  <c r="L69"/>
  <c r="F69"/>
  <c r="E69"/>
  <c r="D69"/>
  <c r="C69"/>
  <c r="O68"/>
  <c r="N68"/>
  <c r="N70" s="1"/>
  <c r="M68"/>
  <c r="M70" s="1"/>
  <c r="L68"/>
  <c r="L70" s="1"/>
  <c r="K68"/>
  <c r="K70" s="1"/>
  <c r="F68"/>
  <c r="F70" s="1"/>
  <c r="E68"/>
  <c r="D68"/>
  <c r="C68"/>
  <c r="B68"/>
  <c r="B70" s="1"/>
  <c r="P67"/>
  <c r="BI12" i="2" s="1"/>
  <c r="G67" i="18"/>
  <c r="BI34" i="2" s="1"/>
  <c r="P66" i="18"/>
  <c r="BI21" i="2" s="1"/>
  <c r="G66" i="18"/>
  <c r="J62"/>
  <c r="O61"/>
  <c r="N61"/>
  <c r="M61"/>
  <c r="L61"/>
  <c r="F61"/>
  <c r="F62" s="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BI23" i="2" s="1"/>
  <c r="G59" i="18"/>
  <c r="BI10" i="2" s="1"/>
  <c r="P58" i="18"/>
  <c r="G58"/>
  <c r="BI26" i="2" s="1"/>
  <c r="J54" i="18"/>
  <c r="O53"/>
  <c r="N53"/>
  <c r="M53"/>
  <c r="L53"/>
  <c r="F53"/>
  <c r="E53"/>
  <c r="D53"/>
  <c r="C53"/>
  <c r="O52"/>
  <c r="O54" s="1"/>
  <c r="N52"/>
  <c r="N54" s="1"/>
  <c r="M52"/>
  <c r="L52"/>
  <c r="L54" s="1"/>
  <c r="K52"/>
  <c r="K54" s="1"/>
  <c r="F52"/>
  <c r="E52"/>
  <c r="D52"/>
  <c r="D54" s="1"/>
  <c r="C52"/>
  <c r="B52"/>
  <c r="B54" s="1"/>
  <c r="P51"/>
  <c r="BI16" i="2" s="1"/>
  <c r="G51" i="18"/>
  <c r="P50"/>
  <c r="P52" s="1"/>
  <c r="AI29" i="5" s="1"/>
  <c r="G50" i="18"/>
  <c r="BI32" i="2" s="1"/>
  <c r="J46" i="18"/>
  <c r="O45"/>
  <c r="N45"/>
  <c r="M45"/>
  <c r="L45"/>
  <c r="F45"/>
  <c r="E45"/>
  <c r="D45"/>
  <c r="C45"/>
  <c r="O44"/>
  <c r="O46" s="1"/>
  <c r="N44"/>
  <c r="M44"/>
  <c r="M46" s="1"/>
  <c r="L44"/>
  <c r="L46" s="1"/>
  <c r="K44"/>
  <c r="K46" s="1"/>
  <c r="F44"/>
  <c r="E44"/>
  <c r="D44"/>
  <c r="C44"/>
  <c r="B44"/>
  <c r="B46" s="1"/>
  <c r="P43"/>
  <c r="G43"/>
  <c r="BI17" i="2" s="1"/>
  <c r="P42" i="18"/>
  <c r="G42"/>
  <c r="BI20" i="2" s="1"/>
  <c r="J38" i="18"/>
  <c r="O37"/>
  <c r="N37"/>
  <c r="M37"/>
  <c r="L37"/>
  <c r="F37"/>
  <c r="E37"/>
  <c r="D37"/>
  <c r="C37"/>
  <c r="O36"/>
  <c r="N36"/>
  <c r="N38" s="1"/>
  <c r="M36"/>
  <c r="M38" s="1"/>
  <c r="L36"/>
  <c r="L38" s="1"/>
  <c r="K36"/>
  <c r="K38" s="1"/>
  <c r="F36"/>
  <c r="F38" s="1"/>
  <c r="E36"/>
  <c r="D36"/>
  <c r="C36"/>
  <c r="B36"/>
  <c r="B38" s="1"/>
  <c r="P35"/>
  <c r="BI2" i="2" s="1"/>
  <c r="G35" i="18"/>
  <c r="BI29" i="2" s="1"/>
  <c r="P34" i="18"/>
  <c r="G34"/>
  <c r="J30"/>
  <c r="O29"/>
  <c r="N29"/>
  <c r="M29"/>
  <c r="L29"/>
  <c r="F29"/>
  <c r="F30" s="1"/>
  <c r="E29"/>
  <c r="D29"/>
  <c r="C29"/>
  <c r="O28"/>
  <c r="O30" s="1"/>
  <c r="N28"/>
  <c r="N30" s="1"/>
  <c r="M28"/>
  <c r="M30" s="1"/>
  <c r="L28"/>
  <c r="K28"/>
  <c r="K30" s="1"/>
  <c r="F28"/>
  <c r="E28"/>
  <c r="D28"/>
  <c r="C28"/>
  <c r="B28"/>
  <c r="B30" s="1"/>
  <c r="P27"/>
  <c r="M39" i="2" s="1"/>
  <c r="G27" i="18"/>
  <c r="P26"/>
  <c r="G26"/>
  <c r="M47" i="2" s="1"/>
  <c r="J22" i="18"/>
  <c r="O21"/>
  <c r="N21"/>
  <c r="M21"/>
  <c r="L21"/>
  <c r="F21"/>
  <c r="E21"/>
  <c r="D21"/>
  <c r="C21"/>
  <c r="O20"/>
  <c r="O22" s="1"/>
  <c r="N20"/>
  <c r="N22" s="1"/>
  <c r="M20"/>
  <c r="L20"/>
  <c r="L22" s="1"/>
  <c r="K20"/>
  <c r="K22" s="1"/>
  <c r="F20"/>
  <c r="E20"/>
  <c r="D20"/>
  <c r="C20"/>
  <c r="B20"/>
  <c r="B22" s="1"/>
  <c r="P19"/>
  <c r="G19"/>
  <c r="BI9" i="2" s="1"/>
  <c r="P18" i="18"/>
  <c r="M42" i="2" s="1"/>
  <c r="G18" i="18"/>
  <c r="M40" i="2" s="1"/>
  <c r="A14" i="18"/>
  <c r="O13"/>
  <c r="N13"/>
  <c r="M13"/>
  <c r="L13"/>
  <c r="F13"/>
  <c r="E13"/>
  <c r="D13"/>
  <c r="C13"/>
  <c r="O12"/>
  <c r="O14" s="1"/>
  <c r="N12"/>
  <c r="M12"/>
  <c r="L12"/>
  <c r="L14" s="1"/>
  <c r="K12"/>
  <c r="K14" s="1"/>
  <c r="F12"/>
  <c r="E12"/>
  <c r="D12"/>
  <c r="C12"/>
  <c r="B12"/>
  <c r="B14" s="1"/>
  <c r="P11"/>
  <c r="G11"/>
  <c r="BI6" i="2" s="1"/>
  <c r="P10" i="18"/>
  <c r="BI4" i="2" s="1"/>
  <c r="G10" i="18"/>
  <c r="BI33" i="2" s="1"/>
  <c r="A6" i="18"/>
  <c r="O5"/>
  <c r="N5"/>
  <c r="M5"/>
  <c r="L5"/>
  <c r="F5"/>
  <c r="E5"/>
  <c r="D5"/>
  <c r="C5"/>
  <c r="O4"/>
  <c r="O6" s="1"/>
  <c r="N4"/>
  <c r="N6" s="1"/>
  <c r="M4"/>
  <c r="M6" s="1"/>
  <c r="L4"/>
  <c r="K4"/>
  <c r="K6" s="1"/>
  <c r="F4"/>
  <c r="E4"/>
  <c r="D4"/>
  <c r="C4"/>
  <c r="B4"/>
  <c r="P3"/>
  <c r="M44" i="2" s="1"/>
  <c r="G3" i="18"/>
  <c r="BI19" i="2" s="1"/>
  <c r="P2" i="18"/>
  <c r="BI25" i="2" s="1"/>
  <c r="G2" i="18"/>
  <c r="E38" l="1"/>
  <c r="C6"/>
  <c r="L7" s="1"/>
  <c r="P36"/>
  <c r="AI24" i="5" s="1"/>
  <c r="G54" i="19"/>
  <c r="AJ3" i="5" s="1"/>
  <c r="N7" i="19"/>
  <c r="M47"/>
  <c r="G69" i="18"/>
  <c r="E63" i="19"/>
  <c r="G30"/>
  <c r="AJ2" i="5" s="1"/>
  <c r="P21" i="18"/>
  <c r="G53"/>
  <c r="L31" i="19"/>
  <c r="L55"/>
  <c r="F71"/>
  <c r="G62"/>
  <c r="F47"/>
  <c r="G38"/>
  <c r="AJ5" i="5" s="1"/>
  <c r="D23" i="19"/>
  <c r="O15"/>
  <c r="N15"/>
  <c r="G70"/>
  <c r="C47"/>
  <c r="P31"/>
  <c r="Q31" s="1"/>
  <c r="P10" i="5" s="1"/>
  <c r="G46" i="19"/>
  <c r="L39"/>
  <c r="G55"/>
  <c r="H55" s="1"/>
  <c r="P3" i="5" s="1"/>
  <c r="P47" i="19"/>
  <c r="P39"/>
  <c r="G23"/>
  <c r="G14"/>
  <c r="L15"/>
  <c r="E78"/>
  <c r="E76"/>
  <c r="G39"/>
  <c r="H39" s="1"/>
  <c r="P5" i="5" s="1"/>
  <c r="P63" i="19"/>
  <c r="Q63" s="1"/>
  <c r="P14" i="5" s="1"/>
  <c r="L7" i="19"/>
  <c r="G6"/>
  <c r="G31"/>
  <c r="H31" s="1"/>
  <c r="P2" i="5" s="1"/>
  <c r="G71" i="19"/>
  <c r="P23"/>
  <c r="Q23" s="1"/>
  <c r="P13" i="5" s="1"/>
  <c r="P55" i="19"/>
  <c r="Q55" s="1"/>
  <c r="P19" i="5" s="1"/>
  <c r="BP4" i="2"/>
  <c r="BR4"/>
  <c r="BT4"/>
  <c r="P12" i="18"/>
  <c r="AI30" i="5" s="1"/>
  <c r="BI14" i="2"/>
  <c r="P28" i="18"/>
  <c r="AI26" i="5" s="1"/>
  <c r="BI7" i="2"/>
  <c r="BI18"/>
  <c r="G4" i="18"/>
  <c r="AI39" i="5" s="1"/>
  <c r="F6" i="18"/>
  <c r="O7" s="1"/>
  <c r="G36"/>
  <c r="AI37" i="5" s="1"/>
  <c r="BI5" i="2"/>
  <c r="G52" i="18"/>
  <c r="AI33" i="5" s="1"/>
  <c r="BI8" i="2"/>
  <c r="P60" i="18"/>
  <c r="AI25" i="5" s="1"/>
  <c r="BI24" i="2"/>
  <c r="G68" i="18"/>
  <c r="AI27" i="5" s="1"/>
  <c r="BI27" i="2"/>
  <c r="P5" i="18"/>
  <c r="F14"/>
  <c r="C14"/>
  <c r="P20"/>
  <c r="AI28" i="5" s="1"/>
  <c r="E22" i="18"/>
  <c r="M22"/>
  <c r="G28"/>
  <c r="AI23" i="5" s="1"/>
  <c r="G29" i="18"/>
  <c r="D38"/>
  <c r="C46"/>
  <c r="L47" s="1"/>
  <c r="F54"/>
  <c r="F55" s="1"/>
  <c r="M54"/>
  <c r="D62"/>
  <c r="D63" s="1"/>
  <c r="G61"/>
  <c r="E70"/>
  <c r="E71" s="1"/>
  <c r="D70"/>
  <c r="M71" s="1"/>
  <c r="BI15" i="2"/>
  <c r="BI28"/>
  <c r="BI31"/>
  <c r="M45"/>
  <c r="AA39"/>
  <c r="AA47"/>
  <c r="P68" i="18"/>
  <c r="AI22" i="5" s="1"/>
  <c r="O70" i="18"/>
  <c r="P70" s="1"/>
  <c r="P69"/>
  <c r="C70"/>
  <c r="L71" s="1"/>
  <c r="G60"/>
  <c r="AI31" i="5" s="1"/>
  <c r="E62" i="18"/>
  <c r="N63" s="1"/>
  <c r="P61"/>
  <c r="B63"/>
  <c r="C62"/>
  <c r="C63" s="1"/>
  <c r="O63"/>
  <c r="D55"/>
  <c r="B55"/>
  <c r="P53"/>
  <c r="C54"/>
  <c r="L55" s="1"/>
  <c r="E54"/>
  <c r="N55" s="1"/>
  <c r="P44"/>
  <c r="AI38" i="5" s="1"/>
  <c r="N46" i="18"/>
  <c r="P46" s="1"/>
  <c r="AI18" i="5" s="1"/>
  <c r="G44" i="18"/>
  <c r="P45"/>
  <c r="F46"/>
  <c r="E46"/>
  <c r="N47" s="1"/>
  <c r="D46"/>
  <c r="M47" s="1"/>
  <c r="O47"/>
  <c r="O38"/>
  <c r="O39" s="1"/>
  <c r="M39"/>
  <c r="P37"/>
  <c r="E39"/>
  <c r="N39"/>
  <c r="G37"/>
  <c r="C38"/>
  <c r="L39" s="1"/>
  <c r="E30"/>
  <c r="N31" s="1"/>
  <c r="F31"/>
  <c r="P29"/>
  <c r="B31"/>
  <c r="D30"/>
  <c r="M31" s="1"/>
  <c r="C30"/>
  <c r="O31"/>
  <c r="D22"/>
  <c r="M23" s="1"/>
  <c r="G21"/>
  <c r="C22"/>
  <c r="L23" s="1"/>
  <c r="B23"/>
  <c r="C23"/>
  <c r="G20"/>
  <c r="F22"/>
  <c r="O23" s="1"/>
  <c r="N23"/>
  <c r="N14"/>
  <c r="N15" s="1"/>
  <c r="L15"/>
  <c r="G12"/>
  <c r="AI36" i="5" s="1"/>
  <c r="M14" i="18"/>
  <c r="M15" s="1"/>
  <c r="P13"/>
  <c r="E14"/>
  <c r="D14"/>
  <c r="O15"/>
  <c r="O76"/>
  <c r="P4"/>
  <c r="AI34" i="5" s="1"/>
  <c r="L6" i="18"/>
  <c r="F7"/>
  <c r="G5"/>
  <c r="E6"/>
  <c r="N7" s="1"/>
  <c r="D6"/>
  <c r="D7" s="1"/>
  <c r="E75"/>
  <c r="K47"/>
  <c r="B47"/>
  <c r="C55"/>
  <c r="K55"/>
  <c r="P54"/>
  <c r="AI9" i="5" s="1"/>
  <c r="K63" i="18"/>
  <c r="P62"/>
  <c r="AI5" i="5" s="1"/>
  <c r="K15" i="18"/>
  <c r="K31"/>
  <c r="B39"/>
  <c r="B15"/>
  <c r="K23"/>
  <c r="P22"/>
  <c r="AI8" i="5" s="1"/>
  <c r="D15" i="18"/>
  <c r="C15"/>
  <c r="E23"/>
  <c r="F47"/>
  <c r="L63"/>
  <c r="D23"/>
  <c r="K39"/>
  <c r="F15"/>
  <c r="D39"/>
  <c r="D47"/>
  <c r="C47"/>
  <c r="M55"/>
  <c r="M63"/>
  <c r="F63"/>
  <c r="B71"/>
  <c r="K71"/>
  <c r="B6"/>
  <c r="K7" s="1"/>
  <c r="P6"/>
  <c r="AI14" i="5" s="1"/>
  <c r="P38" i="18"/>
  <c r="AI4" i="5" s="1"/>
  <c r="G13" i="18"/>
  <c r="L30"/>
  <c r="G45"/>
  <c r="C6" i="29"/>
  <c r="C7"/>
  <c r="C8"/>
  <c r="C9"/>
  <c r="C10"/>
  <c r="C11"/>
  <c r="C12"/>
  <c r="C13"/>
  <c r="C14"/>
  <c r="C15"/>
  <c r="C16"/>
  <c r="C17"/>
  <c r="C18"/>
  <c r="C19"/>
  <c r="C20"/>
  <c r="C21"/>
  <c r="C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O75" i="17"/>
  <c r="J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BH17" i="2" s="1"/>
  <c r="G67" i="17"/>
  <c r="BH14" i="2" s="1"/>
  <c r="P66" i="17"/>
  <c r="BH20" i="2" s="1"/>
  <c r="G66" i="17"/>
  <c r="L37" i="2" s="1"/>
  <c r="J62" i="17"/>
  <c r="O61"/>
  <c r="N61"/>
  <c r="M61"/>
  <c r="L61"/>
  <c r="F61"/>
  <c r="E61"/>
  <c r="D61"/>
  <c r="C61"/>
  <c r="O60"/>
  <c r="O62" s="1"/>
  <c r="N60"/>
  <c r="N62" s="1"/>
  <c r="M60"/>
  <c r="L60"/>
  <c r="L62" s="1"/>
  <c r="K60"/>
  <c r="K62" s="1"/>
  <c r="F60"/>
  <c r="E60"/>
  <c r="D60"/>
  <c r="C60"/>
  <c r="B60"/>
  <c r="B62" s="1"/>
  <c r="P59"/>
  <c r="BH11" i="2" s="1"/>
  <c r="G59" i="17"/>
  <c r="P58"/>
  <c r="BH28" i="2" s="1"/>
  <c r="G58" i="17"/>
  <c r="J54"/>
  <c r="O53"/>
  <c r="N53"/>
  <c r="M53"/>
  <c r="L53"/>
  <c r="F53"/>
  <c r="E53"/>
  <c r="D53"/>
  <c r="C53"/>
  <c r="O52"/>
  <c r="O54" s="1"/>
  <c r="N52"/>
  <c r="N54" s="1"/>
  <c r="M52"/>
  <c r="L52"/>
  <c r="L54" s="1"/>
  <c r="K52"/>
  <c r="K54" s="1"/>
  <c r="F52"/>
  <c r="E52"/>
  <c r="D52"/>
  <c r="C52"/>
  <c r="B52"/>
  <c r="B54" s="1"/>
  <c r="P51"/>
  <c r="L40" i="2" s="1"/>
  <c r="G51" i="17"/>
  <c r="BH29" i="2" s="1"/>
  <c r="P50" i="17"/>
  <c r="BH13" i="2" s="1"/>
  <c r="G50" i="17"/>
  <c r="J46"/>
  <c r="O45"/>
  <c r="N45"/>
  <c r="M45"/>
  <c r="L45"/>
  <c r="F45"/>
  <c r="E45"/>
  <c r="D45"/>
  <c r="C45"/>
  <c r="O44"/>
  <c r="N44"/>
  <c r="N46" s="1"/>
  <c r="M44"/>
  <c r="M46" s="1"/>
  <c r="L44"/>
  <c r="L46" s="1"/>
  <c r="K44"/>
  <c r="K46" s="1"/>
  <c r="F44"/>
  <c r="E44"/>
  <c r="D44"/>
  <c r="C44"/>
  <c r="B44"/>
  <c r="B46" s="1"/>
  <c r="P43"/>
  <c r="BH23" i="2" s="1"/>
  <c r="G43" i="17"/>
  <c r="BH30" i="2" s="1"/>
  <c r="P42" i="17"/>
  <c r="BH24" i="2" s="1"/>
  <c r="G42" i="17"/>
  <c r="BH25" i="2" s="1"/>
  <c r="J38" i="17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BH12" i="2" s="1"/>
  <c r="G35" i="17"/>
  <c r="BH19" i="2" s="1"/>
  <c r="P34" i="17"/>
  <c r="G34"/>
  <c r="BH18" i="2" s="1"/>
  <c r="J30" i="17"/>
  <c r="O29"/>
  <c r="N29"/>
  <c r="M29"/>
  <c r="L29"/>
  <c r="F29"/>
  <c r="E29"/>
  <c r="D29"/>
  <c r="C29"/>
  <c r="O28"/>
  <c r="O30" s="1"/>
  <c r="N28"/>
  <c r="N30" s="1"/>
  <c r="M28"/>
  <c r="L28"/>
  <c r="L30" s="1"/>
  <c r="K28"/>
  <c r="K30" s="1"/>
  <c r="F28"/>
  <c r="E28"/>
  <c r="D28"/>
  <c r="C28"/>
  <c r="B28"/>
  <c r="B30" s="1"/>
  <c r="P27"/>
  <c r="BH34" i="2" s="1"/>
  <c r="G27" i="17"/>
  <c r="BH6" i="2" s="1"/>
  <c r="P26" i="17"/>
  <c r="L43" i="2" s="1"/>
  <c r="G26" i="17"/>
  <c r="BH33" i="2" s="1"/>
  <c r="J22" i="17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BH16" i="2" s="1"/>
  <c r="P18" i="17"/>
  <c r="BH3" i="2" s="1"/>
  <c r="G18" i="17"/>
  <c r="BH15" i="2" s="1"/>
  <c r="A14" i="17"/>
  <c r="O13"/>
  <c r="N13"/>
  <c r="M13"/>
  <c r="L13"/>
  <c r="F13"/>
  <c r="E13"/>
  <c r="D13"/>
  <c r="C13"/>
  <c r="O12"/>
  <c r="N12"/>
  <c r="N14" s="1"/>
  <c r="M12"/>
  <c r="M14" s="1"/>
  <c r="L12"/>
  <c r="L14" s="1"/>
  <c r="K12"/>
  <c r="K14" s="1"/>
  <c r="F12"/>
  <c r="E12"/>
  <c r="D12"/>
  <c r="C12"/>
  <c r="B12"/>
  <c r="B14" s="1"/>
  <c r="P11"/>
  <c r="BH31" i="2" s="1"/>
  <c r="G11" i="17"/>
  <c r="BH8" i="2" s="1"/>
  <c r="P10" i="17"/>
  <c r="L44" i="2" s="1"/>
  <c r="G10" i="17"/>
  <c r="A6"/>
  <c r="O5"/>
  <c r="N5"/>
  <c r="M5"/>
  <c r="L5"/>
  <c r="F5"/>
  <c r="E5"/>
  <c r="D5"/>
  <c r="C5"/>
  <c r="O4"/>
  <c r="O6" s="1"/>
  <c r="N4"/>
  <c r="N6" s="1"/>
  <c r="M4"/>
  <c r="M6" s="1"/>
  <c r="L4"/>
  <c r="K4"/>
  <c r="K6" s="1"/>
  <c r="F4"/>
  <c r="E4"/>
  <c r="D4"/>
  <c r="C4"/>
  <c r="C6" s="1"/>
  <c r="B4"/>
  <c r="B6" s="1"/>
  <c r="P3"/>
  <c r="BH22" i="2" s="1"/>
  <c r="G3" i="17"/>
  <c r="BH10" i="2" s="1"/>
  <c r="P2" i="17"/>
  <c r="BH7" i="2" s="1"/>
  <c r="G2" i="17"/>
  <c r="BH26" i="2" s="1"/>
  <c r="G15" i="19" l="1"/>
  <c r="H15" s="1"/>
  <c r="P17" i="5" s="1"/>
  <c r="AJ17"/>
  <c r="G52" i="17"/>
  <c r="AH37" i="5" s="1"/>
  <c r="D31" i="18"/>
  <c r="BS4" i="2"/>
  <c r="H71" i="19"/>
  <c r="P16" i="5" s="1"/>
  <c r="P15" i="19"/>
  <c r="G47"/>
  <c r="H47" s="1"/>
  <c r="P7" i="5" s="1"/>
  <c r="AJ7"/>
  <c r="N71" i="18"/>
  <c r="E55"/>
  <c r="E31"/>
  <c r="Q47" i="19"/>
  <c r="P8" i="5" s="1"/>
  <c r="G63" i="19"/>
  <c r="H63" s="1"/>
  <c r="P4" i="5" s="1"/>
  <c r="AJ4"/>
  <c r="G7" i="19"/>
  <c r="H7" s="1"/>
  <c r="P9" i="5" s="1"/>
  <c r="AJ9"/>
  <c r="P36" i="17"/>
  <c r="AH22" i="5" s="1"/>
  <c r="G70" i="18"/>
  <c r="AI7" i="5" s="1"/>
  <c r="G54" i="18"/>
  <c r="AI13" i="5" s="1"/>
  <c r="C7" i="18"/>
  <c r="O55"/>
  <c r="H23" i="19"/>
  <c r="P18" i="5" s="1"/>
  <c r="P71" i="19"/>
  <c r="Q71" s="1"/>
  <c r="P6" i="5" s="1"/>
  <c r="AJ16"/>
  <c r="Q39" i="19"/>
  <c r="P12" i="5" s="1"/>
  <c r="Q15" i="19"/>
  <c r="P11" i="5" s="1"/>
  <c r="P7" i="19"/>
  <c r="Q7" s="1"/>
  <c r="P15" i="5" s="1"/>
  <c r="E79" i="19"/>
  <c r="W47" i="2"/>
  <c r="C22" i="17"/>
  <c r="C23" s="1"/>
  <c r="P29"/>
  <c r="P37"/>
  <c r="E62"/>
  <c r="F62"/>
  <c r="O63" s="1"/>
  <c r="G62" i="18"/>
  <c r="AI11" i="5" s="1"/>
  <c r="G30" i="18"/>
  <c r="AI3" i="5" s="1"/>
  <c r="D71" i="18"/>
  <c r="E63"/>
  <c r="F39"/>
  <c r="C39"/>
  <c r="G38"/>
  <c r="AI17" i="5" s="1"/>
  <c r="G46" i="18"/>
  <c r="AI15" i="5" s="1"/>
  <c r="G14" i="18"/>
  <c r="AI16" i="5" s="1"/>
  <c r="E15" i="18"/>
  <c r="P14"/>
  <c r="AI10" i="5" s="1"/>
  <c r="AI32"/>
  <c r="AI35"/>
  <c r="P71" i="18"/>
  <c r="AI2" i="5"/>
  <c r="W39" i="2"/>
  <c r="F71" i="18"/>
  <c r="O71"/>
  <c r="Q71" s="1"/>
  <c r="O2" i="5" s="1"/>
  <c r="C71" i="18"/>
  <c r="G63"/>
  <c r="E76"/>
  <c r="E47"/>
  <c r="G39"/>
  <c r="H39" s="1"/>
  <c r="O17" i="5" s="1"/>
  <c r="L31" i="18"/>
  <c r="G22"/>
  <c r="AI12" i="5" s="1"/>
  <c r="F23" i="18"/>
  <c r="G15"/>
  <c r="E7"/>
  <c r="M7"/>
  <c r="G71"/>
  <c r="H71" s="1"/>
  <c r="O7" i="5" s="1"/>
  <c r="C31" i="18"/>
  <c r="P15"/>
  <c r="Q15" s="1"/>
  <c r="O10" i="5" s="1"/>
  <c r="G23" i="18"/>
  <c r="P39"/>
  <c r="Q39" s="1"/>
  <c r="O4" i="5" s="1"/>
  <c r="E78" i="18"/>
  <c r="B7"/>
  <c r="G6"/>
  <c r="P30"/>
  <c r="P63"/>
  <c r="Q63" s="1"/>
  <c r="O5" i="5" s="1"/>
  <c r="G12" i="17"/>
  <c r="AH33" i="5" s="1"/>
  <c r="BH32" i="2"/>
  <c r="C14" i="17"/>
  <c r="C15" s="1"/>
  <c r="X37" i="2"/>
  <c r="V37"/>
  <c r="T37"/>
  <c r="D14" i="17"/>
  <c r="P20"/>
  <c r="AH24" i="5" s="1"/>
  <c r="E54" i="17"/>
  <c r="G60"/>
  <c r="AH38" i="5" s="1"/>
  <c r="E70" i="17"/>
  <c r="P69"/>
  <c r="BH2" i="2"/>
  <c r="BH5"/>
  <c r="D70" i="17"/>
  <c r="C70"/>
  <c r="M62"/>
  <c r="P61"/>
  <c r="C62"/>
  <c r="C63" s="1"/>
  <c r="E55"/>
  <c r="P52"/>
  <c r="AH32" i="5" s="1"/>
  <c r="O46" i="17"/>
  <c r="G44"/>
  <c r="AH34" i="5" s="1"/>
  <c r="C46" i="17"/>
  <c r="L47" s="1"/>
  <c r="E46"/>
  <c r="E47" s="1"/>
  <c r="G37"/>
  <c r="G28"/>
  <c r="AH36" i="5" s="1"/>
  <c r="E30" i="17"/>
  <c r="E31" s="1"/>
  <c r="P12"/>
  <c r="AH23" i="5" s="1"/>
  <c r="M15" i="17"/>
  <c r="P4"/>
  <c r="AH26" i="5" s="1"/>
  <c r="L6" i="17"/>
  <c r="C7" s="1"/>
  <c r="E6"/>
  <c r="E7" s="1"/>
  <c r="F6"/>
  <c r="F7" s="1"/>
  <c r="P13"/>
  <c r="F14"/>
  <c r="E14"/>
  <c r="N15" s="1"/>
  <c r="G13"/>
  <c r="F22"/>
  <c r="F23" s="1"/>
  <c r="E22"/>
  <c r="N23" s="1"/>
  <c r="D22"/>
  <c r="M23" s="1"/>
  <c r="P21"/>
  <c r="M30"/>
  <c r="P30" s="1"/>
  <c r="AH7" i="5" s="1"/>
  <c r="G29" i="17"/>
  <c r="C30"/>
  <c r="C31" s="1"/>
  <c r="D30"/>
  <c r="D38"/>
  <c r="M39" s="1"/>
  <c r="C38"/>
  <c r="L39" s="1"/>
  <c r="F38"/>
  <c r="F39" s="1"/>
  <c r="P45"/>
  <c r="F46"/>
  <c r="G45"/>
  <c r="D54"/>
  <c r="F54"/>
  <c r="F55" s="1"/>
  <c r="P53"/>
  <c r="M54"/>
  <c r="F70"/>
  <c r="O71" s="1"/>
  <c r="M71"/>
  <c r="G69"/>
  <c r="P68"/>
  <c r="AH35" i="5" s="1"/>
  <c r="N71" i="17"/>
  <c r="P60"/>
  <c r="AH28" i="5" s="1"/>
  <c r="E63" i="17"/>
  <c r="D62"/>
  <c r="D63" s="1"/>
  <c r="G61"/>
  <c r="N55"/>
  <c r="C54"/>
  <c r="C55" s="1"/>
  <c r="P44"/>
  <c r="AH25" i="5" s="1"/>
  <c r="D46" i="17"/>
  <c r="M47" s="1"/>
  <c r="K47"/>
  <c r="G36"/>
  <c r="AH39" i="5" s="1"/>
  <c r="E38" i="17"/>
  <c r="N39" s="1"/>
  <c r="P28"/>
  <c r="AH27" i="5" s="1"/>
  <c r="L31" i="17"/>
  <c r="F30"/>
  <c r="O31" s="1"/>
  <c r="G20"/>
  <c r="AH29" i="5" s="1"/>
  <c r="E23" i="17"/>
  <c r="D15"/>
  <c r="O14"/>
  <c r="D6"/>
  <c r="M7" s="1"/>
  <c r="G5"/>
  <c r="P5"/>
  <c r="O76"/>
  <c r="G4"/>
  <c r="AH31" i="5" s="1"/>
  <c r="O7" i="17"/>
  <c r="K7"/>
  <c r="B7"/>
  <c r="B15"/>
  <c r="K31"/>
  <c r="B31"/>
  <c r="K63"/>
  <c r="P62"/>
  <c r="AH8" i="5" s="1"/>
  <c r="B63" i="17"/>
  <c r="K23"/>
  <c r="P22"/>
  <c r="AH4" i="5" s="1"/>
  <c r="B47" i="17"/>
  <c r="K55"/>
  <c r="E15"/>
  <c r="D23"/>
  <c r="F31"/>
  <c r="F63"/>
  <c r="F71"/>
  <c r="B39"/>
  <c r="N63"/>
  <c r="D71"/>
  <c r="B71"/>
  <c r="B55"/>
  <c r="K71"/>
  <c r="P70"/>
  <c r="AH15" i="5" s="1"/>
  <c r="B23" i="17"/>
  <c r="K15"/>
  <c r="E71"/>
  <c r="K39"/>
  <c r="P38"/>
  <c r="AH2" i="5" s="1"/>
  <c r="G21" i="17"/>
  <c r="G53"/>
  <c r="G68"/>
  <c r="AH30" i="5" s="1"/>
  <c r="E75" i="17"/>
  <c r="P46"/>
  <c r="AH5" i="5" s="1"/>
  <c r="BU28" i="2"/>
  <c r="F61" i="11"/>
  <c r="BU28" i="25"/>
  <c r="O75" i="15"/>
  <c r="J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BG29" i="2" s="1"/>
  <c r="G67" i="15"/>
  <c r="BG28" i="2" s="1"/>
  <c r="P66" i="15"/>
  <c r="BG5" i="2" s="1"/>
  <c r="G66" i="15"/>
  <c r="BG11" i="2" s="1"/>
  <c r="J62" i="15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BG13" i="2" s="1"/>
  <c r="G59" i="15"/>
  <c r="BG17" i="2" s="1"/>
  <c r="P58" i="15"/>
  <c r="K40" i="2" s="1"/>
  <c r="G58" i="15"/>
  <c r="J54"/>
  <c r="O53"/>
  <c r="N53"/>
  <c r="M53"/>
  <c r="L53"/>
  <c r="F53"/>
  <c r="E53"/>
  <c r="D53"/>
  <c r="C53"/>
  <c r="O52"/>
  <c r="O54" s="1"/>
  <c r="N52"/>
  <c r="N54" s="1"/>
  <c r="M52"/>
  <c r="M54" s="1"/>
  <c r="L52"/>
  <c r="K52"/>
  <c r="K54" s="1"/>
  <c r="F52"/>
  <c r="E52"/>
  <c r="D52"/>
  <c r="C52"/>
  <c r="B52"/>
  <c r="B54" s="1"/>
  <c r="P51"/>
  <c r="BG14" i="2" s="1"/>
  <c r="G51" i="15"/>
  <c r="P50"/>
  <c r="P52" s="1"/>
  <c r="AG30" i="5" s="1"/>
  <c r="G50" i="15"/>
  <c r="G52" s="1"/>
  <c r="AG38" i="5" s="1"/>
  <c r="J46" i="15"/>
  <c r="O45"/>
  <c r="N45"/>
  <c r="M45"/>
  <c r="L45"/>
  <c r="F45"/>
  <c r="E45"/>
  <c r="D45"/>
  <c r="C45"/>
  <c r="O44"/>
  <c r="O46" s="1"/>
  <c r="N44"/>
  <c r="N46" s="1"/>
  <c r="M44"/>
  <c r="L44"/>
  <c r="L46" s="1"/>
  <c r="K44"/>
  <c r="K46" s="1"/>
  <c r="F44"/>
  <c r="E44"/>
  <c r="D44"/>
  <c r="C44"/>
  <c r="B44"/>
  <c r="B46" s="1"/>
  <c r="P43"/>
  <c r="BG12" i="2" s="1"/>
  <c r="G43" i="15"/>
  <c r="BG6" i="2" s="1"/>
  <c r="P42" i="15"/>
  <c r="BG21" i="2" s="1"/>
  <c r="G42" i="15"/>
  <c r="G44" s="1"/>
  <c r="AG36" i="5" s="1"/>
  <c r="J38" i="15"/>
  <c r="O37"/>
  <c r="N37"/>
  <c r="M37"/>
  <c r="L37"/>
  <c r="F37"/>
  <c r="E37"/>
  <c r="D37"/>
  <c r="C37"/>
  <c r="O36"/>
  <c r="O38" s="1"/>
  <c r="N36"/>
  <c r="M36"/>
  <c r="M38" s="1"/>
  <c r="L36"/>
  <c r="L38" s="1"/>
  <c r="K36"/>
  <c r="K38" s="1"/>
  <c r="F36"/>
  <c r="E36"/>
  <c r="E38" s="1"/>
  <c r="D36"/>
  <c r="C36"/>
  <c r="B36"/>
  <c r="B38" s="1"/>
  <c r="P35"/>
  <c r="BG34" i="2" s="1"/>
  <c r="G35" i="15"/>
  <c r="BG30" i="2" s="1"/>
  <c r="P34" i="15"/>
  <c r="G34"/>
  <c r="BG25" i="2" s="1"/>
  <c r="J30" i="15"/>
  <c r="O29"/>
  <c r="N29"/>
  <c r="M29"/>
  <c r="L29"/>
  <c r="F29"/>
  <c r="E29"/>
  <c r="D29"/>
  <c r="C29"/>
  <c r="O28"/>
  <c r="O30" s="1"/>
  <c r="N28"/>
  <c r="N30" s="1"/>
  <c r="M28"/>
  <c r="M30" s="1"/>
  <c r="L28"/>
  <c r="K28"/>
  <c r="K30" s="1"/>
  <c r="F28"/>
  <c r="E28"/>
  <c r="D28"/>
  <c r="D30" s="1"/>
  <c r="C28"/>
  <c r="B28"/>
  <c r="B30" s="1"/>
  <c r="P27"/>
  <c r="BG23" i="2" s="1"/>
  <c r="G27" i="15"/>
  <c r="BG19" i="2" s="1"/>
  <c r="P26" i="15"/>
  <c r="P28" s="1"/>
  <c r="AG25" i="5" s="1"/>
  <c r="G26" i="15"/>
  <c r="BG18" i="2" s="1"/>
  <c r="J22" i="15"/>
  <c r="O21"/>
  <c r="N21"/>
  <c r="M21"/>
  <c r="L21"/>
  <c r="F21"/>
  <c r="E21"/>
  <c r="D21"/>
  <c r="C21"/>
  <c r="O20"/>
  <c r="O22" s="1"/>
  <c r="N20"/>
  <c r="N22" s="1"/>
  <c r="M20"/>
  <c r="M22" s="1"/>
  <c r="L20"/>
  <c r="K20"/>
  <c r="K22" s="1"/>
  <c r="F20"/>
  <c r="E20"/>
  <c r="D20"/>
  <c r="C20"/>
  <c r="B20"/>
  <c r="B22" s="1"/>
  <c r="P19"/>
  <c r="BG31" i="2" s="1"/>
  <c r="G19" i="15"/>
  <c r="BG10" i="2" s="1"/>
  <c r="P18" i="15"/>
  <c r="G18"/>
  <c r="BG26" i="2" s="1"/>
  <c r="A14" i="15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BG22" i="2" s="1"/>
  <c r="G11" i="15"/>
  <c r="BG16" i="2" s="1"/>
  <c r="P10" i="15"/>
  <c r="BG7" i="2" s="1"/>
  <c r="G10" i="15"/>
  <c r="G12" s="1"/>
  <c r="AG29" i="5" s="1"/>
  <c r="A6" i="15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BG2" i="2" s="1"/>
  <c r="G3" i="15"/>
  <c r="BG8" i="2" s="1"/>
  <c r="P2" i="15"/>
  <c r="G2"/>
  <c r="C54" l="1"/>
  <c r="D62"/>
  <c r="D63" s="1"/>
  <c r="L7" i="17"/>
  <c r="P6"/>
  <c r="AH6" i="5" s="1"/>
  <c r="L23" i="17"/>
  <c r="H63" i="18"/>
  <c r="O11" i="5" s="1"/>
  <c r="G4" i="15"/>
  <c r="AG33" i="5" s="1"/>
  <c r="P4" i="15"/>
  <c r="AG24" i="5" s="1"/>
  <c r="P36" i="15"/>
  <c r="AG27" i="5" s="1"/>
  <c r="G60" i="15"/>
  <c r="AG35" i="5" s="1"/>
  <c r="M63" i="17"/>
  <c r="G55" i="18"/>
  <c r="H55" s="1"/>
  <c r="O13" i="5" s="1"/>
  <c r="P55" i="18"/>
  <c r="Q55" s="1"/>
  <c r="O9" i="5" s="1"/>
  <c r="P31" i="18"/>
  <c r="Q31" s="1"/>
  <c r="O6" i="5" s="1"/>
  <c r="AI6"/>
  <c r="C30" i="15"/>
  <c r="D47" i="17"/>
  <c r="N31"/>
  <c r="C47"/>
  <c r="L15"/>
  <c r="F47"/>
  <c r="G7" i="18"/>
  <c r="H7" s="1"/>
  <c r="O19" i="5" s="1"/>
  <c r="AI19"/>
  <c r="G47" i="18"/>
  <c r="H47" s="1"/>
  <c r="O15" i="5" s="1"/>
  <c r="H15" i="18"/>
  <c r="O16" i="5" s="1"/>
  <c r="P23" i="18"/>
  <c r="Q23" s="1"/>
  <c r="O8" i="5" s="1"/>
  <c r="P47" i="18"/>
  <c r="Q47" s="1"/>
  <c r="O18" i="5" s="1"/>
  <c r="H23" i="18"/>
  <c r="O12" i="5" s="1"/>
  <c r="P7" i="18"/>
  <c r="Q7" s="1"/>
  <c r="O14" i="5" s="1"/>
  <c r="G31" i="18"/>
  <c r="H31" s="1"/>
  <c r="O3" i="5" s="1"/>
  <c r="E79" i="18"/>
  <c r="W43" i="2"/>
  <c r="BG3"/>
  <c r="BG15"/>
  <c r="BG39"/>
  <c r="BG24"/>
  <c r="BG32"/>
  <c r="F14" i="15"/>
  <c r="F15" s="1"/>
  <c r="F22"/>
  <c r="F23" s="1"/>
  <c r="G28"/>
  <c r="AG39" i="5" s="1"/>
  <c r="D38" i="15"/>
  <c r="E62"/>
  <c r="N63" s="1"/>
  <c r="F70"/>
  <c r="P69"/>
  <c r="BG20" i="2"/>
  <c r="BG27"/>
  <c r="BG33"/>
  <c r="G70" i="17"/>
  <c r="AH10" i="5" s="1"/>
  <c r="W37" i="2"/>
  <c r="L71" i="17"/>
  <c r="C71"/>
  <c r="G62"/>
  <c r="AH18" i="5" s="1"/>
  <c r="L63" i="17"/>
  <c r="P63"/>
  <c r="D55"/>
  <c r="O55"/>
  <c r="M55"/>
  <c r="G46"/>
  <c r="AH14" i="5" s="1"/>
  <c r="N47" i="17"/>
  <c r="O47"/>
  <c r="O39"/>
  <c r="C39"/>
  <c r="M31"/>
  <c r="G22"/>
  <c r="AH9" i="5" s="1"/>
  <c r="O23" i="17"/>
  <c r="O15"/>
  <c r="D7"/>
  <c r="N7"/>
  <c r="P14"/>
  <c r="AH3" i="5" s="1"/>
  <c r="F15" i="17"/>
  <c r="G14"/>
  <c r="AH13" i="5" s="1"/>
  <c r="G23" i="17"/>
  <c r="H23" s="1"/>
  <c r="N9" i="5" s="1"/>
  <c r="D31" i="17"/>
  <c r="G30"/>
  <c r="D39"/>
  <c r="L55"/>
  <c r="G54"/>
  <c r="AH17" i="5" s="1"/>
  <c r="P54" i="17"/>
  <c r="AH12" i="5" s="1"/>
  <c r="G38" i="17"/>
  <c r="E39"/>
  <c r="E78"/>
  <c r="G6"/>
  <c r="E76"/>
  <c r="G71"/>
  <c r="G47"/>
  <c r="H47" s="1"/>
  <c r="N14" i="5" s="1"/>
  <c r="G63" i="17"/>
  <c r="H63" s="1"/>
  <c r="N18" i="5" s="1"/>
  <c r="P71" i="17"/>
  <c r="P23"/>
  <c r="P12" i="15"/>
  <c r="AG26" i="5" s="1"/>
  <c r="E30" i="15"/>
  <c r="E31" s="1"/>
  <c r="P44"/>
  <c r="AG22" i="5" s="1"/>
  <c r="M46" i="15"/>
  <c r="P46" s="1"/>
  <c r="AG2" i="5" s="1"/>
  <c r="F54" i="15"/>
  <c r="F55" s="1"/>
  <c r="P53"/>
  <c r="G61"/>
  <c r="P61"/>
  <c r="D70"/>
  <c r="M71" s="1"/>
  <c r="E22"/>
  <c r="N23" s="1"/>
  <c r="F38"/>
  <c r="G37"/>
  <c r="D46"/>
  <c r="D47" s="1"/>
  <c r="K63"/>
  <c r="P68"/>
  <c r="AG37" i="5" s="1"/>
  <c r="F71" i="15"/>
  <c r="E70"/>
  <c r="E71" s="1"/>
  <c r="G69"/>
  <c r="C70"/>
  <c r="L71" s="1"/>
  <c r="P60"/>
  <c r="AG32" i="5" s="1"/>
  <c r="C62" i="15"/>
  <c r="F62"/>
  <c r="F63" s="1"/>
  <c r="L63"/>
  <c r="L54"/>
  <c r="C55" s="1"/>
  <c r="E54"/>
  <c r="N55" s="1"/>
  <c r="D54"/>
  <c r="D55" s="1"/>
  <c r="G53"/>
  <c r="P45"/>
  <c r="F46"/>
  <c r="O47" s="1"/>
  <c r="E46"/>
  <c r="N47" s="1"/>
  <c r="G45"/>
  <c r="C46"/>
  <c r="L47" s="1"/>
  <c r="N38"/>
  <c r="P38" s="1"/>
  <c r="AG7" i="5" s="1"/>
  <c r="G36" i="15"/>
  <c r="AG34" i="5" s="1"/>
  <c r="P37" i="15"/>
  <c r="M39"/>
  <c r="C38"/>
  <c r="L39" s="1"/>
  <c r="O39"/>
  <c r="L30"/>
  <c r="D31"/>
  <c r="P29"/>
  <c r="F30"/>
  <c r="F31" s="1"/>
  <c r="G29"/>
  <c r="N31"/>
  <c r="K31"/>
  <c r="P20"/>
  <c r="AG23" i="5" s="1"/>
  <c r="B23" i="15"/>
  <c r="G20"/>
  <c r="AG31" i="5" s="1"/>
  <c r="P21" i="15"/>
  <c r="L22"/>
  <c r="D22"/>
  <c r="M23" s="1"/>
  <c r="G21"/>
  <c r="C22"/>
  <c r="O23"/>
  <c r="C14"/>
  <c r="C15" s="1"/>
  <c r="P13"/>
  <c r="D14"/>
  <c r="D15" s="1"/>
  <c r="G13"/>
  <c r="E14"/>
  <c r="N15" s="1"/>
  <c r="O76"/>
  <c r="P5"/>
  <c r="F6"/>
  <c r="O7" s="1"/>
  <c r="E6"/>
  <c r="E7" s="1"/>
  <c r="D6"/>
  <c r="M7" s="1"/>
  <c r="C6"/>
  <c r="C7" s="1"/>
  <c r="K47"/>
  <c r="B31"/>
  <c r="K39"/>
  <c r="B47"/>
  <c r="K23"/>
  <c r="P22"/>
  <c r="AG3" i="5" s="1"/>
  <c r="B39" i="15"/>
  <c r="G38"/>
  <c r="AG14" i="5" s="1"/>
  <c r="B63" i="15"/>
  <c r="K71"/>
  <c r="P70"/>
  <c r="AG17" i="5" s="1"/>
  <c r="D39" i="15"/>
  <c r="N7"/>
  <c r="B15"/>
  <c r="M31"/>
  <c r="C39"/>
  <c r="C63"/>
  <c r="F39"/>
  <c r="B55"/>
  <c r="M63"/>
  <c r="O71"/>
  <c r="K7"/>
  <c r="P6"/>
  <c r="AG4" i="5" s="1"/>
  <c r="K15" i="15"/>
  <c r="P14"/>
  <c r="AG6" i="5" s="1"/>
  <c r="K55" i="15"/>
  <c r="B71"/>
  <c r="B7"/>
  <c r="L55"/>
  <c r="G5"/>
  <c r="P62"/>
  <c r="AG12" i="5" s="1"/>
  <c r="G68" i="15"/>
  <c r="AG28" i="5" s="1"/>
  <c r="E75" i="15"/>
  <c r="O15" l="1"/>
  <c r="L15"/>
  <c r="F47"/>
  <c r="E15"/>
  <c r="O55"/>
  <c r="P47" i="17"/>
  <c r="Q47" s="1"/>
  <c r="N5" i="5" s="1"/>
  <c r="G30" i="15"/>
  <c r="AG19" i="5" s="1"/>
  <c r="G54" i="15"/>
  <c r="AG18" i="5" s="1"/>
  <c r="C47" i="15"/>
  <c r="D71"/>
  <c r="E63"/>
  <c r="E39"/>
  <c r="G6"/>
  <c r="AG13" i="5" s="1"/>
  <c r="N39" i="15"/>
  <c r="Q39" s="1"/>
  <c r="M7" i="5" s="1"/>
  <c r="D7" i="15"/>
  <c r="M47"/>
  <c r="E23"/>
  <c r="C31"/>
  <c r="C23"/>
  <c r="P7" i="17"/>
  <c r="AH11" i="5"/>
  <c r="G31" i="17"/>
  <c r="H31" s="1"/>
  <c r="N16" i="5" s="1"/>
  <c r="AH16"/>
  <c r="H71" i="17"/>
  <c r="N10" i="5" s="1"/>
  <c r="G39" i="17"/>
  <c r="H39" s="1"/>
  <c r="N19" i="5" s="1"/>
  <c r="AH19"/>
  <c r="Q71" i="17"/>
  <c r="N15" i="5" s="1"/>
  <c r="Q63" i="17"/>
  <c r="N8" i="5" s="1"/>
  <c r="G55" i="17"/>
  <c r="H55" s="1"/>
  <c r="N17" i="5" s="1"/>
  <c r="P55" i="17"/>
  <c r="Q55" s="1"/>
  <c r="N12" i="5" s="1"/>
  <c r="Q23" i="17"/>
  <c r="N4" i="5" s="1"/>
  <c r="P15" i="17"/>
  <c r="Q15" s="1"/>
  <c r="N3" i="5" s="1"/>
  <c r="G15" i="17"/>
  <c r="H15" s="1"/>
  <c r="N13" i="5" s="1"/>
  <c r="Q7" i="17"/>
  <c r="N6" i="5" s="1"/>
  <c r="G7" i="17"/>
  <c r="H7" s="1"/>
  <c r="N11" i="5" s="1"/>
  <c r="P31" i="17"/>
  <c r="Q31" s="1"/>
  <c r="N7" i="5" s="1"/>
  <c r="E79" i="17"/>
  <c r="P39"/>
  <c r="Q39" s="1"/>
  <c r="N2" i="5" s="1"/>
  <c r="M55" i="15"/>
  <c r="G70"/>
  <c r="AG8" i="5" s="1"/>
  <c r="C71" i="15"/>
  <c r="N71"/>
  <c r="E76"/>
  <c r="G62"/>
  <c r="O63"/>
  <c r="E55"/>
  <c r="P54"/>
  <c r="E47"/>
  <c r="G46"/>
  <c r="P39"/>
  <c r="P30"/>
  <c r="L31"/>
  <c r="O31"/>
  <c r="G22"/>
  <c r="AG11" i="5" s="1"/>
  <c r="L23" i="15"/>
  <c r="P23"/>
  <c r="Q23" s="1"/>
  <c r="M3" i="5" s="1"/>
  <c r="D23" i="15"/>
  <c r="M15"/>
  <c r="G14"/>
  <c r="E78"/>
  <c r="F7"/>
  <c r="P7"/>
  <c r="L7"/>
  <c r="G7"/>
  <c r="P15"/>
  <c r="G23"/>
  <c r="P63"/>
  <c r="G39"/>
  <c r="H39" s="1"/>
  <c r="M14" i="5" s="1"/>
  <c r="O75" i="14"/>
  <c r="J70"/>
  <c r="O69"/>
  <c r="N69"/>
  <c r="M69"/>
  <c r="L69"/>
  <c r="F69"/>
  <c r="E69"/>
  <c r="D69"/>
  <c r="C69"/>
  <c r="O68"/>
  <c r="O70" s="1"/>
  <c r="N68"/>
  <c r="N70" s="1"/>
  <c r="M68"/>
  <c r="L68"/>
  <c r="K68"/>
  <c r="K70" s="1"/>
  <c r="F68"/>
  <c r="E68"/>
  <c r="D68"/>
  <c r="C68"/>
  <c r="B68"/>
  <c r="B70" s="1"/>
  <c r="P67"/>
  <c r="G67"/>
  <c r="J44" i="2" s="1"/>
  <c r="P66" i="14"/>
  <c r="G66"/>
  <c r="BF13" i="2" s="1"/>
  <c r="J62" i="14"/>
  <c r="O61"/>
  <c r="N61"/>
  <c r="M61"/>
  <c r="L61"/>
  <c r="F61"/>
  <c r="E61"/>
  <c r="D61"/>
  <c r="C61"/>
  <c r="O60"/>
  <c r="O62" s="1"/>
  <c r="N60"/>
  <c r="M60"/>
  <c r="L60"/>
  <c r="L62" s="1"/>
  <c r="K60"/>
  <c r="K62" s="1"/>
  <c r="F60"/>
  <c r="E60"/>
  <c r="D60"/>
  <c r="C60"/>
  <c r="B60"/>
  <c r="B62" s="1"/>
  <c r="P59"/>
  <c r="BF14" i="2" s="1"/>
  <c r="G59" i="14"/>
  <c r="BF29" i="2" s="1"/>
  <c r="P58" i="14"/>
  <c r="BF39" i="2" s="1"/>
  <c r="G58" i="14"/>
  <c r="J54"/>
  <c r="O53"/>
  <c r="N53"/>
  <c r="M53"/>
  <c r="L53"/>
  <c r="F53"/>
  <c r="E53"/>
  <c r="D53"/>
  <c r="C53"/>
  <c r="O52"/>
  <c r="N52"/>
  <c r="M52"/>
  <c r="M54" s="1"/>
  <c r="L52"/>
  <c r="L54" s="1"/>
  <c r="K52"/>
  <c r="K54" s="1"/>
  <c r="F52"/>
  <c r="E52"/>
  <c r="D52"/>
  <c r="C52"/>
  <c r="B52"/>
  <c r="B54" s="1"/>
  <c r="P51"/>
  <c r="BF28" i="2" s="1"/>
  <c r="G51" i="14"/>
  <c r="BF17" i="2" s="1"/>
  <c r="P50" i="14"/>
  <c r="BF11" i="2" s="1"/>
  <c r="G50" i="14"/>
  <c r="J46"/>
  <c r="O45"/>
  <c r="N45"/>
  <c r="M45"/>
  <c r="L45"/>
  <c r="F45"/>
  <c r="E45"/>
  <c r="D45"/>
  <c r="C45"/>
  <c r="O44"/>
  <c r="N44"/>
  <c r="N46" s="1"/>
  <c r="M44"/>
  <c r="M46" s="1"/>
  <c r="L44"/>
  <c r="K44"/>
  <c r="K46" s="1"/>
  <c r="F44"/>
  <c r="E44"/>
  <c r="D44"/>
  <c r="C44"/>
  <c r="B44"/>
  <c r="B46" s="1"/>
  <c r="P43"/>
  <c r="BF34" i="2" s="1"/>
  <c r="G43" i="14"/>
  <c r="BF19" i="2" s="1"/>
  <c r="P42" i="14"/>
  <c r="BF27" i="2" s="1"/>
  <c r="G42" i="14"/>
  <c r="BF18" i="2" s="1"/>
  <c r="J38" i="14"/>
  <c r="O37"/>
  <c r="N37"/>
  <c r="M37"/>
  <c r="L37"/>
  <c r="F37"/>
  <c r="E37"/>
  <c r="D37"/>
  <c r="C37"/>
  <c r="O36"/>
  <c r="O38" s="1"/>
  <c r="N36"/>
  <c r="N38" s="1"/>
  <c r="M36"/>
  <c r="L36"/>
  <c r="L38" s="1"/>
  <c r="K36"/>
  <c r="K38" s="1"/>
  <c r="F36"/>
  <c r="E36"/>
  <c r="D36"/>
  <c r="C36"/>
  <c r="B36"/>
  <c r="B38" s="1"/>
  <c r="P35"/>
  <c r="BF23" i="2" s="1"/>
  <c r="G35" i="14"/>
  <c r="BF6" i="2" s="1"/>
  <c r="P34" i="14"/>
  <c r="G34"/>
  <c r="BF33" i="2" s="1"/>
  <c r="J30" i="14"/>
  <c r="O29"/>
  <c r="N29"/>
  <c r="M29"/>
  <c r="L29"/>
  <c r="F29"/>
  <c r="E29"/>
  <c r="D29"/>
  <c r="C29"/>
  <c r="O28"/>
  <c r="O30" s="1"/>
  <c r="N28"/>
  <c r="M28"/>
  <c r="L28"/>
  <c r="L30" s="1"/>
  <c r="K28"/>
  <c r="K30" s="1"/>
  <c r="F28"/>
  <c r="E28"/>
  <c r="D28"/>
  <c r="C28"/>
  <c r="B28"/>
  <c r="B30" s="1"/>
  <c r="P27"/>
  <c r="BF12" i="2" s="1"/>
  <c r="G27" i="14"/>
  <c r="BF30" i="2" s="1"/>
  <c r="P26" i="14"/>
  <c r="BF21" i="2" s="1"/>
  <c r="G26" i="14"/>
  <c r="BF25" i="2" s="1"/>
  <c r="J22" i="14"/>
  <c r="O21"/>
  <c r="N21"/>
  <c r="M21"/>
  <c r="L21"/>
  <c r="F21"/>
  <c r="E21"/>
  <c r="D21"/>
  <c r="C21"/>
  <c r="O20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BF8" i="2" s="1"/>
  <c r="P18" i="14"/>
  <c r="BF7" i="2" s="1"/>
  <c r="G18" i="14"/>
  <c r="A14"/>
  <c r="O13"/>
  <c r="N13"/>
  <c r="M13"/>
  <c r="L13"/>
  <c r="F13"/>
  <c r="E13"/>
  <c r="D13"/>
  <c r="C13"/>
  <c r="O12"/>
  <c r="O14" s="1"/>
  <c r="N12"/>
  <c r="N14" s="1"/>
  <c r="M12"/>
  <c r="M14" s="1"/>
  <c r="L12"/>
  <c r="K12"/>
  <c r="K14" s="1"/>
  <c r="F12"/>
  <c r="E12"/>
  <c r="D12"/>
  <c r="C12"/>
  <c r="B12"/>
  <c r="B14" s="1"/>
  <c r="P11"/>
  <c r="BF2" i="2" s="1"/>
  <c r="G11" i="14"/>
  <c r="BF10" i="2" s="1"/>
  <c r="P10" i="14"/>
  <c r="BF3" i="2" s="1"/>
  <c r="G10" i="14"/>
  <c r="A6"/>
  <c r="O5"/>
  <c r="N5"/>
  <c r="M5"/>
  <c r="L5"/>
  <c r="F5"/>
  <c r="E5"/>
  <c r="D5"/>
  <c r="C5"/>
  <c r="O4"/>
  <c r="O6" s="1"/>
  <c r="N4"/>
  <c r="N6" s="1"/>
  <c r="M4"/>
  <c r="L4"/>
  <c r="L6" s="1"/>
  <c r="K4"/>
  <c r="K6" s="1"/>
  <c r="F4"/>
  <c r="E4"/>
  <c r="D4"/>
  <c r="C4"/>
  <c r="B4"/>
  <c r="P3"/>
  <c r="BF16" i="2" s="1"/>
  <c r="G3" i="14"/>
  <c r="BF31" i="2" s="1"/>
  <c r="P2" i="14"/>
  <c r="BF38" i="2" s="1"/>
  <c r="G2" i="14"/>
  <c r="BF35" i="2" s="1"/>
  <c r="DV101" i="25"/>
  <c r="DU101"/>
  <c r="DT101"/>
  <c r="DS101"/>
  <c r="DR101"/>
  <c r="O75" i="13"/>
  <c r="J70"/>
  <c r="O69"/>
  <c r="N69"/>
  <c r="M69"/>
  <c r="L69"/>
  <c r="F69"/>
  <c r="E69"/>
  <c r="D69"/>
  <c r="C69"/>
  <c r="O68"/>
  <c r="N68"/>
  <c r="M68"/>
  <c r="M70" s="1"/>
  <c r="L68"/>
  <c r="L70" s="1"/>
  <c r="K68"/>
  <c r="K70" s="1"/>
  <c r="F68"/>
  <c r="E68"/>
  <c r="D68"/>
  <c r="C68"/>
  <c r="B68"/>
  <c r="B70" s="1"/>
  <c r="P67"/>
  <c r="BE8" i="2" s="1"/>
  <c r="G67" i="13"/>
  <c r="BE10" i="2" s="1"/>
  <c r="P66" i="13"/>
  <c r="BE32" i="2" s="1"/>
  <c r="G66" i="13"/>
  <c r="J62"/>
  <c r="O61"/>
  <c r="N61"/>
  <c r="M61"/>
  <c r="L61"/>
  <c r="F61"/>
  <c r="E61"/>
  <c r="D61"/>
  <c r="C61"/>
  <c r="O60"/>
  <c r="N60"/>
  <c r="N62" s="1"/>
  <c r="M60"/>
  <c r="M62" s="1"/>
  <c r="L60"/>
  <c r="K60"/>
  <c r="K62" s="1"/>
  <c r="F60"/>
  <c r="E60"/>
  <c r="D60"/>
  <c r="C60"/>
  <c r="B60"/>
  <c r="B62" s="1"/>
  <c r="P59"/>
  <c r="BE34" i="2" s="1"/>
  <c r="G59" i="13"/>
  <c r="BE23" i="2" s="1"/>
  <c r="P58" i="13"/>
  <c r="BE27" i="2" s="1"/>
  <c r="G58" i="13"/>
  <c r="G60" s="1"/>
  <c r="AE25" i="5" s="1"/>
  <c r="J54" i="13"/>
  <c r="O53"/>
  <c r="N53"/>
  <c r="M53"/>
  <c r="L53"/>
  <c r="F53"/>
  <c r="E53"/>
  <c r="D53"/>
  <c r="C53"/>
  <c r="O52"/>
  <c r="O54" s="1"/>
  <c r="N52"/>
  <c r="N54" s="1"/>
  <c r="M52"/>
  <c r="L52"/>
  <c r="K52"/>
  <c r="K54" s="1"/>
  <c r="F52"/>
  <c r="E52"/>
  <c r="D52"/>
  <c r="C52"/>
  <c r="B52"/>
  <c r="B54" s="1"/>
  <c r="P51"/>
  <c r="G51"/>
  <c r="BE16" i="2" s="1"/>
  <c r="P50" i="13"/>
  <c r="BE21" i="2" s="1"/>
  <c r="G50" i="13"/>
  <c r="BE38" i="2" s="1"/>
  <c r="J46" i="13"/>
  <c r="O45"/>
  <c r="N45"/>
  <c r="M45"/>
  <c r="L45"/>
  <c r="F45"/>
  <c r="E45"/>
  <c r="D45"/>
  <c r="C45"/>
  <c r="O44"/>
  <c r="O46" s="1"/>
  <c r="N44"/>
  <c r="M44"/>
  <c r="L44"/>
  <c r="K44"/>
  <c r="K46" s="1"/>
  <c r="F44"/>
  <c r="E44"/>
  <c r="D44"/>
  <c r="C44"/>
  <c r="B44"/>
  <c r="B46" s="1"/>
  <c r="P43"/>
  <c r="G43"/>
  <c r="BE22" i="2" s="1"/>
  <c r="P42" i="13"/>
  <c r="G42"/>
  <c r="BE7" i="2" s="1"/>
  <c r="J38" i="13"/>
  <c r="O37"/>
  <c r="N37"/>
  <c r="M37"/>
  <c r="L37"/>
  <c r="F37"/>
  <c r="E37"/>
  <c r="D37"/>
  <c r="C37"/>
  <c r="O36"/>
  <c r="N36"/>
  <c r="N38" s="1"/>
  <c r="M36"/>
  <c r="M38" s="1"/>
  <c r="L36"/>
  <c r="K36"/>
  <c r="K38" s="1"/>
  <c r="F36"/>
  <c r="E36"/>
  <c r="D36"/>
  <c r="C36"/>
  <c r="B36"/>
  <c r="B38" s="1"/>
  <c r="P35"/>
  <c r="BE29" i="2" s="1"/>
  <c r="G35" i="13"/>
  <c r="P34"/>
  <c r="P36" s="1"/>
  <c r="AE37" i="5" s="1"/>
  <c r="G34" i="13"/>
  <c r="J30"/>
  <c r="O29"/>
  <c r="N29"/>
  <c r="M29"/>
  <c r="L29"/>
  <c r="F29"/>
  <c r="E29"/>
  <c r="D29"/>
  <c r="C29"/>
  <c r="O28"/>
  <c r="O30" s="1"/>
  <c r="N28"/>
  <c r="N30" s="1"/>
  <c r="M28"/>
  <c r="M30" s="1"/>
  <c r="L28"/>
  <c r="K28"/>
  <c r="K30" s="1"/>
  <c r="F28"/>
  <c r="E28"/>
  <c r="D28"/>
  <c r="C28"/>
  <c r="B28"/>
  <c r="B30" s="1"/>
  <c r="P27"/>
  <c r="BE31" i="2" s="1"/>
  <c r="G27" i="13"/>
  <c r="P26"/>
  <c r="BE35" i="2" s="1"/>
  <c r="G26" i="13"/>
  <c r="BE20" i="2" s="1"/>
  <c r="J22" i="13"/>
  <c r="O21"/>
  <c r="N21"/>
  <c r="M21"/>
  <c r="L21"/>
  <c r="F21"/>
  <c r="E21"/>
  <c r="D21"/>
  <c r="C21"/>
  <c r="O20"/>
  <c r="O22" s="1"/>
  <c r="N20"/>
  <c r="M20"/>
  <c r="M22" s="1"/>
  <c r="L20"/>
  <c r="L22" s="1"/>
  <c r="K20"/>
  <c r="K22" s="1"/>
  <c r="F20"/>
  <c r="E20"/>
  <c r="D20"/>
  <c r="C20"/>
  <c r="B20"/>
  <c r="B22" s="1"/>
  <c r="P19"/>
  <c r="BE19" i="2" s="1"/>
  <c r="G19" i="13"/>
  <c r="BE6" i="2" s="1"/>
  <c r="P18" i="13"/>
  <c r="G18"/>
  <c r="BE33" i="2" s="1"/>
  <c r="A14" i="13"/>
  <c r="O13"/>
  <c r="N13"/>
  <c r="M13"/>
  <c r="L13"/>
  <c r="F13"/>
  <c r="E13"/>
  <c r="D13"/>
  <c r="C13"/>
  <c r="O12"/>
  <c r="O14" s="1"/>
  <c r="N12"/>
  <c r="M12"/>
  <c r="L12"/>
  <c r="L14" s="1"/>
  <c r="K12"/>
  <c r="K14" s="1"/>
  <c r="F12"/>
  <c r="E12"/>
  <c r="D12"/>
  <c r="C12"/>
  <c r="B12"/>
  <c r="B14" s="1"/>
  <c r="P11"/>
  <c r="G11"/>
  <c r="BE14" i="2" s="1"/>
  <c r="P10" i="13"/>
  <c r="BE13" i="2" s="1"/>
  <c r="G10" i="13"/>
  <c r="BE39" i="2" s="1"/>
  <c r="A6" i="13"/>
  <c r="O5"/>
  <c r="N5"/>
  <c r="M5"/>
  <c r="L5"/>
  <c r="F5"/>
  <c r="E5"/>
  <c r="D5"/>
  <c r="C5"/>
  <c r="O4"/>
  <c r="N4"/>
  <c r="M4"/>
  <c r="M6" s="1"/>
  <c r="L4"/>
  <c r="L6" s="1"/>
  <c r="K4"/>
  <c r="K6" s="1"/>
  <c r="F4"/>
  <c r="E4"/>
  <c r="D4"/>
  <c r="C4"/>
  <c r="B4"/>
  <c r="P3"/>
  <c r="BE11" i="2" s="1"/>
  <c r="G3" i="13"/>
  <c r="BE30" i="2" s="1"/>
  <c r="P2" i="13"/>
  <c r="BE28" i="2" s="1"/>
  <c r="G2" i="13"/>
  <c r="G4" l="1"/>
  <c r="AE34" i="5" s="1"/>
  <c r="G36" i="13"/>
  <c r="AE38" i="5" s="1"/>
  <c r="P44" i="13"/>
  <c r="G68"/>
  <c r="AE31" i="5" s="1"/>
  <c r="P20" i="13"/>
  <c r="AE39" i="5" s="1"/>
  <c r="C38" i="14"/>
  <c r="C39" s="1"/>
  <c r="F46"/>
  <c r="G45"/>
  <c r="D62"/>
  <c r="P71" i="15"/>
  <c r="Q71" s="1"/>
  <c r="M17" i="5" s="1"/>
  <c r="G71" i="15"/>
  <c r="H71" s="1"/>
  <c r="M8" i="5" s="1"/>
  <c r="Q15" i="15"/>
  <c r="M6" i="5" s="1"/>
  <c r="Q7" i="15"/>
  <c r="M4" i="5" s="1"/>
  <c r="D22" i="14"/>
  <c r="D23" s="1"/>
  <c r="G63" i="15"/>
  <c r="H63" s="1"/>
  <c r="M15" i="5" s="1"/>
  <c r="AG15"/>
  <c r="G15" i="15"/>
  <c r="H15" s="1"/>
  <c r="M9" i="5" s="1"/>
  <c r="AG9"/>
  <c r="P31" i="15"/>
  <c r="Q31" s="1"/>
  <c r="M5" i="5" s="1"/>
  <c r="AG5"/>
  <c r="P47" i="15"/>
  <c r="Q47" s="1"/>
  <c r="M2" i="5" s="1"/>
  <c r="AG16"/>
  <c r="P55" i="15"/>
  <c r="Q55" s="1"/>
  <c r="M10" i="5" s="1"/>
  <c r="AG10"/>
  <c r="D6" i="13"/>
  <c r="C22"/>
  <c r="L23" s="1"/>
  <c r="C6" i="14"/>
  <c r="F6"/>
  <c r="G20"/>
  <c r="AF33" i="5" s="1"/>
  <c r="BF32" i="2"/>
  <c r="C30" i="14"/>
  <c r="G52"/>
  <c r="AF35" i="5" s="1"/>
  <c r="BF20" i="2"/>
  <c r="D54" i="14"/>
  <c r="D55" s="1"/>
  <c r="G12"/>
  <c r="AF31" i="5" s="1"/>
  <c r="BF26" i="2"/>
  <c r="P36" i="14"/>
  <c r="AF25" i="5" s="1"/>
  <c r="BF24" i="2"/>
  <c r="K47" i="14"/>
  <c r="B47"/>
  <c r="G60"/>
  <c r="AF37" i="5" s="1"/>
  <c r="BF5" i="2"/>
  <c r="P68" i="14"/>
  <c r="AF38" i="5" s="1"/>
  <c r="BF15" i="2"/>
  <c r="Q63" i="15"/>
  <c r="M12" i="5" s="1"/>
  <c r="G55" i="15"/>
  <c r="H55" s="1"/>
  <c r="M18" i="5" s="1"/>
  <c r="G47" i="15"/>
  <c r="H47" s="1"/>
  <c r="M16" i="5" s="1"/>
  <c r="G31" i="15"/>
  <c r="H31" s="1"/>
  <c r="M19" i="5" s="1"/>
  <c r="H23" i="15"/>
  <c r="M11" i="5" s="1"/>
  <c r="E79" i="15"/>
  <c r="H7"/>
  <c r="M13" i="5" s="1"/>
  <c r="L46" i="13"/>
  <c r="E14"/>
  <c r="F22"/>
  <c r="D38"/>
  <c r="D39" s="1"/>
  <c r="F38"/>
  <c r="G37"/>
  <c r="E46"/>
  <c r="F54"/>
  <c r="O55" s="1"/>
  <c r="C54"/>
  <c r="P53"/>
  <c r="C62"/>
  <c r="E62"/>
  <c r="D70"/>
  <c r="E6" i="14"/>
  <c r="N7" s="1"/>
  <c r="F14"/>
  <c r="F15" s="1"/>
  <c r="G13"/>
  <c r="F22"/>
  <c r="E30"/>
  <c r="E31" s="1"/>
  <c r="D38"/>
  <c r="E38"/>
  <c r="E46"/>
  <c r="E47" s="1"/>
  <c r="F70"/>
  <c r="F71" s="1"/>
  <c r="P20"/>
  <c r="AF26" i="5" s="1"/>
  <c r="G44" i="14"/>
  <c r="AF39" i="5" s="1"/>
  <c r="F54" i="14"/>
  <c r="P60"/>
  <c r="AF30" i="5" s="1"/>
  <c r="E62" i="14"/>
  <c r="G68"/>
  <c r="AF32" i="5" s="1"/>
  <c r="D70" i="14"/>
  <c r="M70"/>
  <c r="M71" s="1"/>
  <c r="B71"/>
  <c r="E70"/>
  <c r="N71" s="1"/>
  <c r="P69"/>
  <c r="L70"/>
  <c r="G69"/>
  <c r="C70"/>
  <c r="N62"/>
  <c r="E63" s="1"/>
  <c r="M62"/>
  <c r="D63" s="1"/>
  <c r="C62"/>
  <c r="L63" s="1"/>
  <c r="F62"/>
  <c r="O63" s="1"/>
  <c r="P61"/>
  <c r="G61"/>
  <c r="N54"/>
  <c r="P52"/>
  <c r="AF28" i="5" s="1"/>
  <c r="O54" i="14"/>
  <c r="C54"/>
  <c r="L55" s="1"/>
  <c r="P53"/>
  <c r="E54"/>
  <c r="E55" s="1"/>
  <c r="P44"/>
  <c r="AF27" i="5" s="1"/>
  <c r="O46" i="14"/>
  <c r="O47" s="1"/>
  <c r="L46"/>
  <c r="D46"/>
  <c r="D47" s="1"/>
  <c r="C46"/>
  <c r="M38"/>
  <c r="G36"/>
  <c r="AF36" i="5" s="1"/>
  <c r="F38" i="14"/>
  <c r="F39" s="1"/>
  <c r="P37"/>
  <c r="N39"/>
  <c r="M39"/>
  <c r="G37"/>
  <c r="N30"/>
  <c r="P28"/>
  <c r="AF22" i="5" s="1"/>
  <c r="M30" i="14"/>
  <c r="C31"/>
  <c r="G28"/>
  <c r="AF34" i="5" s="1"/>
  <c r="F30" i="14"/>
  <c r="O31" s="1"/>
  <c r="P29"/>
  <c r="L31"/>
  <c r="G29"/>
  <c r="M31"/>
  <c r="D30"/>
  <c r="D31" s="1"/>
  <c r="O22"/>
  <c r="O23" s="1"/>
  <c r="P21"/>
  <c r="E22"/>
  <c r="E23" s="1"/>
  <c r="G21"/>
  <c r="L14"/>
  <c r="P14" s="1"/>
  <c r="AF4" i="5" s="1"/>
  <c r="P12" i="14"/>
  <c r="AF24" i="5" s="1"/>
  <c r="E14" i="14"/>
  <c r="N15" s="1"/>
  <c r="D14"/>
  <c r="M15" s="1"/>
  <c r="C14"/>
  <c r="C15" s="1"/>
  <c r="M6"/>
  <c r="P4"/>
  <c r="AF29" i="5" s="1"/>
  <c r="C7" i="14"/>
  <c r="P5"/>
  <c r="D6"/>
  <c r="D7" s="1"/>
  <c r="G5"/>
  <c r="O7"/>
  <c r="G4"/>
  <c r="AF23" i="5" s="1"/>
  <c r="E75" i="14"/>
  <c r="L7"/>
  <c r="O76"/>
  <c r="B6"/>
  <c r="B7" s="1"/>
  <c r="P6"/>
  <c r="AF9" i="5" s="1"/>
  <c r="B15" i="14"/>
  <c r="K71"/>
  <c r="C55"/>
  <c r="F7"/>
  <c r="D15"/>
  <c r="K15"/>
  <c r="B39"/>
  <c r="C63"/>
  <c r="B31"/>
  <c r="K31"/>
  <c r="P38"/>
  <c r="AF5" i="5" s="1"/>
  <c r="K39" i="14"/>
  <c r="B55"/>
  <c r="L39"/>
  <c r="K55"/>
  <c r="E71"/>
  <c r="B23"/>
  <c r="B63"/>
  <c r="K63"/>
  <c r="K23"/>
  <c r="E39"/>
  <c r="F63"/>
  <c r="G53"/>
  <c r="C22"/>
  <c r="C23" s="1"/>
  <c r="P13"/>
  <c r="P45"/>
  <c r="G38"/>
  <c r="AF16" i="5" s="1"/>
  <c r="O6" i="13"/>
  <c r="P12"/>
  <c r="AE32" i="5" s="1"/>
  <c r="F6" i="13"/>
  <c r="D14"/>
  <c r="G28"/>
  <c r="AE35" i="5" s="1"/>
  <c r="F30" i="13"/>
  <c r="O31" s="1"/>
  <c r="E30"/>
  <c r="E38"/>
  <c r="N39" s="1"/>
  <c r="C46"/>
  <c r="L47" s="1"/>
  <c r="P52"/>
  <c r="AE22" i="5" s="1"/>
  <c r="E54" i="13"/>
  <c r="E55" s="1"/>
  <c r="F62"/>
  <c r="O63" s="1"/>
  <c r="BE5" i="2"/>
  <c r="BE9"/>
  <c r="BE15"/>
  <c r="BE17"/>
  <c r="BE24"/>
  <c r="BE26"/>
  <c r="O62" i="13"/>
  <c r="BE12" i="2"/>
  <c r="BE18"/>
  <c r="BE25"/>
  <c r="P68" i="13"/>
  <c r="AE33" i="5" s="1"/>
  <c r="N70" i="13"/>
  <c r="E70"/>
  <c r="E71" s="1"/>
  <c r="K71"/>
  <c r="M71"/>
  <c r="G69"/>
  <c r="F70"/>
  <c r="P60"/>
  <c r="AE27" i="5" s="1"/>
  <c r="L62" i="13"/>
  <c r="L63" s="1"/>
  <c r="B63"/>
  <c r="N63"/>
  <c r="G61"/>
  <c r="M54"/>
  <c r="L54"/>
  <c r="C55" s="1"/>
  <c r="K55"/>
  <c r="D54"/>
  <c r="G53"/>
  <c r="M46"/>
  <c r="N46"/>
  <c r="N47" s="1"/>
  <c r="G44"/>
  <c r="AE26" i="5" s="1"/>
  <c r="D46" i="13"/>
  <c r="P45"/>
  <c r="O38"/>
  <c r="O39" s="1"/>
  <c r="P37"/>
  <c r="C38"/>
  <c r="P29"/>
  <c r="K31"/>
  <c r="C30"/>
  <c r="G29"/>
  <c r="P28"/>
  <c r="AE23" i="5" s="1"/>
  <c r="B23" i="13"/>
  <c r="F23"/>
  <c r="D22"/>
  <c r="M23" s="1"/>
  <c r="O23"/>
  <c r="N14"/>
  <c r="N15" s="1"/>
  <c r="M14"/>
  <c r="P13"/>
  <c r="G13"/>
  <c r="F14"/>
  <c r="F15" s="1"/>
  <c r="G12"/>
  <c r="AE30" i="5" s="1"/>
  <c r="C6" i="13"/>
  <c r="L7" s="1"/>
  <c r="N6"/>
  <c r="P6" s="1"/>
  <c r="AE8" i="5" s="1"/>
  <c r="P4" i="13"/>
  <c r="AE28" i="5" s="1"/>
  <c r="O76" i="13"/>
  <c r="D7"/>
  <c r="P5"/>
  <c r="E6"/>
  <c r="M7"/>
  <c r="B15"/>
  <c r="E31"/>
  <c r="N31"/>
  <c r="P61"/>
  <c r="O70"/>
  <c r="P69"/>
  <c r="E75"/>
  <c r="B6"/>
  <c r="K15"/>
  <c r="K23"/>
  <c r="B31"/>
  <c r="G45"/>
  <c r="K63"/>
  <c r="D71"/>
  <c r="C14"/>
  <c r="E22"/>
  <c r="G21"/>
  <c r="P21"/>
  <c r="L30"/>
  <c r="L38"/>
  <c r="P38" s="1"/>
  <c r="AE17" i="5" s="1"/>
  <c r="F46" i="13"/>
  <c r="G52"/>
  <c r="AE29" i="5" s="1"/>
  <c r="N55" i="13"/>
  <c r="F55"/>
  <c r="E63"/>
  <c r="B71"/>
  <c r="G5"/>
  <c r="M39"/>
  <c r="B55"/>
  <c r="G54"/>
  <c r="AE9" i="5" s="1"/>
  <c r="E15" i="13"/>
  <c r="G20"/>
  <c r="AE36" i="5" s="1"/>
  <c r="N22" i="13"/>
  <c r="D30"/>
  <c r="D31" s="1"/>
  <c r="B39"/>
  <c r="K39"/>
  <c r="D62"/>
  <c r="D63" s="1"/>
  <c r="C70"/>
  <c r="C71" s="1"/>
  <c r="L55" l="1"/>
  <c r="C23"/>
  <c r="P54"/>
  <c r="AE2" i="5" s="1"/>
  <c r="N23" i="13"/>
  <c r="C47"/>
  <c r="O71"/>
  <c r="P62" i="14"/>
  <c r="AF10" i="5" s="1"/>
  <c r="F31" i="14"/>
  <c r="M23"/>
  <c r="C47"/>
  <c r="M7"/>
  <c r="M55"/>
  <c r="D39"/>
  <c r="O7" i="13"/>
  <c r="E7" i="14"/>
  <c r="G14"/>
  <c r="AF11" i="5" s="1"/>
  <c r="N31" i="14"/>
  <c r="O71"/>
  <c r="O55"/>
  <c r="G38" i="13"/>
  <c r="AE18" i="5" s="1"/>
  <c r="F31" i="13"/>
  <c r="O15"/>
  <c r="E39"/>
  <c r="M15"/>
  <c r="G30" i="14"/>
  <c r="AF14" i="5" s="1"/>
  <c r="G54" i="14"/>
  <c r="AF15" i="5" s="1"/>
  <c r="O15" i="14"/>
  <c r="F55"/>
  <c r="N63"/>
  <c r="M55" i="13"/>
  <c r="F63"/>
  <c r="P70" i="14"/>
  <c r="AF18" i="5" s="1"/>
  <c r="AG20"/>
  <c r="N71" i="13"/>
  <c r="D15"/>
  <c r="P46" i="14"/>
  <c r="AF7" i="5" s="1"/>
  <c r="L47" i="14"/>
  <c r="D71"/>
  <c r="F47"/>
  <c r="M47"/>
  <c r="AF40" i="5"/>
  <c r="N47" i="14"/>
  <c r="F7" i="13"/>
  <c r="N55" i="14"/>
  <c r="L39" i="13"/>
  <c r="P62"/>
  <c r="AE7" i="5" s="1"/>
  <c r="P14" i="13"/>
  <c r="AE12" i="5" s="1"/>
  <c r="C7" i="13"/>
  <c r="G39" i="14"/>
  <c r="H39" s="1"/>
  <c r="L16" i="5" s="1"/>
  <c r="P22" i="14"/>
  <c r="AF6" i="5" s="1"/>
  <c r="F23" i="14"/>
  <c r="E76"/>
  <c r="P30"/>
  <c r="P31" s="1"/>
  <c r="Q31" s="1"/>
  <c r="L2" i="5" s="1"/>
  <c r="C71" i="14"/>
  <c r="G70"/>
  <c r="L71"/>
  <c r="E78"/>
  <c r="M63"/>
  <c r="G62"/>
  <c r="G63" s="1"/>
  <c r="H63" s="1"/>
  <c r="L17" i="5" s="1"/>
  <c r="P54" i="14"/>
  <c r="G46"/>
  <c r="G47" s="1"/>
  <c r="O39"/>
  <c r="N23"/>
  <c r="G22"/>
  <c r="E15"/>
  <c r="P15"/>
  <c r="L15"/>
  <c r="K7"/>
  <c r="G6"/>
  <c r="G55"/>
  <c r="H55" s="1"/>
  <c r="L15" i="5" s="1"/>
  <c r="P39" i="14"/>
  <c r="L23"/>
  <c r="G15"/>
  <c r="M47" i="13"/>
  <c r="P70"/>
  <c r="AE13" i="5" s="1"/>
  <c r="F71" i="13"/>
  <c r="C63"/>
  <c r="G62"/>
  <c r="M63"/>
  <c r="D55"/>
  <c r="G55"/>
  <c r="P46"/>
  <c r="D47"/>
  <c r="E47"/>
  <c r="E76"/>
  <c r="G46"/>
  <c r="F39"/>
  <c r="P39"/>
  <c r="M31"/>
  <c r="G30"/>
  <c r="AE15" i="5" s="1"/>
  <c r="D23" i="13"/>
  <c r="E78"/>
  <c r="K7"/>
  <c r="E7"/>
  <c r="N7"/>
  <c r="L31"/>
  <c r="P30"/>
  <c r="E23"/>
  <c r="P22"/>
  <c r="AE19" i="5" s="1"/>
  <c r="G70" i="13"/>
  <c r="AE11" i="5" s="1"/>
  <c r="C31" i="13"/>
  <c r="L15"/>
  <c r="C15"/>
  <c r="P55"/>
  <c r="C39"/>
  <c r="G14"/>
  <c r="G39"/>
  <c r="G22"/>
  <c r="AE16" i="5" s="1"/>
  <c r="B7" i="13"/>
  <c r="G6"/>
  <c r="L71"/>
  <c r="Q55" l="1"/>
  <c r="K2" i="5" s="1"/>
  <c r="H47" i="14"/>
  <c r="L19" i="5" s="1"/>
  <c r="P23" i="14"/>
  <c r="P63" i="13"/>
  <c r="Q63" s="1"/>
  <c r="K7" i="5" s="1"/>
  <c r="Q39" i="13"/>
  <c r="K17" i="5" s="1"/>
  <c r="H15" i="14"/>
  <c r="L11" i="5" s="1"/>
  <c r="G23" i="14"/>
  <c r="AF13" i="5"/>
  <c r="Q39" i="14"/>
  <c r="L5" i="5" s="1"/>
  <c r="P55" i="14"/>
  <c r="Q55" s="1"/>
  <c r="L8" i="5" s="1"/>
  <c r="AF8"/>
  <c r="G7" i="14"/>
  <c r="H7" s="1"/>
  <c r="L3" i="5" s="1"/>
  <c r="AF3"/>
  <c r="P63" i="14"/>
  <c r="AF17" i="5"/>
  <c r="P71" i="14"/>
  <c r="Q71" s="1"/>
  <c r="L18" i="5" s="1"/>
  <c r="AF12"/>
  <c r="G31" i="14"/>
  <c r="H31" s="1"/>
  <c r="L14" i="5" s="1"/>
  <c r="AF2"/>
  <c r="P47" i="14"/>
  <c r="Q47" s="1"/>
  <c r="L7" i="5" s="1"/>
  <c r="AF19"/>
  <c r="H55" i="13"/>
  <c r="K9" i="5" s="1"/>
  <c r="H23" i="14"/>
  <c r="L13" i="5" s="1"/>
  <c r="Q63" i="14"/>
  <c r="L10" i="5" s="1"/>
  <c r="G71" i="14"/>
  <c r="H71" s="1"/>
  <c r="L12" i="5" s="1"/>
  <c r="Q23" i="14"/>
  <c r="L6" i="5" s="1"/>
  <c r="Q15" i="14"/>
  <c r="L4" i="5" s="1"/>
  <c r="E79" i="14"/>
  <c r="P7"/>
  <c r="Q7" s="1"/>
  <c r="L9" i="5" s="1"/>
  <c r="G15" i="13"/>
  <c r="AE10" i="5"/>
  <c r="G47" i="13"/>
  <c r="H47" s="1"/>
  <c r="K6" i="5" s="1"/>
  <c r="AE6"/>
  <c r="G63" i="13"/>
  <c r="H63" s="1"/>
  <c r="K5" i="5" s="1"/>
  <c r="AE5"/>
  <c r="G7" i="13"/>
  <c r="H7" s="1"/>
  <c r="K14" i="5" s="1"/>
  <c r="AE14"/>
  <c r="P31" i="13"/>
  <c r="Q31" s="1"/>
  <c r="K3" i="5" s="1"/>
  <c r="AE3"/>
  <c r="P47" i="13"/>
  <c r="Q47" s="1"/>
  <c r="K4" i="5" s="1"/>
  <c r="H39" i="13"/>
  <c r="K18" i="5" s="1"/>
  <c r="G23" i="13"/>
  <c r="H23" s="1"/>
  <c r="K16" i="5" s="1"/>
  <c r="H15" i="13"/>
  <c r="K10" i="5" s="1"/>
  <c r="P7" i="13"/>
  <c r="Q7" s="1"/>
  <c r="K8" i="5" s="1"/>
  <c r="E79" i="13"/>
  <c r="G71"/>
  <c r="H71" s="1"/>
  <c r="K11" i="5" s="1"/>
  <c r="G31" i="13"/>
  <c r="H31" s="1"/>
  <c r="K15" i="5" s="1"/>
  <c r="P15" i="13"/>
  <c r="Q15" s="1"/>
  <c r="K12" i="5" s="1"/>
  <c r="P23" i="13"/>
  <c r="Q23" s="1"/>
  <c r="K19" i="5" s="1"/>
  <c r="P71" i="13"/>
  <c r="Q71" s="1"/>
  <c r="K13" i="5" s="1"/>
  <c r="A27" i="1"/>
  <c r="A28"/>
  <c r="A29"/>
  <c r="A30"/>
  <c r="B27"/>
  <c r="B28"/>
  <c r="B29"/>
  <c r="B30"/>
  <c r="B26"/>
  <c r="A26"/>
  <c r="CS106" i="25"/>
  <c r="O75" i="11"/>
  <c r="J70"/>
  <c r="O69"/>
  <c r="N69"/>
  <c r="M69"/>
  <c r="L69"/>
  <c r="F69"/>
  <c r="E69"/>
  <c r="D69"/>
  <c r="C69"/>
  <c r="O68"/>
  <c r="N68"/>
  <c r="M68"/>
  <c r="M70" s="1"/>
  <c r="L68"/>
  <c r="L70" s="1"/>
  <c r="K68"/>
  <c r="K70" s="1"/>
  <c r="F68"/>
  <c r="E68"/>
  <c r="D68"/>
  <c r="C68"/>
  <c r="B68"/>
  <c r="B70" s="1"/>
  <c r="P67"/>
  <c r="BD14" i="2" s="1"/>
  <c r="G67" i="11"/>
  <c r="BD31" i="2" s="1"/>
  <c r="P66" i="11"/>
  <c r="BD39" i="2" s="1"/>
  <c r="G66" i="11"/>
  <c r="BD35" i="2" s="1"/>
  <c r="J62" i="11"/>
  <c r="O61"/>
  <c r="N61"/>
  <c r="M61"/>
  <c r="L61"/>
  <c r="E61"/>
  <c r="D61"/>
  <c r="C61"/>
  <c r="O60"/>
  <c r="N60"/>
  <c r="M60"/>
  <c r="L60"/>
  <c r="K60"/>
  <c r="K62" s="1"/>
  <c r="F60"/>
  <c r="E60"/>
  <c r="D60"/>
  <c r="C60"/>
  <c r="B60"/>
  <c r="B62" s="1"/>
  <c r="P59"/>
  <c r="BD22" i="2" s="1"/>
  <c r="G59" i="11"/>
  <c r="BD11" i="2" s="1"/>
  <c r="P58" i="11"/>
  <c r="P60" s="1"/>
  <c r="AD26" i="5" s="1"/>
  <c r="G58" i="11"/>
  <c r="BD28" i="2" s="1"/>
  <c r="J54" i="11"/>
  <c r="O53"/>
  <c r="N53"/>
  <c r="M53"/>
  <c r="L53"/>
  <c r="F53"/>
  <c r="E53"/>
  <c r="D53"/>
  <c r="C53"/>
  <c r="O52"/>
  <c r="O54" s="1"/>
  <c r="N52"/>
  <c r="N54" s="1"/>
  <c r="M52"/>
  <c r="L52"/>
  <c r="L54" s="1"/>
  <c r="K52"/>
  <c r="K54" s="1"/>
  <c r="F52"/>
  <c r="E52"/>
  <c r="D52"/>
  <c r="C52"/>
  <c r="B52"/>
  <c r="B54" s="1"/>
  <c r="P51"/>
  <c r="G51"/>
  <c r="BD9" i="2" s="1"/>
  <c r="P50" i="11"/>
  <c r="G50"/>
  <c r="BD13" i="2" s="1"/>
  <c r="J46" i="11"/>
  <c r="O45"/>
  <c r="N45"/>
  <c r="M45"/>
  <c r="L45"/>
  <c r="F45"/>
  <c r="E45"/>
  <c r="D45"/>
  <c r="C45"/>
  <c r="O44"/>
  <c r="O46" s="1"/>
  <c r="N44"/>
  <c r="M44"/>
  <c r="M46" s="1"/>
  <c r="L44"/>
  <c r="L46" s="1"/>
  <c r="K44"/>
  <c r="K46" s="1"/>
  <c r="F44"/>
  <c r="E44"/>
  <c r="D44"/>
  <c r="C44"/>
  <c r="B44"/>
  <c r="B46" s="1"/>
  <c r="P43"/>
  <c r="G43"/>
  <c r="BD10" i="2" s="1"/>
  <c r="P42" i="11"/>
  <c r="BD25" i="2" s="1"/>
  <c r="G42" i="11"/>
  <c r="J38"/>
  <c r="O37"/>
  <c r="N37"/>
  <c r="M37"/>
  <c r="L37"/>
  <c r="F37"/>
  <c r="E37"/>
  <c r="D37"/>
  <c r="C37"/>
  <c r="O36"/>
  <c r="N36"/>
  <c r="M36"/>
  <c r="M38" s="1"/>
  <c r="L36"/>
  <c r="L38" s="1"/>
  <c r="K36"/>
  <c r="K38" s="1"/>
  <c r="F36"/>
  <c r="E36"/>
  <c r="D36"/>
  <c r="C36"/>
  <c r="B36"/>
  <c r="B38" s="1"/>
  <c r="P35"/>
  <c r="G35"/>
  <c r="BD16" i="2" s="1"/>
  <c r="P34" i="11"/>
  <c r="G34"/>
  <c r="J30"/>
  <c r="O29"/>
  <c r="N29"/>
  <c r="M29"/>
  <c r="L29"/>
  <c r="F29"/>
  <c r="E29"/>
  <c r="D29"/>
  <c r="C29"/>
  <c r="O28"/>
  <c r="O30" s="1"/>
  <c r="N28"/>
  <c r="N30" s="1"/>
  <c r="M28"/>
  <c r="M30" s="1"/>
  <c r="L28"/>
  <c r="K28"/>
  <c r="K30" s="1"/>
  <c r="F28"/>
  <c r="E28"/>
  <c r="D28"/>
  <c r="C28"/>
  <c r="B28"/>
  <c r="B30" s="1"/>
  <c r="P27"/>
  <c r="BD6" i="2" s="1"/>
  <c r="G27" i="11"/>
  <c r="BD8" i="2" s="1"/>
  <c r="P26" i="11"/>
  <c r="P28" s="1"/>
  <c r="AD36" i="5" s="1"/>
  <c r="G26" i="11"/>
  <c r="J22"/>
  <c r="O21"/>
  <c r="N21"/>
  <c r="M21"/>
  <c r="L21"/>
  <c r="F21"/>
  <c r="E21"/>
  <c r="D21"/>
  <c r="C21"/>
  <c r="O20"/>
  <c r="O22" s="1"/>
  <c r="N20"/>
  <c r="N22" s="1"/>
  <c r="M20"/>
  <c r="L20"/>
  <c r="K20"/>
  <c r="K22" s="1"/>
  <c r="F20"/>
  <c r="E20"/>
  <c r="D20"/>
  <c r="C20"/>
  <c r="B20"/>
  <c r="B22" s="1"/>
  <c r="P19"/>
  <c r="BD29" i="2" s="1"/>
  <c r="G19" i="11"/>
  <c r="BD12" i="2" s="1"/>
  <c r="P18" i="11"/>
  <c r="BD5" i="2" s="1"/>
  <c r="G18" i="11"/>
  <c r="BD21" i="2" s="1"/>
  <c r="A14" i="11"/>
  <c r="O13"/>
  <c r="N13"/>
  <c r="M13"/>
  <c r="L13"/>
  <c r="F13"/>
  <c r="E13"/>
  <c r="D13"/>
  <c r="C13"/>
  <c r="O12"/>
  <c r="O14" s="1"/>
  <c r="N12"/>
  <c r="M12"/>
  <c r="L12"/>
  <c r="K12"/>
  <c r="K14" s="1"/>
  <c r="F12"/>
  <c r="E12"/>
  <c r="D12"/>
  <c r="C12"/>
  <c r="B12"/>
  <c r="B14" s="1"/>
  <c r="P11"/>
  <c r="G11"/>
  <c r="BD34" i="2" s="1"/>
  <c r="P10" i="11"/>
  <c r="BD20" i="2" s="1"/>
  <c r="G10" i="11"/>
  <c r="BD27" i="2" s="1"/>
  <c r="A6" i="11"/>
  <c r="O5"/>
  <c r="N5"/>
  <c r="M5"/>
  <c r="L5"/>
  <c r="F5"/>
  <c r="E5"/>
  <c r="D5"/>
  <c r="C5"/>
  <c r="O4"/>
  <c r="N4"/>
  <c r="N6" s="1"/>
  <c r="M4"/>
  <c r="M6" s="1"/>
  <c r="L4"/>
  <c r="L6" s="1"/>
  <c r="K4"/>
  <c r="K6" s="1"/>
  <c r="F4"/>
  <c r="E4"/>
  <c r="D4"/>
  <c r="C4"/>
  <c r="B4"/>
  <c r="B6" s="1"/>
  <c r="P3"/>
  <c r="G3"/>
  <c r="BD23" i="2" s="1"/>
  <c r="P2" i="11"/>
  <c r="BD15" i="2" s="1"/>
  <c r="G2" i="11"/>
  <c r="G4" l="1"/>
  <c r="AD25" i="5" s="1"/>
  <c r="G28" i="11"/>
  <c r="AD33" i="5" s="1"/>
  <c r="P36" i="11"/>
  <c r="AD39" i="5" s="1"/>
  <c r="M62" i="11"/>
  <c r="O62"/>
  <c r="AA45" i="2"/>
  <c r="N62" i="11"/>
  <c r="AF20" i="5"/>
  <c r="C6" i="11"/>
  <c r="P12"/>
  <c r="AD35" i="5" s="1"/>
  <c r="E14" i="11"/>
  <c r="D22"/>
  <c r="F22"/>
  <c r="O23" s="1"/>
  <c r="C30"/>
  <c r="F30"/>
  <c r="F31" s="1"/>
  <c r="C38"/>
  <c r="D46"/>
  <c r="M47" s="1"/>
  <c r="P45"/>
  <c r="P52"/>
  <c r="AD24" i="5" s="1"/>
  <c r="E54" i="11"/>
  <c r="F62"/>
  <c r="F63" s="1"/>
  <c r="P44"/>
  <c r="AD34" i="5" s="1"/>
  <c r="W45" i="2"/>
  <c r="M14" i="11"/>
  <c r="O38"/>
  <c r="BD2" i="2"/>
  <c r="BD24"/>
  <c r="BD32"/>
  <c r="P37" i="11"/>
  <c r="BD17" i="2"/>
  <c r="BD33"/>
  <c r="G20" i="11"/>
  <c r="AD22" i="5" s="1"/>
  <c r="P21" i="11"/>
  <c r="D38"/>
  <c r="M39" s="1"/>
  <c r="G44"/>
  <c r="AD31" i="5" s="1"/>
  <c r="F54" i="11"/>
  <c r="G61"/>
  <c r="P69"/>
  <c r="BD18" i="2"/>
  <c r="BD26"/>
  <c r="BD30"/>
  <c r="E6" i="11"/>
  <c r="E7" s="1"/>
  <c r="D6"/>
  <c r="M7" s="1"/>
  <c r="D14"/>
  <c r="G36"/>
  <c r="AD29" i="5" s="1"/>
  <c r="F38" i="11"/>
  <c r="E38"/>
  <c r="D54"/>
  <c r="E70"/>
  <c r="D70"/>
  <c r="D71" s="1"/>
  <c r="BD7" i="2"/>
  <c r="G60" i="11"/>
  <c r="AD28" i="5" s="1"/>
  <c r="P68" i="11"/>
  <c r="AD30" i="5" s="1"/>
  <c r="O70" i="11"/>
  <c r="N70"/>
  <c r="K71"/>
  <c r="C70"/>
  <c r="C71" s="1"/>
  <c r="F70"/>
  <c r="G69"/>
  <c r="N71"/>
  <c r="B63"/>
  <c r="E62"/>
  <c r="E63" s="1"/>
  <c r="P61"/>
  <c r="C62"/>
  <c r="K63"/>
  <c r="D62"/>
  <c r="D63" s="1"/>
  <c r="M54"/>
  <c r="P54" s="1"/>
  <c r="AD4" i="5" s="1"/>
  <c r="G52" i="11"/>
  <c r="AD32" i="5" s="1"/>
  <c r="C54" i="11"/>
  <c r="C55" s="1"/>
  <c r="N55"/>
  <c r="D55"/>
  <c r="P53"/>
  <c r="B55"/>
  <c r="G53"/>
  <c r="O55"/>
  <c r="N46"/>
  <c r="D47"/>
  <c r="F46"/>
  <c r="F47" s="1"/>
  <c r="E46"/>
  <c r="G45"/>
  <c r="C46"/>
  <c r="L47" s="1"/>
  <c r="N38"/>
  <c r="N39" s="1"/>
  <c r="K39"/>
  <c r="L39"/>
  <c r="G37"/>
  <c r="B31"/>
  <c r="E30"/>
  <c r="E31" s="1"/>
  <c r="P29"/>
  <c r="D30"/>
  <c r="M31" s="1"/>
  <c r="O31"/>
  <c r="G29"/>
  <c r="K31"/>
  <c r="P20"/>
  <c r="AD37" i="5" s="1"/>
  <c r="M22" i="11"/>
  <c r="M23" s="1"/>
  <c r="B23"/>
  <c r="L22"/>
  <c r="G21"/>
  <c r="E22"/>
  <c r="E23" s="1"/>
  <c r="C22"/>
  <c r="F14"/>
  <c r="F15" s="1"/>
  <c r="M15"/>
  <c r="L14"/>
  <c r="P13"/>
  <c r="D15"/>
  <c r="N14"/>
  <c r="G12"/>
  <c r="AD27" i="5" s="1"/>
  <c r="C14" i="11"/>
  <c r="C7"/>
  <c r="P5"/>
  <c r="F6"/>
  <c r="G5"/>
  <c r="P4"/>
  <c r="AD38" i="5" s="1"/>
  <c r="O6" i="11"/>
  <c r="O76"/>
  <c r="L7"/>
  <c r="K55"/>
  <c r="K23"/>
  <c r="B71"/>
  <c r="B7"/>
  <c r="B39"/>
  <c r="K47"/>
  <c r="P46"/>
  <c r="AD14" i="5" s="1"/>
  <c r="D23" i="11"/>
  <c r="B15"/>
  <c r="C39"/>
  <c r="F55"/>
  <c r="K7"/>
  <c r="F23"/>
  <c r="E55"/>
  <c r="M55"/>
  <c r="B47"/>
  <c r="K15"/>
  <c r="N7"/>
  <c r="G13"/>
  <c r="L30"/>
  <c r="L62"/>
  <c r="G68"/>
  <c r="E75"/>
  <c r="L31" l="1"/>
  <c r="M71"/>
  <c r="L15"/>
  <c r="E47"/>
  <c r="N63"/>
  <c r="E39"/>
  <c r="D7"/>
  <c r="N23"/>
  <c r="O7"/>
  <c r="O15"/>
  <c r="N15"/>
  <c r="N31"/>
  <c r="O63"/>
  <c r="P70"/>
  <c r="AD10" i="5" s="1"/>
  <c r="O39" i="11"/>
  <c r="G38"/>
  <c r="AD9" i="5" s="1"/>
  <c r="N47" i="11"/>
  <c r="E76"/>
  <c r="AD23" i="5"/>
  <c r="P38" i="11"/>
  <c r="D39"/>
  <c r="L23"/>
  <c r="D31"/>
  <c r="F39"/>
  <c r="G6"/>
  <c r="AD5" i="5" s="1"/>
  <c r="C15" i="11"/>
  <c r="E71"/>
  <c r="G62"/>
  <c r="AD8" i="5" s="1"/>
  <c r="F71" i="11"/>
  <c r="G70"/>
  <c r="AD3" i="5" s="1"/>
  <c r="O71" i="11"/>
  <c r="L71"/>
  <c r="M63"/>
  <c r="L63"/>
  <c r="G54"/>
  <c r="G55" s="1"/>
  <c r="H55" s="1"/>
  <c r="J12" i="5" s="1"/>
  <c r="L55" i="11"/>
  <c r="O47"/>
  <c r="C47"/>
  <c r="G46"/>
  <c r="P30"/>
  <c r="AD16" i="5" s="1"/>
  <c r="C31" i="11"/>
  <c r="G30"/>
  <c r="AD13" i="5" s="1"/>
  <c r="P22" i="11"/>
  <c r="AD17" i="5" s="1"/>
  <c r="C23" i="11"/>
  <c r="G22"/>
  <c r="AD2" i="5" s="1"/>
  <c r="E15" i="11"/>
  <c r="P14"/>
  <c r="AD15" i="5" s="1"/>
  <c r="G14" i="11"/>
  <c r="AD7" i="5" s="1"/>
  <c r="E78" i="11"/>
  <c r="P6"/>
  <c r="F7"/>
  <c r="P23"/>
  <c r="P62"/>
  <c r="C63"/>
  <c r="P71" l="1"/>
  <c r="G71"/>
  <c r="H71" s="1"/>
  <c r="J3" i="5" s="1"/>
  <c r="Q23" i="11"/>
  <c r="J17" i="5" s="1"/>
  <c r="G39" i="11"/>
  <c r="P31"/>
  <c r="Q31" s="1"/>
  <c r="J16" i="5" s="1"/>
  <c r="P39" i="11"/>
  <c r="Q39" s="1"/>
  <c r="J19" i="5" s="1"/>
  <c r="AD19"/>
  <c r="Q71" i="11"/>
  <c r="J10" i="5" s="1"/>
  <c r="P15" i="11"/>
  <c r="Q15" s="1"/>
  <c r="J15" i="5" s="1"/>
  <c r="G47" i="11"/>
  <c r="AD11" i="5"/>
  <c r="P55" i="11"/>
  <c r="Q55" s="1"/>
  <c r="J4" i="5" s="1"/>
  <c r="AD12"/>
  <c r="H39" i="11"/>
  <c r="J9" i="5" s="1"/>
  <c r="P7" i="11"/>
  <c r="Q7" s="1"/>
  <c r="J18" i="5" s="1"/>
  <c r="AD18"/>
  <c r="G31" i="11"/>
  <c r="H31" s="1"/>
  <c r="J13" i="5" s="1"/>
  <c r="P63" i="11"/>
  <c r="Q63" s="1"/>
  <c r="J6" i="5" s="1"/>
  <c r="AD6"/>
  <c r="G63" i="11"/>
  <c r="H63" s="1"/>
  <c r="J8" i="5" s="1"/>
  <c r="H47" i="11"/>
  <c r="J11" i="5" s="1"/>
  <c r="P47" i="11"/>
  <c r="Q47" s="1"/>
  <c r="J14" i="5" s="1"/>
  <c r="G23" i="11"/>
  <c r="H23" s="1"/>
  <c r="J2" i="5" s="1"/>
  <c r="E79" i="11"/>
  <c r="G15"/>
  <c r="H15" s="1"/>
  <c r="J7" i="5" s="1"/>
  <c r="G7" i="11"/>
  <c r="H7" s="1"/>
  <c r="J5" i="5" s="1"/>
  <c r="AA25" i="2"/>
  <c r="AA32"/>
  <c r="AA2"/>
  <c r="AA27"/>
  <c r="AA13"/>
  <c r="AA3"/>
  <c r="AA12"/>
  <c r="AA7"/>
  <c r="AA20"/>
  <c r="AA9"/>
  <c r="AA14"/>
  <c r="AA30"/>
  <c r="AA15"/>
  <c r="AA23"/>
  <c r="AA18"/>
  <c r="AA10"/>
  <c r="AA29"/>
  <c r="AA26"/>
  <c r="AA24"/>
  <c r="AA16"/>
  <c r="AA6"/>
  <c r="AA4"/>
  <c r="AA33"/>
  <c r="AA19"/>
  <c r="AA22"/>
  <c r="AA31"/>
  <c r="AA5"/>
  <c r="AA28"/>
  <c r="AA34"/>
  <c r="AA11"/>
  <c r="AA8"/>
  <c r="AA21"/>
  <c r="AA17"/>
  <c r="AA35"/>
  <c r="L6" i="1"/>
  <c r="L29" i="10" l="1"/>
  <c r="CC101" i="25"/>
  <c r="CB101"/>
  <c r="CA101"/>
  <c r="BZ101"/>
  <c r="BY101"/>
  <c r="O75" i="10"/>
  <c r="J70"/>
  <c r="O69"/>
  <c r="N69"/>
  <c r="M69"/>
  <c r="L69"/>
  <c r="F69"/>
  <c r="E69"/>
  <c r="D69"/>
  <c r="C69"/>
  <c r="O68"/>
  <c r="N68"/>
  <c r="N70" s="1"/>
  <c r="M68"/>
  <c r="M70" s="1"/>
  <c r="L68"/>
  <c r="K68"/>
  <c r="K70" s="1"/>
  <c r="F68"/>
  <c r="E68"/>
  <c r="D68"/>
  <c r="C68"/>
  <c r="B68"/>
  <c r="B70" s="1"/>
  <c r="P67"/>
  <c r="BC2" i="2" s="1"/>
  <c r="G67" i="10"/>
  <c r="BC28" i="2" s="1"/>
  <c r="P66" i="10"/>
  <c r="BC3" i="2" s="1"/>
  <c r="G66" i="10"/>
  <c r="BC11" i="2" s="1"/>
  <c r="J62" i="10"/>
  <c r="O61"/>
  <c r="N61"/>
  <c r="M61"/>
  <c r="L61"/>
  <c r="F61"/>
  <c r="E61"/>
  <c r="D61"/>
  <c r="C61"/>
  <c r="O60"/>
  <c r="O62" s="1"/>
  <c r="N60"/>
  <c r="N62" s="1"/>
  <c r="M60"/>
  <c r="M62" s="1"/>
  <c r="L60"/>
  <c r="K60"/>
  <c r="K62" s="1"/>
  <c r="F60"/>
  <c r="E60"/>
  <c r="D60"/>
  <c r="C60"/>
  <c r="B60"/>
  <c r="B62" s="1"/>
  <c r="P59"/>
  <c r="BC31" i="2" s="1"/>
  <c r="G59" i="10"/>
  <c r="BC9" i="2" s="1"/>
  <c r="P58" i="10"/>
  <c r="BC35" i="2" s="1"/>
  <c r="G58" i="10"/>
  <c r="BC13" i="2" s="1"/>
  <c r="J54" i="10"/>
  <c r="O53"/>
  <c r="N53"/>
  <c r="M53"/>
  <c r="L53"/>
  <c r="F53"/>
  <c r="E53"/>
  <c r="D53"/>
  <c r="C53"/>
  <c r="O52"/>
  <c r="O54" s="1"/>
  <c r="N52"/>
  <c r="M52"/>
  <c r="L52"/>
  <c r="L54" s="1"/>
  <c r="K52"/>
  <c r="K54" s="1"/>
  <c r="F52"/>
  <c r="E52"/>
  <c r="D52"/>
  <c r="C52"/>
  <c r="B52"/>
  <c r="B54" s="1"/>
  <c r="P51"/>
  <c r="BC22" i="2" s="1"/>
  <c r="G51" i="10"/>
  <c r="BC14" i="2" s="1"/>
  <c r="P50" i="10"/>
  <c r="BC7" i="2" s="1"/>
  <c r="G50" i="10"/>
  <c r="G38" i="2" s="1"/>
  <c r="J46" i="10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BC6" i="2" s="1"/>
  <c r="G43" i="10"/>
  <c r="BC16" i="2" s="1"/>
  <c r="P42" i="10"/>
  <c r="BC33" i="2" s="1"/>
  <c r="G42" i="10"/>
  <c r="BC38" i="2" s="1"/>
  <c r="J38" i="10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BC30" i="2" s="1"/>
  <c r="G35" i="10"/>
  <c r="BC8" i="2" s="1"/>
  <c r="P34" i="10"/>
  <c r="BC25" i="2" s="1"/>
  <c r="G34" i="10"/>
  <c r="BC32" i="2" s="1"/>
  <c r="J30" i="10"/>
  <c r="O29"/>
  <c r="N29"/>
  <c r="M29"/>
  <c r="F29"/>
  <c r="E29"/>
  <c r="D29"/>
  <c r="C29"/>
  <c r="O28"/>
  <c r="N28"/>
  <c r="M28"/>
  <c r="L28"/>
  <c r="L30" s="1"/>
  <c r="K28"/>
  <c r="K30" s="1"/>
  <c r="F28"/>
  <c r="E28"/>
  <c r="D28"/>
  <c r="C28"/>
  <c r="B28"/>
  <c r="B30" s="1"/>
  <c r="P27"/>
  <c r="G41" i="2" s="1"/>
  <c r="G27" i="10"/>
  <c r="BC10" i="2" s="1"/>
  <c r="P26" i="10"/>
  <c r="G26"/>
  <c r="BC26" i="2" s="1"/>
  <c r="J22" i="10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BC17" i="2" s="1"/>
  <c r="G19" i="10"/>
  <c r="BC23" i="2" s="1"/>
  <c r="P18" i="10"/>
  <c r="BC20" i="2" s="1"/>
  <c r="G18" i="10"/>
  <c r="BC24" i="2" s="1"/>
  <c r="A14" i="10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BC37" i="2" s="1"/>
  <c r="G11" i="10"/>
  <c r="BC12" i="2" s="1"/>
  <c r="P10" i="10"/>
  <c r="BC15" i="2" s="1"/>
  <c r="G10" i="10"/>
  <c r="BC21" i="2" s="1"/>
  <c r="A6" i="10"/>
  <c r="O5"/>
  <c r="N5"/>
  <c r="M5"/>
  <c r="L5"/>
  <c r="F5"/>
  <c r="E5"/>
  <c r="D5"/>
  <c r="C5"/>
  <c r="O4"/>
  <c r="N4"/>
  <c r="M4"/>
  <c r="M6" s="1"/>
  <c r="L4"/>
  <c r="L6" s="1"/>
  <c r="K4"/>
  <c r="K6" s="1"/>
  <c r="F4"/>
  <c r="E4"/>
  <c r="D4"/>
  <c r="C4"/>
  <c r="B4"/>
  <c r="P3"/>
  <c r="BC29" i="2" s="1"/>
  <c r="G3" i="10"/>
  <c r="G42" i="2" s="1"/>
  <c r="P2" i="10"/>
  <c r="BC5" i="2" s="1"/>
  <c r="G2" i="10"/>
  <c r="BC27" i="2" s="1"/>
  <c r="AA42" l="1"/>
  <c r="O30" i="10"/>
  <c r="P28"/>
  <c r="AC39" i="5" s="1"/>
  <c r="BC18" i="2"/>
  <c r="D30" i="10"/>
  <c r="L62"/>
  <c r="M30"/>
  <c r="M31" s="1"/>
  <c r="N30"/>
  <c r="P36"/>
  <c r="AC34" i="5" s="1"/>
  <c r="F62" i="10"/>
  <c r="O63" s="1"/>
  <c r="N54"/>
  <c r="F6"/>
  <c r="D22"/>
  <c r="G68"/>
  <c r="AC28" i="5" s="1"/>
  <c r="G20" i="10"/>
  <c r="AC25" i="5" s="1"/>
  <c r="G28" i="10"/>
  <c r="AC31" i="5" s="1"/>
  <c r="G36" i="10"/>
  <c r="AC33" i="5" s="1"/>
  <c r="C6" i="10"/>
  <c r="L7" s="1"/>
  <c r="D14"/>
  <c r="D15" s="1"/>
  <c r="E22"/>
  <c r="N23" s="1"/>
  <c r="F46"/>
  <c r="O47" s="1"/>
  <c r="E6"/>
  <c r="F22"/>
  <c r="O23" s="1"/>
  <c r="F30"/>
  <c r="O31" s="1"/>
  <c r="C38"/>
  <c r="C39" s="1"/>
  <c r="E54"/>
  <c r="O70"/>
  <c r="G29"/>
  <c r="B31"/>
  <c r="P4"/>
  <c r="AC37" i="5" s="1"/>
  <c r="F54" i="10"/>
  <c r="O55" s="1"/>
  <c r="P60"/>
  <c r="AC23" i="5" s="1"/>
  <c r="D70" i="10"/>
  <c r="D71" s="1"/>
  <c r="M54"/>
  <c r="K15"/>
  <c r="G21"/>
  <c r="L70"/>
  <c r="O6"/>
  <c r="O7" s="1"/>
  <c r="C14"/>
  <c r="C15" s="1"/>
  <c r="G4"/>
  <c r="AC27" i="5" s="1"/>
  <c r="G5" i="10"/>
  <c r="F38"/>
  <c r="F39" s="1"/>
  <c r="G52"/>
  <c r="AC30" i="5" s="1"/>
  <c r="D54" i="10"/>
  <c r="G53"/>
  <c r="G60"/>
  <c r="AC32" i="5" s="1"/>
  <c r="D62" i="10"/>
  <c r="M63" s="1"/>
  <c r="G61"/>
  <c r="P68"/>
  <c r="AC24" i="5" s="1"/>
  <c r="C70" i="10"/>
  <c r="E70"/>
  <c r="N71" s="1"/>
  <c r="K71"/>
  <c r="M71"/>
  <c r="P69"/>
  <c r="F70"/>
  <c r="G69"/>
  <c r="C62"/>
  <c r="E62"/>
  <c r="N63" s="1"/>
  <c r="K63"/>
  <c r="P61"/>
  <c r="B63"/>
  <c r="C54"/>
  <c r="K55"/>
  <c r="P53"/>
  <c r="P52"/>
  <c r="AC26" i="5" s="1"/>
  <c r="P44" i="10"/>
  <c r="AC36" i="5" s="1"/>
  <c r="G44" i="10"/>
  <c r="AC29" i="5" s="1"/>
  <c r="D46" i="10"/>
  <c r="D47" s="1"/>
  <c r="C46"/>
  <c r="L47" s="1"/>
  <c r="P45"/>
  <c r="K47"/>
  <c r="E46"/>
  <c r="K39"/>
  <c r="D38"/>
  <c r="M39" s="1"/>
  <c r="E38"/>
  <c r="N39" s="1"/>
  <c r="L39"/>
  <c r="G37"/>
  <c r="P37"/>
  <c r="C30"/>
  <c r="L31" s="1"/>
  <c r="K31"/>
  <c r="E30"/>
  <c r="N31" s="1"/>
  <c r="P29"/>
  <c r="P20"/>
  <c r="AC35" i="5" s="1"/>
  <c r="K23" i="10"/>
  <c r="M23"/>
  <c r="C22"/>
  <c r="L23" s="1"/>
  <c r="D23"/>
  <c r="P21"/>
  <c r="P13"/>
  <c r="F14"/>
  <c r="O15" s="1"/>
  <c r="E14"/>
  <c r="N15" s="1"/>
  <c r="P12"/>
  <c r="AC38" i="5" s="1"/>
  <c r="G12" i="10"/>
  <c r="AC22" i="5" s="1"/>
  <c r="N6" i="10"/>
  <c r="P5"/>
  <c r="D6"/>
  <c r="M7" s="1"/>
  <c r="E75"/>
  <c r="O76"/>
  <c r="P22"/>
  <c r="AC15" i="5" s="1"/>
  <c r="B23" i="10"/>
  <c r="B55"/>
  <c r="B15"/>
  <c r="B39"/>
  <c r="P46"/>
  <c r="AC16" i="5" s="1"/>
  <c r="B71" i="10"/>
  <c r="B47"/>
  <c r="P62"/>
  <c r="AC3" i="5" s="1"/>
  <c r="P14" i="10"/>
  <c r="AC18" i="5" s="1"/>
  <c r="B6" i="10"/>
  <c r="K7" s="1"/>
  <c r="P38"/>
  <c r="AC14" i="5" s="1"/>
  <c r="G13" i="10"/>
  <c r="G45"/>
  <c r="AA43" i="2" l="1"/>
  <c r="W42"/>
  <c r="D31" i="10"/>
  <c r="E39"/>
  <c r="E55"/>
  <c r="P30"/>
  <c r="AC19" i="5" s="1"/>
  <c r="L63" i="10"/>
  <c r="W41" i="2"/>
  <c r="M15" i="10"/>
  <c r="P54"/>
  <c r="AC6" i="5" s="1"/>
  <c r="F55" i="10"/>
  <c r="P70"/>
  <c r="AC4" i="5" s="1"/>
  <c r="F23" i="10"/>
  <c r="L15"/>
  <c r="L71"/>
  <c r="E71"/>
  <c r="D63"/>
  <c r="E63"/>
  <c r="N55"/>
  <c r="C23"/>
  <c r="G22"/>
  <c r="F15"/>
  <c r="E7"/>
  <c r="C31"/>
  <c r="D55"/>
  <c r="G38"/>
  <c r="AC13" i="5" s="1"/>
  <c r="O39" i="10"/>
  <c r="F63"/>
  <c r="E31"/>
  <c r="E23"/>
  <c r="D7"/>
  <c r="C7"/>
  <c r="N7"/>
  <c r="F31"/>
  <c r="G54"/>
  <c r="F47"/>
  <c r="E15"/>
  <c r="C71"/>
  <c r="M55"/>
  <c r="G30"/>
  <c r="G70"/>
  <c r="F7"/>
  <c r="G62"/>
  <c r="P6"/>
  <c r="AC17" i="5" s="1"/>
  <c r="E76" i="10"/>
  <c r="F71"/>
  <c r="O71"/>
  <c r="C63"/>
  <c r="C55"/>
  <c r="L55"/>
  <c r="C47"/>
  <c r="G46"/>
  <c r="M47"/>
  <c r="E47"/>
  <c r="N47"/>
  <c r="D39"/>
  <c r="P31"/>
  <c r="Q31" s="1"/>
  <c r="I19" i="5" s="1"/>
  <c r="G14" i="10"/>
  <c r="B7"/>
  <c r="G6"/>
  <c r="AC7" i="5" s="1"/>
  <c r="E78" i="10"/>
  <c r="G55" l="1"/>
  <c r="G63"/>
  <c r="AC12" i="5"/>
  <c r="G31" i="10"/>
  <c r="H31" s="1"/>
  <c r="I11" i="5" s="1"/>
  <c r="AC11"/>
  <c r="P15" i="10"/>
  <c r="Q15" s="1"/>
  <c r="I18" i="5" s="1"/>
  <c r="AC2"/>
  <c r="P39" i="10"/>
  <c r="Q39" s="1"/>
  <c r="I14" i="5" s="1"/>
  <c r="G39" i="10"/>
  <c r="P47"/>
  <c r="AC9" i="5"/>
  <c r="P71" i="10"/>
  <c r="AC8" i="5"/>
  <c r="P55" i="10"/>
  <c r="AC10" i="5"/>
  <c r="P23" i="10"/>
  <c r="Q23" s="1"/>
  <c r="I15" i="5" s="1"/>
  <c r="AC5"/>
  <c r="P63" i="10"/>
  <c r="Q63" s="1"/>
  <c r="I3" i="5" s="1"/>
  <c r="G23" i="10"/>
  <c r="H23" s="1"/>
  <c r="I5" i="5" s="1"/>
  <c r="H63" i="10"/>
  <c r="I12" i="5" s="1"/>
  <c r="H39" i="10"/>
  <c r="I13" i="5" s="1"/>
  <c r="Q55" i="10"/>
  <c r="I6" i="5" s="1"/>
  <c r="G71" i="10"/>
  <c r="H71" s="1"/>
  <c r="I8" i="5" s="1"/>
  <c r="H55" i="10"/>
  <c r="I10" i="5" s="1"/>
  <c r="P7" i="10"/>
  <c r="Q7" s="1"/>
  <c r="I17" i="5" s="1"/>
  <c r="G7" i="10"/>
  <c r="H7" s="1"/>
  <c r="I7" i="5" s="1"/>
  <c r="G15" i="10"/>
  <c r="H15" s="1"/>
  <c r="I2" i="5" s="1"/>
  <c r="Q71" i="10"/>
  <c r="I4" i="5" s="1"/>
  <c r="E79" i="10"/>
  <c r="G47"/>
  <c r="H47" s="1"/>
  <c r="I9" i="5" s="1"/>
  <c r="Q47" i="10"/>
  <c r="I16" i="5" s="1"/>
  <c r="BU30" i="2"/>
  <c r="U26" i="5"/>
  <c r="U22"/>
  <c r="BU27" i="2"/>
  <c r="BU36"/>
  <c r="AA40" l="1"/>
  <c r="W40"/>
  <c r="AV101" i="25"/>
  <c r="AW101"/>
  <c r="AX101"/>
  <c r="AY101"/>
  <c r="AU101"/>
  <c r="J70" i="7" l="1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BA34" i="2" s="1"/>
  <c r="G67" i="7"/>
  <c r="BA8" i="2" s="1"/>
  <c r="P66" i="7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BA10" i="2" s="1"/>
  <c r="G59" i="7"/>
  <c r="BA16" i="2" s="1"/>
  <c r="P58" i="7"/>
  <c r="BA26" i="2" s="1"/>
  <c r="G58" i="7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BA23" i="2" s="1"/>
  <c r="G51" i="7"/>
  <c r="BA12" i="2" s="1"/>
  <c r="P50" i="7"/>
  <c r="G50"/>
  <c r="J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BA22" i="2" s="1"/>
  <c r="G43" i="7"/>
  <c r="BA37" i="2" s="1"/>
  <c r="P42" i="7"/>
  <c r="G42"/>
  <c r="BA15" i="2" s="1"/>
  <c r="J38" i="7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BA31" i="2" s="1"/>
  <c r="G35" i="7"/>
  <c r="BA2" i="2" s="1"/>
  <c r="P34" i="7"/>
  <c r="G34"/>
  <c r="BA3" i="2" s="1"/>
  <c r="J30" i="7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BA17" i="2" s="1"/>
  <c r="G27" i="7"/>
  <c r="BA29" i="2" s="1"/>
  <c r="P26" i="7"/>
  <c r="BA20" i="2" s="1"/>
  <c r="G26" i="7"/>
  <c r="BA5" i="2" s="1"/>
  <c r="J22" i="7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BA9" i="2" s="1"/>
  <c r="G19" i="7"/>
  <c r="BA19" i="2" s="1"/>
  <c r="P18" i="7"/>
  <c r="G18"/>
  <c r="BA18" i="2" s="1"/>
  <c r="J14" i="7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BA6" i="2" s="1"/>
  <c r="G11" i="7"/>
  <c r="P10"/>
  <c r="BA33" i="2" s="1"/>
  <c r="G10" i="7"/>
  <c r="BA25" i="2" s="1"/>
  <c r="J6" i="7"/>
  <c r="A6"/>
  <c r="O5"/>
  <c r="N5"/>
  <c r="M5"/>
  <c r="L5"/>
  <c r="F5"/>
  <c r="E5"/>
  <c r="D5"/>
  <c r="C5"/>
  <c r="O4"/>
  <c r="N4"/>
  <c r="N6" s="1"/>
  <c r="M4"/>
  <c r="M6" s="1"/>
  <c r="L4"/>
  <c r="L6" s="1"/>
  <c r="K4"/>
  <c r="K6" s="1"/>
  <c r="F4"/>
  <c r="E4"/>
  <c r="D4"/>
  <c r="C4"/>
  <c r="B4"/>
  <c r="P3"/>
  <c r="BA14" i="2" s="1"/>
  <c r="G3" i="7"/>
  <c r="BA28" i="2" s="1"/>
  <c r="P2" i="7"/>
  <c r="BA39" i="2" s="1"/>
  <c r="G2" i="7"/>
  <c r="BA11" i="2" s="1"/>
  <c r="A70" i="6"/>
  <c r="A62"/>
  <c r="A54"/>
  <c r="A38"/>
  <c r="A30"/>
  <c r="A22"/>
  <c r="J62"/>
  <c r="J14"/>
  <c r="J6"/>
  <c r="L10" i="1"/>
  <c r="L13"/>
  <c r="L11"/>
  <c r="L22"/>
  <c r="L18"/>
  <c r="L9"/>
  <c r="L21"/>
  <c r="L14"/>
  <c r="L12"/>
  <c r="L17"/>
  <c r="L7"/>
  <c r="L8"/>
  <c r="L19"/>
  <c r="L16"/>
  <c r="L23"/>
  <c r="L20"/>
  <c r="L15"/>
  <c r="O6" i="7" l="1"/>
  <c r="F22"/>
  <c r="F38"/>
  <c r="O39" s="1"/>
  <c r="C62"/>
  <c r="C63" s="1"/>
  <c r="C70"/>
  <c r="C71" s="1"/>
  <c r="C22"/>
  <c r="L23" s="1"/>
  <c r="C38"/>
  <c r="L39" s="1"/>
  <c r="D54"/>
  <c r="D55" s="1"/>
  <c r="F62"/>
  <c r="O63" s="1"/>
  <c r="D14"/>
  <c r="D15" s="1"/>
  <c r="G13"/>
  <c r="D22"/>
  <c r="D23" s="1"/>
  <c r="P21"/>
  <c r="D30"/>
  <c r="D31" s="1"/>
  <c r="G29"/>
  <c r="P29"/>
  <c r="D38"/>
  <c r="D39" s="1"/>
  <c r="E62"/>
  <c r="N63" s="1"/>
  <c r="P52"/>
  <c r="AA25" i="5" s="1"/>
  <c r="BA24" i="2"/>
  <c r="P68" i="7"/>
  <c r="AA27" i="5" s="1"/>
  <c r="BA27" i="2"/>
  <c r="P20" i="7"/>
  <c r="AA32" i="5" s="1"/>
  <c r="BA13" i="2"/>
  <c r="P36" i="7"/>
  <c r="AA23" i="5" s="1"/>
  <c r="BA35" i="2"/>
  <c r="P44" i="7"/>
  <c r="AA26" i="5" s="1"/>
  <c r="BA7" i="2"/>
  <c r="G52" i="7"/>
  <c r="AA22" i="5" s="1"/>
  <c r="BA21" i="2"/>
  <c r="G60" i="7"/>
  <c r="AA29" i="5" s="1"/>
  <c r="BA38" i="2"/>
  <c r="G68" i="7"/>
  <c r="AA33" i="5" s="1"/>
  <c r="BA32" i="2"/>
  <c r="E6" i="7"/>
  <c r="E7" s="1"/>
  <c r="E22"/>
  <c r="E23" s="1"/>
  <c r="E46"/>
  <c r="G53"/>
  <c r="P53"/>
  <c r="G61"/>
  <c r="D70"/>
  <c r="M71" s="1"/>
  <c r="P69"/>
  <c r="E70"/>
  <c r="E71" s="1"/>
  <c r="G69"/>
  <c r="F70"/>
  <c r="O71" s="1"/>
  <c r="P61"/>
  <c r="P60"/>
  <c r="AA31" i="5" s="1"/>
  <c r="E63" i="7"/>
  <c r="D62"/>
  <c r="M63" s="1"/>
  <c r="C54"/>
  <c r="C55" s="1"/>
  <c r="E54"/>
  <c r="E55" s="1"/>
  <c r="F54"/>
  <c r="O55" s="1"/>
  <c r="P45"/>
  <c r="G45"/>
  <c r="C46"/>
  <c r="C47" s="1"/>
  <c r="F46"/>
  <c r="O47" s="1"/>
  <c r="D46"/>
  <c r="D47" s="1"/>
  <c r="G44"/>
  <c r="AA38" i="5" s="1"/>
  <c r="E47" i="7"/>
  <c r="P37"/>
  <c r="E38"/>
  <c r="E39" s="1"/>
  <c r="G37"/>
  <c r="G36"/>
  <c r="AA24" i="5" s="1"/>
  <c r="P28" i="7"/>
  <c r="AA35" i="5" s="1"/>
  <c r="F30" i="7"/>
  <c r="F31" s="1"/>
  <c r="C30"/>
  <c r="L31" s="1"/>
  <c r="G28"/>
  <c r="AA37" i="5" s="1"/>
  <c r="E30" i="7"/>
  <c r="N31" s="1"/>
  <c r="P13"/>
  <c r="P5"/>
  <c r="D6"/>
  <c r="M7" s="1"/>
  <c r="G5"/>
  <c r="F6"/>
  <c r="O7" s="1"/>
  <c r="F14"/>
  <c r="F15" s="1"/>
  <c r="C14"/>
  <c r="L15" s="1"/>
  <c r="F23"/>
  <c r="G20"/>
  <c r="AA39" i="5" s="1"/>
  <c r="P12" i="7"/>
  <c r="AA36" i="5" s="1"/>
  <c r="G12" i="7"/>
  <c r="AA34" i="5" s="1"/>
  <c r="E14" i="7"/>
  <c r="N15" s="1"/>
  <c r="P4"/>
  <c r="AA30" i="5" s="1"/>
  <c r="G4" i="7"/>
  <c r="AA28" i="5" s="1"/>
  <c r="E75" i="7"/>
  <c r="B15"/>
  <c r="B39"/>
  <c r="K71"/>
  <c r="P70"/>
  <c r="AA7" i="5" s="1"/>
  <c r="B63" i="7"/>
  <c r="B23"/>
  <c r="B31"/>
  <c r="M39"/>
  <c r="B47"/>
  <c r="B55"/>
  <c r="P46"/>
  <c r="AA6" i="5" s="1"/>
  <c r="K47" i="7"/>
  <c r="P62"/>
  <c r="AA11" i="5" s="1"/>
  <c r="K63" i="7"/>
  <c r="C23"/>
  <c r="F63"/>
  <c r="D71"/>
  <c r="P6"/>
  <c r="AA10" i="5" s="1"/>
  <c r="K15" i="7"/>
  <c r="P14"/>
  <c r="AA16" i="5" s="1"/>
  <c r="K23" i="7"/>
  <c r="P22"/>
  <c r="AA12" i="5" s="1"/>
  <c r="K31" i="7"/>
  <c r="P30"/>
  <c r="AA15" i="5" s="1"/>
  <c r="K39" i="7"/>
  <c r="P38"/>
  <c r="AA3" i="5" s="1"/>
  <c r="K55" i="7"/>
  <c r="P54"/>
  <c r="AA5" i="5" s="1"/>
  <c r="O23" i="7"/>
  <c r="N47"/>
  <c r="L71"/>
  <c r="C6"/>
  <c r="C7" s="1"/>
  <c r="G21"/>
  <c r="B6"/>
  <c r="B71"/>
  <c r="AA46" i="2" l="1"/>
  <c r="F47" i="7"/>
  <c r="F39"/>
  <c r="L63"/>
  <c r="N23"/>
  <c r="N39"/>
  <c r="N7"/>
  <c r="M55"/>
  <c r="W46" i="2"/>
  <c r="G22" i="7"/>
  <c r="AA19" i="5" s="1"/>
  <c r="C39" i="7"/>
  <c r="M23"/>
  <c r="N71"/>
  <c r="C31"/>
  <c r="C15"/>
  <c r="L47"/>
  <c r="F7"/>
  <c r="G38"/>
  <c r="AA4" i="5" s="1"/>
  <c r="M15" i="7"/>
  <c r="E31"/>
  <c r="D7"/>
  <c r="M47"/>
  <c r="M31"/>
  <c r="F71"/>
  <c r="F55"/>
  <c r="L55"/>
  <c r="O31"/>
  <c r="G30"/>
  <c r="AA17" i="5" s="1"/>
  <c r="G70" i="7"/>
  <c r="G71" s="1"/>
  <c r="G62"/>
  <c r="P63" s="1"/>
  <c r="Q63" s="1"/>
  <c r="G11" i="5" s="1"/>
  <c r="D63" i="7"/>
  <c r="N55"/>
  <c r="G54"/>
  <c r="G46"/>
  <c r="E76"/>
  <c r="L7"/>
  <c r="O15"/>
  <c r="G14"/>
  <c r="E78"/>
  <c r="E15"/>
  <c r="G6"/>
  <c r="B7"/>
  <c r="K7"/>
  <c r="AJ101" i="25"/>
  <c r="AI101"/>
  <c r="AH101"/>
  <c r="AG101"/>
  <c r="AF101"/>
  <c r="AN34"/>
  <c r="C37" i="6"/>
  <c r="G2"/>
  <c r="AZ7" i="2" s="1"/>
  <c r="P2" i="6"/>
  <c r="G3"/>
  <c r="AZ22" i="2" s="1"/>
  <c r="P3" i="6"/>
  <c r="B4"/>
  <c r="B6" s="1"/>
  <c r="C4"/>
  <c r="D4"/>
  <c r="E4"/>
  <c r="F4"/>
  <c r="K4"/>
  <c r="K6" s="1"/>
  <c r="L4"/>
  <c r="M4"/>
  <c r="N4"/>
  <c r="O4"/>
  <c r="C5"/>
  <c r="D5"/>
  <c r="E5"/>
  <c r="F5"/>
  <c r="L5"/>
  <c r="M5"/>
  <c r="N5"/>
  <c r="O5"/>
  <c r="A6"/>
  <c r="G10"/>
  <c r="P10"/>
  <c r="AZ36" i="2" s="1"/>
  <c r="G11" i="6"/>
  <c r="AZ31" i="2" s="1"/>
  <c r="P11" i="6"/>
  <c r="AZ34" i="2" s="1"/>
  <c r="B12" i="6"/>
  <c r="B14" s="1"/>
  <c r="C12"/>
  <c r="D12"/>
  <c r="E12"/>
  <c r="F12"/>
  <c r="K12"/>
  <c r="K14" s="1"/>
  <c r="L12"/>
  <c r="M12"/>
  <c r="N12"/>
  <c r="O12"/>
  <c r="C13"/>
  <c r="D13"/>
  <c r="E13"/>
  <c r="F13"/>
  <c r="L13"/>
  <c r="L14" s="1"/>
  <c r="M13"/>
  <c r="N13"/>
  <c r="O13"/>
  <c r="A14"/>
  <c r="O14"/>
  <c r="G18"/>
  <c r="P18"/>
  <c r="G19"/>
  <c r="AZ2" i="2" s="1"/>
  <c r="P19" i="6"/>
  <c r="AZ12" i="2" s="1"/>
  <c r="B20" i="6"/>
  <c r="B22" s="1"/>
  <c r="C20"/>
  <c r="D20"/>
  <c r="E20"/>
  <c r="F20"/>
  <c r="K20"/>
  <c r="K22" s="1"/>
  <c r="L20"/>
  <c r="M20"/>
  <c r="N20"/>
  <c r="O20"/>
  <c r="C21"/>
  <c r="D21"/>
  <c r="E21"/>
  <c r="F21"/>
  <c r="L21"/>
  <c r="M21"/>
  <c r="N21"/>
  <c r="O21"/>
  <c r="O22" s="1"/>
  <c r="J22"/>
  <c r="G26"/>
  <c r="AZ39" i="2" s="1"/>
  <c r="P26" i="6"/>
  <c r="AZ32" i="2" s="1"/>
  <c r="G27" i="6"/>
  <c r="P27"/>
  <c r="AZ8" i="2" s="1"/>
  <c r="B28" i="6"/>
  <c r="B30" s="1"/>
  <c r="C28"/>
  <c r="D28"/>
  <c r="E28"/>
  <c r="F28"/>
  <c r="K28"/>
  <c r="K30" s="1"/>
  <c r="L28"/>
  <c r="M28"/>
  <c r="N28"/>
  <c r="O28"/>
  <c r="C29"/>
  <c r="D29"/>
  <c r="E29"/>
  <c r="F29"/>
  <c r="L29"/>
  <c r="M29"/>
  <c r="N29"/>
  <c r="N30" s="1"/>
  <c r="O29"/>
  <c r="J30"/>
  <c r="G34"/>
  <c r="AZ13" i="2" s="1"/>
  <c r="P34" i="6"/>
  <c r="G35"/>
  <c r="AZ9" i="2" s="1"/>
  <c r="P35" i="6"/>
  <c r="AZ16" i="2" s="1"/>
  <c r="B36" i="6"/>
  <c r="B38" s="1"/>
  <c r="C36"/>
  <c r="D36"/>
  <c r="E36"/>
  <c r="F36"/>
  <c r="K36"/>
  <c r="K38" s="1"/>
  <c r="L36"/>
  <c r="M36"/>
  <c r="N36"/>
  <c r="O36"/>
  <c r="D37"/>
  <c r="E37"/>
  <c r="E38" s="1"/>
  <c r="F37"/>
  <c r="F38" s="1"/>
  <c r="L37"/>
  <c r="M37"/>
  <c r="N37"/>
  <c r="O37"/>
  <c r="J38"/>
  <c r="G42"/>
  <c r="AZ11" i="2" s="1"/>
  <c r="P42" i="6"/>
  <c r="G43"/>
  <c r="AZ28" i="2" s="1"/>
  <c r="P43" i="6"/>
  <c r="AZ10" i="2" s="1"/>
  <c r="B44" i="6"/>
  <c r="B46" s="1"/>
  <c r="C44"/>
  <c r="D44"/>
  <c r="E44"/>
  <c r="F44"/>
  <c r="K44"/>
  <c r="K46" s="1"/>
  <c r="L44"/>
  <c r="M44"/>
  <c r="N44"/>
  <c r="O44"/>
  <c r="C45"/>
  <c r="D45"/>
  <c r="E45"/>
  <c r="F45"/>
  <c r="L45"/>
  <c r="L46" s="1"/>
  <c r="M45"/>
  <c r="N45"/>
  <c r="O45"/>
  <c r="J46"/>
  <c r="G50"/>
  <c r="AZ33" i="2" s="1"/>
  <c r="P50" i="6"/>
  <c r="AZ15" i="2" s="1"/>
  <c r="G51" i="6"/>
  <c r="AZ6" i="2" s="1"/>
  <c r="P51" i="6"/>
  <c r="B52"/>
  <c r="B54" s="1"/>
  <c r="C52"/>
  <c r="D52"/>
  <c r="E52"/>
  <c r="F52"/>
  <c r="K52"/>
  <c r="K54" s="1"/>
  <c r="L52"/>
  <c r="M52"/>
  <c r="N52"/>
  <c r="O52"/>
  <c r="C53"/>
  <c r="D53"/>
  <c r="E53"/>
  <c r="F53"/>
  <c r="L53"/>
  <c r="M53"/>
  <c r="N53"/>
  <c r="O53"/>
  <c r="O54" s="1"/>
  <c r="J54"/>
  <c r="G58"/>
  <c r="AZ18" i="2" s="1"/>
  <c r="P58" i="6"/>
  <c r="AZ20" i="2" s="1"/>
  <c r="G59" i="6"/>
  <c r="P59"/>
  <c r="AZ17" i="2" s="1"/>
  <c r="B60" i="6"/>
  <c r="B62" s="1"/>
  <c r="C60"/>
  <c r="D60"/>
  <c r="E60"/>
  <c r="F60"/>
  <c r="K60"/>
  <c r="K62" s="1"/>
  <c r="L60"/>
  <c r="M60"/>
  <c r="N60"/>
  <c r="O60"/>
  <c r="C61"/>
  <c r="D61"/>
  <c r="E61"/>
  <c r="F61"/>
  <c r="L61"/>
  <c r="L62" s="1"/>
  <c r="M61"/>
  <c r="N61"/>
  <c r="N62" s="1"/>
  <c r="O61"/>
  <c r="G66"/>
  <c r="AZ5" i="2" s="1"/>
  <c r="P66" i="6"/>
  <c r="G67"/>
  <c r="P67"/>
  <c r="B68"/>
  <c r="B70" s="1"/>
  <c r="C68"/>
  <c r="D68"/>
  <c r="E68"/>
  <c r="F68"/>
  <c r="K68"/>
  <c r="K70" s="1"/>
  <c r="L68"/>
  <c r="M68"/>
  <c r="N68"/>
  <c r="O68"/>
  <c r="C69"/>
  <c r="D69"/>
  <c r="E69"/>
  <c r="F69"/>
  <c r="L69"/>
  <c r="M69"/>
  <c r="N69"/>
  <c r="O69"/>
  <c r="J70"/>
  <c r="O70"/>
  <c r="G39" i="7" l="1"/>
  <c r="H39" s="1"/>
  <c r="G4" i="5" s="1"/>
  <c r="G31" i="7"/>
  <c r="H31" s="1"/>
  <c r="G17" i="5" s="1"/>
  <c r="P31" i="7"/>
  <c r="Q31" s="1"/>
  <c r="G15" i="5" s="1"/>
  <c r="G23" i="7"/>
  <c r="H23" s="1"/>
  <c r="G19" i="5" s="1"/>
  <c r="P23" i="7"/>
  <c r="Q23" s="1"/>
  <c r="G12" i="5" s="1"/>
  <c r="P39" i="7"/>
  <c r="Q39" s="1"/>
  <c r="G3" i="5" s="1"/>
  <c r="C38" i="6"/>
  <c r="D22"/>
  <c r="F6"/>
  <c r="C30"/>
  <c r="K15"/>
  <c r="K7"/>
  <c r="P13"/>
  <c r="G47" i="7"/>
  <c r="H47" s="1"/>
  <c r="G18" i="5" s="1"/>
  <c r="AA18"/>
  <c r="G63" i="7"/>
  <c r="AA9" i="5"/>
  <c r="E46" i="6"/>
  <c r="G7" i="7"/>
  <c r="H7" s="1"/>
  <c r="G8" i="5" s="1"/>
  <c r="AA8"/>
  <c r="P15" i="7"/>
  <c r="Q15" s="1"/>
  <c r="G16" i="5" s="1"/>
  <c r="AA14"/>
  <c r="G55" i="7"/>
  <c r="H55" s="1"/>
  <c r="G2" i="5" s="1"/>
  <c r="AA2"/>
  <c r="P71" i="7"/>
  <c r="Q71" s="1"/>
  <c r="G7" i="5" s="1"/>
  <c r="AA13"/>
  <c r="H71" i="7"/>
  <c r="G13" i="5" s="1"/>
  <c r="H63" i="7"/>
  <c r="G9" i="5" s="1"/>
  <c r="P45" i="6"/>
  <c r="E70"/>
  <c r="L70"/>
  <c r="D70"/>
  <c r="K55"/>
  <c r="E54"/>
  <c r="F46"/>
  <c r="D46"/>
  <c r="N38"/>
  <c r="E39" s="1"/>
  <c r="P29"/>
  <c r="F30"/>
  <c r="G29"/>
  <c r="E30"/>
  <c r="N31" s="1"/>
  <c r="C22"/>
  <c r="B15"/>
  <c r="E6"/>
  <c r="L6"/>
  <c r="D6"/>
  <c r="B7"/>
  <c r="G15" i="7"/>
  <c r="H15" s="1"/>
  <c r="G14" i="5" s="1"/>
  <c r="P55" i="7"/>
  <c r="Q55" s="1"/>
  <c r="G5" i="5" s="1"/>
  <c r="P47" i="7"/>
  <c r="Q47" s="1"/>
  <c r="G6" i="5" s="1"/>
  <c r="P7" i="7"/>
  <c r="Q7" s="1"/>
  <c r="G10" i="5" s="1"/>
  <c r="E79" i="7"/>
  <c r="G68" i="6"/>
  <c r="Z37" i="5" s="1"/>
  <c r="AZ29" i="2"/>
  <c r="G60" i="6"/>
  <c r="Z39" i="5" s="1"/>
  <c r="AZ19" i="2"/>
  <c r="G53" i="6"/>
  <c r="P52"/>
  <c r="Z38" i="5" s="1"/>
  <c r="AZ37" i="2"/>
  <c r="B47" i="6"/>
  <c r="O46"/>
  <c r="G12"/>
  <c r="Z23" i="5" s="1"/>
  <c r="AZ35" i="2"/>
  <c r="F70" i="6"/>
  <c r="O71" s="1"/>
  <c r="P68"/>
  <c r="Z34" i="5" s="1"/>
  <c r="AZ25" i="2"/>
  <c r="F62" i="6"/>
  <c r="C62"/>
  <c r="C63" s="1"/>
  <c r="D54"/>
  <c r="C54"/>
  <c r="N46"/>
  <c r="G44"/>
  <c r="Z28" i="5" s="1"/>
  <c r="C46" i="6"/>
  <c r="C47" s="1"/>
  <c r="P44"/>
  <c r="Z31" i="5" s="1"/>
  <c r="AZ26" i="2"/>
  <c r="P20" i="6"/>
  <c r="Z22" i="5" s="1"/>
  <c r="AZ21" i="2"/>
  <c r="E14" i="6"/>
  <c r="P4"/>
  <c r="Z25" i="5" s="1"/>
  <c r="AZ24" i="2"/>
  <c r="N22" i="6"/>
  <c r="K23"/>
  <c r="G20"/>
  <c r="Z24" i="5" s="1"/>
  <c r="AZ3" i="2"/>
  <c r="P61" i="6"/>
  <c r="G61"/>
  <c r="E62"/>
  <c r="E63" s="1"/>
  <c r="N54"/>
  <c r="F54"/>
  <c r="O55" s="1"/>
  <c r="L38"/>
  <c r="P36"/>
  <c r="Z29" i="5" s="1"/>
  <c r="AZ38" i="2"/>
  <c r="G28" i="6"/>
  <c r="Z30" i="5" s="1"/>
  <c r="AZ14" i="2"/>
  <c r="G21" i="6"/>
  <c r="M22"/>
  <c r="K71"/>
  <c r="B71"/>
  <c r="M70"/>
  <c r="P60"/>
  <c r="Z35" i="5" s="1"/>
  <c r="B63" i="6"/>
  <c r="K63"/>
  <c r="B55"/>
  <c r="G52"/>
  <c r="Z36" i="5" s="1"/>
  <c r="K47" i="6"/>
  <c r="K39"/>
  <c r="B39"/>
  <c r="G36"/>
  <c r="Z32" i="5" s="1"/>
  <c r="P28" i="6"/>
  <c r="Z33" i="5" s="1"/>
  <c r="K31" i="6"/>
  <c r="B31"/>
  <c r="B23"/>
  <c r="P12"/>
  <c r="Z27" i="5" s="1"/>
  <c r="G4" i="6"/>
  <c r="Z26" i="5" s="1"/>
  <c r="N70" i="6"/>
  <c r="C70"/>
  <c r="O62"/>
  <c r="D62"/>
  <c r="M54"/>
  <c r="L54"/>
  <c r="M46"/>
  <c r="G45"/>
  <c r="O38"/>
  <c r="O39" s="1"/>
  <c r="D38"/>
  <c r="G37"/>
  <c r="L30"/>
  <c r="C31" s="1"/>
  <c r="M30"/>
  <c r="O30"/>
  <c r="F31" s="1"/>
  <c r="D30"/>
  <c r="L22"/>
  <c r="E22"/>
  <c r="F22"/>
  <c r="N14"/>
  <c r="M14"/>
  <c r="C14"/>
  <c r="C15" s="1"/>
  <c r="G13"/>
  <c r="F14"/>
  <c r="O6"/>
  <c r="N6"/>
  <c r="G5"/>
  <c r="C6"/>
  <c r="M38"/>
  <c r="P37"/>
  <c r="P5"/>
  <c r="M6"/>
  <c r="G69"/>
  <c r="P53"/>
  <c r="P69"/>
  <c r="M62"/>
  <c r="P21"/>
  <c r="E75"/>
  <c r="D14"/>
  <c r="C43" i="28"/>
  <c r="B19"/>
  <c r="C19" s="1"/>
  <c r="D19" s="1"/>
  <c r="E19" s="1"/>
  <c r="B7"/>
  <c r="C7" s="1"/>
  <c r="D7" s="1"/>
  <c r="E7" s="1"/>
  <c r="L47" i="6" l="1"/>
  <c r="L39"/>
  <c r="N55"/>
  <c r="G46"/>
  <c r="Z8" i="5" s="1"/>
  <c r="O47" i="6"/>
  <c r="O7"/>
  <c r="D23"/>
  <c r="L55"/>
  <c r="G70"/>
  <c r="Z17" i="5" s="1"/>
  <c r="F47" i="6"/>
  <c r="E55"/>
  <c r="E47"/>
  <c r="D15"/>
  <c r="N7"/>
  <c r="M47"/>
  <c r="D55"/>
  <c r="N47"/>
  <c r="M23"/>
  <c r="G54"/>
  <c r="Z16" i="5" s="1"/>
  <c r="M7" i="6"/>
  <c r="L23"/>
  <c r="E31"/>
  <c r="C7"/>
  <c r="F63"/>
  <c r="C39"/>
  <c r="N39"/>
  <c r="F39"/>
  <c r="O63"/>
  <c r="E15"/>
  <c r="C55"/>
  <c r="L7"/>
  <c r="L71"/>
  <c r="F15"/>
  <c r="O15"/>
  <c r="N15"/>
  <c r="O31"/>
  <c r="N63"/>
  <c r="D7"/>
  <c r="M15"/>
  <c r="L63"/>
  <c r="F7"/>
  <c r="F71"/>
  <c r="F55"/>
  <c r="E7"/>
  <c r="L15"/>
  <c r="C71"/>
  <c r="N71"/>
  <c r="E71"/>
  <c r="P70"/>
  <c r="Z14" i="5" s="1"/>
  <c r="M71" i="6"/>
  <c r="D71"/>
  <c r="M63"/>
  <c r="D63"/>
  <c r="G62"/>
  <c r="Z19" i="5" s="1"/>
  <c r="P54" i="6"/>
  <c r="M55"/>
  <c r="P46"/>
  <c r="D47"/>
  <c r="G38"/>
  <c r="Z12" i="5" s="1"/>
  <c r="M39" i="6"/>
  <c r="D39"/>
  <c r="E76"/>
  <c r="L31"/>
  <c r="D31"/>
  <c r="M31"/>
  <c r="C23"/>
  <c r="N23"/>
  <c r="E23"/>
  <c r="O23"/>
  <c r="F23"/>
  <c r="G6"/>
  <c r="P30"/>
  <c r="Z13" i="5" s="1"/>
  <c r="G30" i="6"/>
  <c r="Z10" i="5" s="1"/>
  <c r="P22" i="6"/>
  <c r="Z2" i="5" s="1"/>
  <c r="G22" i="6"/>
  <c r="Z4" i="5" s="1"/>
  <c r="P14" i="6"/>
  <c r="G14"/>
  <c r="P62"/>
  <c r="Z15" i="5" s="1"/>
  <c r="P6" i="6"/>
  <c r="P38"/>
  <c r="Z9" i="5" s="1"/>
  <c r="E78" i="6"/>
  <c r="Z40" i="5"/>
  <c r="AA40"/>
  <c r="AC40"/>
  <c r="AD40"/>
  <c r="AE40"/>
  <c r="AG40"/>
  <c r="AH40"/>
  <c r="AI40"/>
  <c r="AJ40"/>
  <c r="AK40"/>
  <c r="AL40"/>
  <c r="AM40"/>
  <c r="AN40"/>
  <c r="AO40"/>
  <c r="AA20"/>
  <c r="AC20"/>
  <c r="AD20"/>
  <c r="AE20"/>
  <c r="AH20"/>
  <c r="AI20"/>
  <c r="AJ20"/>
  <c r="AK20"/>
  <c r="AL20"/>
  <c r="AM20"/>
  <c r="AN20"/>
  <c r="AO20"/>
  <c r="Z5" l="1"/>
  <c r="P7" i="6"/>
  <c r="Q7" s="1"/>
  <c r="F5" i="5" s="1"/>
  <c r="Z6"/>
  <c r="G7" i="6"/>
  <c r="H7" s="1"/>
  <c r="F6" i="5" s="1"/>
  <c r="G47" i="6"/>
  <c r="H47" s="1"/>
  <c r="F8" i="5" s="1"/>
  <c r="Z11"/>
  <c r="P47" i="6"/>
  <c r="Q47" s="1"/>
  <c r="F11" i="5" s="1"/>
  <c r="Z3"/>
  <c r="G15" i="6"/>
  <c r="H15" s="1"/>
  <c r="F3" i="5" s="1"/>
  <c r="P55" i="6"/>
  <c r="Q55" s="1"/>
  <c r="F18" i="5" s="1"/>
  <c r="Z18"/>
  <c r="Z7"/>
  <c r="P15" i="6"/>
  <c r="Q15" s="1"/>
  <c r="F7" i="5" s="1"/>
  <c r="P71" i="6"/>
  <c r="Q71" s="1"/>
  <c r="F14" i="5" s="1"/>
  <c r="G71" i="6"/>
  <c r="H71" s="1"/>
  <c r="F17" i="5" s="1"/>
  <c r="G63" i="6"/>
  <c r="H63" s="1"/>
  <c r="F19" i="5" s="1"/>
  <c r="P63" i="6"/>
  <c r="Q63" s="1"/>
  <c r="F15" i="5" s="1"/>
  <c r="G55" i="6"/>
  <c r="H55" s="1"/>
  <c r="F16" i="5" s="1"/>
  <c r="P39" i="6"/>
  <c r="Q39" s="1"/>
  <c r="F9" i="5" s="1"/>
  <c r="G39" i="6"/>
  <c r="H39" s="1"/>
  <c r="F12" i="5" s="1"/>
  <c r="P31" i="6"/>
  <c r="Q31" s="1"/>
  <c r="F13" i="5" s="1"/>
  <c r="G31" i="6"/>
  <c r="H31" s="1"/>
  <c r="F10" i="5" s="1"/>
  <c r="P23" i="6"/>
  <c r="Q23" s="1"/>
  <c r="F2" i="5" s="1"/>
  <c r="G23" i="6"/>
  <c r="H23" s="1"/>
  <c r="F4" i="5" s="1"/>
  <c r="E79" i="6"/>
  <c r="O75" i="4"/>
  <c r="J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AY6" i="2" s="1"/>
  <c r="G67" i="4"/>
  <c r="AY17" i="2" s="1"/>
  <c r="P66" i="4"/>
  <c r="AY33" i="2" s="1"/>
  <c r="G66" i="4"/>
  <c r="J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AY37" i="2" s="1"/>
  <c r="G59" i="4"/>
  <c r="P58"/>
  <c r="AY15" i="2" s="1"/>
  <c r="G58" i="4"/>
  <c r="AY25" i="2" s="1"/>
  <c r="J54" i="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AY29" i="2" s="1"/>
  <c r="G51" i="4"/>
  <c r="AY19" i="2" s="1"/>
  <c r="P50" i="4"/>
  <c r="AY5" i="2" s="1"/>
  <c r="G50" i="4"/>
  <c r="J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AY16" i="2" s="1"/>
  <c r="G43" i="4"/>
  <c r="AY14" i="2" s="1"/>
  <c r="P42" i="4"/>
  <c r="AY38" i="2" s="1"/>
  <c r="G42" i="4"/>
  <c r="AY39" i="2" s="1"/>
  <c r="J38" i="4"/>
  <c r="O37"/>
  <c r="N37"/>
  <c r="M37"/>
  <c r="L37"/>
  <c r="F37"/>
  <c r="E37"/>
  <c r="D37"/>
  <c r="C37"/>
  <c r="O36"/>
  <c r="N36"/>
  <c r="N38" s="1"/>
  <c r="M36"/>
  <c r="M38" s="1"/>
  <c r="L36"/>
  <c r="L38" s="1"/>
  <c r="K36"/>
  <c r="K38" s="1"/>
  <c r="F36"/>
  <c r="E36"/>
  <c r="D36"/>
  <c r="C36"/>
  <c r="B36"/>
  <c r="B38" s="1"/>
  <c r="P35"/>
  <c r="AY8" i="2" s="1"/>
  <c r="G35" i="4"/>
  <c r="AY28" i="2" s="1"/>
  <c r="P34" i="4"/>
  <c r="AY32" i="2" s="1"/>
  <c r="G34" i="4"/>
  <c r="AY11" i="2" s="1"/>
  <c r="J30" i="4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AY10" i="2" s="1"/>
  <c r="G27" i="4"/>
  <c r="AY9" i="2" s="1"/>
  <c r="P26" i="4"/>
  <c r="G26"/>
  <c r="AY13" i="2" s="1"/>
  <c r="J22" i="4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AY23" i="2" s="1"/>
  <c r="G19" i="4"/>
  <c r="AY31" i="2" s="1"/>
  <c r="P18" i="4"/>
  <c r="AY24" i="2" s="1"/>
  <c r="G18" i="4"/>
  <c r="AY35" i="2" s="1"/>
  <c r="A14" i="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AY12" i="2" s="1"/>
  <c r="G11" i="4"/>
  <c r="AY22" i="2" s="1"/>
  <c r="P10" i="4"/>
  <c r="AY21" i="2" s="1"/>
  <c r="G10" i="4"/>
  <c r="AY7" i="2" s="1"/>
  <c r="A6" i="4"/>
  <c r="O5"/>
  <c r="N5"/>
  <c r="M5"/>
  <c r="L5"/>
  <c r="F5"/>
  <c r="E5"/>
  <c r="D5"/>
  <c r="C5"/>
  <c r="O4"/>
  <c r="N4"/>
  <c r="N6" s="1"/>
  <c r="M4"/>
  <c r="M6" s="1"/>
  <c r="L4"/>
  <c r="L6" s="1"/>
  <c r="K4"/>
  <c r="K6" s="1"/>
  <c r="F4"/>
  <c r="E4"/>
  <c r="D4"/>
  <c r="C4"/>
  <c r="B4"/>
  <c r="B6" s="1"/>
  <c r="P3"/>
  <c r="AY34" i="2" s="1"/>
  <c r="G3" i="4"/>
  <c r="AY2" i="2" s="1"/>
  <c r="P2" i="4"/>
  <c r="AY36" i="2" s="1"/>
  <c r="G2" i="4"/>
  <c r="AY3" i="2" s="1"/>
  <c r="Z20" i="5" l="1"/>
  <c r="K15" i="4"/>
  <c r="K7"/>
  <c r="E38"/>
  <c r="N39" s="1"/>
  <c r="F46"/>
  <c r="O47" s="1"/>
  <c r="F62"/>
  <c r="F63" s="1"/>
  <c r="E70"/>
  <c r="N71" s="1"/>
  <c r="G61"/>
  <c r="D6"/>
  <c r="M7" s="1"/>
  <c r="G5"/>
  <c r="P5"/>
  <c r="K39"/>
  <c r="C46"/>
  <c r="L47" s="1"/>
  <c r="D54"/>
  <c r="M55" s="1"/>
  <c r="E62"/>
  <c r="N63" s="1"/>
  <c r="G68"/>
  <c r="Y35" i="5" s="1"/>
  <c r="AY20" i="2"/>
  <c r="F70" i="4"/>
  <c r="F71" s="1"/>
  <c r="P28"/>
  <c r="Y31" i="5" s="1"/>
  <c r="AY26" i="2"/>
  <c r="O38" i="4"/>
  <c r="P38" s="1"/>
  <c r="Y13" i="5" s="1"/>
  <c r="F14" i="4"/>
  <c r="O15" s="1"/>
  <c r="C22"/>
  <c r="C23" s="1"/>
  <c r="D30"/>
  <c r="M31" s="1"/>
  <c r="G29"/>
  <c r="D38"/>
  <c r="M39" s="1"/>
  <c r="G52"/>
  <c r="Y39" i="5" s="1"/>
  <c r="AY18" i="2"/>
  <c r="F54" i="4"/>
  <c r="F55" s="1"/>
  <c r="D70"/>
  <c r="D71" s="1"/>
  <c r="G69"/>
  <c r="P69"/>
  <c r="P68"/>
  <c r="Y36" i="5" s="1"/>
  <c r="K71" i="4"/>
  <c r="B71"/>
  <c r="K63"/>
  <c r="C54"/>
  <c r="L55" s="1"/>
  <c r="K55"/>
  <c r="B55"/>
  <c r="K47"/>
  <c r="B47"/>
  <c r="E46"/>
  <c r="P36"/>
  <c r="Y33" i="5" s="1"/>
  <c r="G36" i="4"/>
  <c r="Y28" i="5" s="1"/>
  <c r="G37" i="4"/>
  <c r="B39"/>
  <c r="P29"/>
  <c r="K31"/>
  <c r="B31"/>
  <c r="E22"/>
  <c r="N23" s="1"/>
  <c r="G20"/>
  <c r="Y23" i="5" s="1"/>
  <c r="K23" i="4"/>
  <c r="B23"/>
  <c r="P20"/>
  <c r="Y25" i="5" s="1"/>
  <c r="C14" i="4"/>
  <c r="C15" s="1"/>
  <c r="B15"/>
  <c r="B7"/>
  <c r="O6"/>
  <c r="G4"/>
  <c r="Y24" i="5" s="1"/>
  <c r="C38" i="4"/>
  <c r="F38"/>
  <c r="P37"/>
  <c r="F30"/>
  <c r="E30"/>
  <c r="C30"/>
  <c r="P21"/>
  <c r="D22"/>
  <c r="D23" s="1"/>
  <c r="G21"/>
  <c r="F22"/>
  <c r="O23" s="1"/>
  <c r="E14"/>
  <c r="E15" s="1"/>
  <c r="D14"/>
  <c r="D15" s="1"/>
  <c r="P13"/>
  <c r="F6"/>
  <c r="E6"/>
  <c r="E7" s="1"/>
  <c r="C6"/>
  <c r="L7" s="1"/>
  <c r="P45"/>
  <c r="D46"/>
  <c r="G45"/>
  <c r="P53"/>
  <c r="E54"/>
  <c r="G53"/>
  <c r="C70"/>
  <c r="G60"/>
  <c r="Y34" i="5" s="1"/>
  <c r="D62" i="4"/>
  <c r="M63" s="1"/>
  <c r="C62"/>
  <c r="P61"/>
  <c r="B63"/>
  <c r="P60"/>
  <c r="Y38" i="5" s="1"/>
  <c r="P52" i="4"/>
  <c r="Y37" i="5" s="1"/>
  <c r="P44" i="4"/>
  <c r="Y29" i="5" s="1"/>
  <c r="G44" i="4"/>
  <c r="Y30" i="5" s="1"/>
  <c r="G28" i="4"/>
  <c r="Y32" i="5" s="1"/>
  <c r="G12" i="4"/>
  <c r="Y26" i="5" s="1"/>
  <c r="P12" i="4"/>
  <c r="Y22" i="5" s="1"/>
  <c r="P4" i="4"/>
  <c r="Y27" i="5" s="1"/>
  <c r="O76" i="4"/>
  <c r="P54"/>
  <c r="Y17" i="5" s="1"/>
  <c r="P46" i="4"/>
  <c r="Y9" i="5" s="1"/>
  <c r="P30" i="4"/>
  <c r="Y11" i="5" s="1"/>
  <c r="P14" i="4"/>
  <c r="P22"/>
  <c r="Y5" i="5" s="1"/>
  <c r="P62" i="4"/>
  <c r="Y18" i="5" s="1"/>
  <c r="P70" i="4"/>
  <c r="Y16" i="5" s="1"/>
  <c r="G13" i="4"/>
  <c r="E75"/>
  <c r="IH5" i="25"/>
  <c r="IH11"/>
  <c r="IH17"/>
  <c r="IH23"/>
  <c r="IH29"/>
  <c r="IH35"/>
  <c r="IH41"/>
  <c r="IH47"/>
  <c r="IH53"/>
  <c r="IH59"/>
  <c r="IH65"/>
  <c r="IH71"/>
  <c r="IH77"/>
  <c r="IH83"/>
  <c r="IH89"/>
  <c r="IH95"/>
  <c r="IH107"/>
  <c r="EV5"/>
  <c r="EV11"/>
  <c r="EV17"/>
  <c r="EV23"/>
  <c r="EV29"/>
  <c r="EV35"/>
  <c r="EV41"/>
  <c r="EV47"/>
  <c r="EV53"/>
  <c r="EV59"/>
  <c r="EV65"/>
  <c r="EV71"/>
  <c r="EV77"/>
  <c r="EV83"/>
  <c r="EV89"/>
  <c r="EV95"/>
  <c r="EV107"/>
  <c r="B17"/>
  <c r="B23"/>
  <c r="B29"/>
  <c r="B35"/>
  <c r="B41"/>
  <c r="B47"/>
  <c r="B53"/>
  <c r="B59"/>
  <c r="B65"/>
  <c r="B71"/>
  <c r="B77"/>
  <c r="B83"/>
  <c r="B89"/>
  <c r="B95"/>
  <c r="B101"/>
  <c r="B107"/>
  <c r="O71" i="4" l="1"/>
  <c r="F15"/>
  <c r="D39"/>
  <c r="F47"/>
  <c r="E63"/>
  <c r="C55"/>
  <c r="L23"/>
  <c r="G30"/>
  <c r="Y12" i="5" s="1"/>
  <c r="E23" i="4"/>
  <c r="O63"/>
  <c r="E39"/>
  <c r="O55"/>
  <c r="D31"/>
  <c r="G54"/>
  <c r="Y19" i="5" s="1"/>
  <c r="G70" i="4"/>
  <c r="Y15" i="5" s="1"/>
  <c r="Y40"/>
  <c r="O7" i="4"/>
  <c r="D7"/>
  <c r="D55"/>
  <c r="E71"/>
  <c r="P6"/>
  <c r="Y2" i="5"/>
  <c r="L15" i="4"/>
  <c r="M71"/>
  <c r="N15"/>
  <c r="G46"/>
  <c r="Y10" i="5" s="1"/>
  <c r="F7" i="4"/>
  <c r="C47"/>
  <c r="M15"/>
  <c r="N7"/>
  <c r="P71"/>
  <c r="L71"/>
  <c r="C71"/>
  <c r="G62"/>
  <c r="G63" s="1"/>
  <c r="C63"/>
  <c r="L63"/>
  <c r="D63"/>
  <c r="P55"/>
  <c r="N55"/>
  <c r="E55"/>
  <c r="M47"/>
  <c r="D47"/>
  <c r="N47"/>
  <c r="E47"/>
  <c r="O39"/>
  <c r="F39"/>
  <c r="L39"/>
  <c r="C39"/>
  <c r="G38"/>
  <c r="G39" s="1"/>
  <c r="N31"/>
  <c r="E31"/>
  <c r="L31"/>
  <c r="C31"/>
  <c r="O31"/>
  <c r="F31"/>
  <c r="F23"/>
  <c r="M23"/>
  <c r="G14"/>
  <c r="Y6" i="5" s="1"/>
  <c r="G6" i="4"/>
  <c r="C7"/>
  <c r="G22"/>
  <c r="E78"/>
  <c r="E76"/>
  <c r="BU16" i="2"/>
  <c r="BU14"/>
  <c r="BU26"/>
  <c r="BU10"/>
  <c r="BU13"/>
  <c r="BU9"/>
  <c r="BU32"/>
  <c r="BU8"/>
  <c r="BU25"/>
  <c r="BU20"/>
  <c r="BU17"/>
  <c r="BU33"/>
  <c r="BU6"/>
  <c r="BU5"/>
  <c r="BU29"/>
  <c r="BU15"/>
  <c r="BU37"/>
  <c r="BU18"/>
  <c r="BU19"/>
  <c r="BU24"/>
  <c r="BU23"/>
  <c r="BU7"/>
  <c r="BU22"/>
  <c r="BU34"/>
  <c r="BU11"/>
  <c r="BU38"/>
  <c r="BU3"/>
  <c r="BU2"/>
  <c r="BU31"/>
  <c r="BU35"/>
  <c r="BU12"/>
  <c r="BU21"/>
  <c r="JA107" i="25"/>
  <c r="IZ107"/>
  <c r="IY107"/>
  <c r="IX107"/>
  <c r="IW107"/>
  <c r="JE106"/>
  <c r="JB106"/>
  <c r="JE105"/>
  <c r="JB105"/>
  <c r="JF101"/>
  <c r="JE100"/>
  <c r="JB100"/>
  <c r="JE99"/>
  <c r="JB99"/>
  <c r="JA95"/>
  <c r="IZ95"/>
  <c r="IY95"/>
  <c r="IX95"/>
  <c r="IW95"/>
  <c r="JE94"/>
  <c r="JB94"/>
  <c r="JE93"/>
  <c r="JB93"/>
  <c r="JA89"/>
  <c r="IZ89"/>
  <c r="IY89"/>
  <c r="IX89"/>
  <c r="IW89"/>
  <c r="JE88"/>
  <c r="JB88"/>
  <c r="JE87"/>
  <c r="JB87"/>
  <c r="JA83"/>
  <c r="IZ83"/>
  <c r="IY83"/>
  <c r="IX83"/>
  <c r="IW83"/>
  <c r="JE82"/>
  <c r="JB82"/>
  <c r="JE81"/>
  <c r="JB81"/>
  <c r="JA77"/>
  <c r="IZ77"/>
  <c r="IY77"/>
  <c r="IX77"/>
  <c r="IW77"/>
  <c r="JE76"/>
  <c r="JB76"/>
  <c r="JE75"/>
  <c r="JB75"/>
  <c r="JA71"/>
  <c r="IZ71"/>
  <c r="IY71"/>
  <c r="IX71"/>
  <c r="IW71"/>
  <c r="JE70"/>
  <c r="JB70"/>
  <c r="JE69"/>
  <c r="JB69"/>
  <c r="JA65"/>
  <c r="IZ65"/>
  <c r="IY65"/>
  <c r="IX65"/>
  <c r="IW65"/>
  <c r="JE64"/>
  <c r="JB64"/>
  <c r="JE63"/>
  <c r="JB63"/>
  <c r="JA59"/>
  <c r="IZ59"/>
  <c r="IY59"/>
  <c r="IX59"/>
  <c r="IW59"/>
  <c r="JE58"/>
  <c r="JB58"/>
  <c r="JE57"/>
  <c r="JB57"/>
  <c r="JA53"/>
  <c r="IZ53"/>
  <c r="IY53"/>
  <c r="IX53"/>
  <c r="IW53"/>
  <c r="JE52"/>
  <c r="JB52"/>
  <c r="JE51"/>
  <c r="JB51"/>
  <c r="JA47"/>
  <c r="IZ47"/>
  <c r="IY47"/>
  <c r="IX47"/>
  <c r="IW47"/>
  <c r="JE46"/>
  <c r="JB46"/>
  <c r="JE45"/>
  <c r="JB45"/>
  <c r="JA41"/>
  <c r="IZ41"/>
  <c r="IY41"/>
  <c r="IX41"/>
  <c r="IW41"/>
  <c r="JE40"/>
  <c r="JB40"/>
  <c r="JE39"/>
  <c r="JB39"/>
  <c r="JA35"/>
  <c r="IZ35"/>
  <c r="IY35"/>
  <c r="IX35"/>
  <c r="IW35"/>
  <c r="JE34"/>
  <c r="JB34"/>
  <c r="JE33"/>
  <c r="JB33"/>
  <c r="JA29"/>
  <c r="IZ29"/>
  <c r="IY29"/>
  <c r="IX29"/>
  <c r="IW29"/>
  <c r="JE28"/>
  <c r="JB28"/>
  <c r="JE27"/>
  <c r="JB27"/>
  <c r="JA23"/>
  <c r="IZ23"/>
  <c r="IY23"/>
  <c r="IX23"/>
  <c r="IW23"/>
  <c r="JE22"/>
  <c r="JB22"/>
  <c r="JE21"/>
  <c r="JB21"/>
  <c r="JA17"/>
  <c r="IZ17"/>
  <c r="IY17"/>
  <c r="IX17"/>
  <c r="IW17"/>
  <c r="JE16"/>
  <c r="JB16"/>
  <c r="JE15"/>
  <c r="JB15"/>
  <c r="JA11"/>
  <c r="IZ11"/>
  <c r="IY11"/>
  <c r="IX11"/>
  <c r="IW11"/>
  <c r="JE10"/>
  <c r="JB10"/>
  <c r="JE9"/>
  <c r="JB9"/>
  <c r="JA5"/>
  <c r="IZ5"/>
  <c r="IY5"/>
  <c r="IX5"/>
  <c r="IW5"/>
  <c r="JE4"/>
  <c r="JB4"/>
  <c r="JE3"/>
  <c r="JB3"/>
  <c r="IL107"/>
  <c r="IK107"/>
  <c r="IJ107"/>
  <c r="II107"/>
  <c r="IP106"/>
  <c r="IM106"/>
  <c r="IP105"/>
  <c r="IM105"/>
  <c r="IQ101"/>
  <c r="IP100"/>
  <c r="IM100"/>
  <c r="IP99"/>
  <c r="IM99"/>
  <c r="IN102" s="1"/>
  <c r="IR102" s="1"/>
  <c r="IL95"/>
  <c r="IK95"/>
  <c r="IJ95"/>
  <c r="II95"/>
  <c r="IP94"/>
  <c r="IM94"/>
  <c r="IP93"/>
  <c r="IM93"/>
  <c r="IL89"/>
  <c r="IK89"/>
  <c r="IJ89"/>
  <c r="II89"/>
  <c r="IP88"/>
  <c r="IM88"/>
  <c r="IP87"/>
  <c r="IM87"/>
  <c r="IL83"/>
  <c r="IK83"/>
  <c r="IJ83"/>
  <c r="II83"/>
  <c r="IP82"/>
  <c r="IM82"/>
  <c r="IP81"/>
  <c r="IM81"/>
  <c r="IL77"/>
  <c r="IK77"/>
  <c r="IJ77"/>
  <c r="II77"/>
  <c r="IP76"/>
  <c r="IM76"/>
  <c r="IP75"/>
  <c r="IM75"/>
  <c r="IL71"/>
  <c r="IK71"/>
  <c r="IJ71"/>
  <c r="II71"/>
  <c r="IP70"/>
  <c r="IM70"/>
  <c r="IP69"/>
  <c r="IM69"/>
  <c r="IL65"/>
  <c r="IK65"/>
  <c r="IJ65"/>
  <c r="II65"/>
  <c r="IP64"/>
  <c r="IM64"/>
  <c r="IP63"/>
  <c r="IM63"/>
  <c r="IL59"/>
  <c r="IK59"/>
  <c r="IJ59"/>
  <c r="II59"/>
  <c r="IP58"/>
  <c r="IM58"/>
  <c r="IP57"/>
  <c r="IM57"/>
  <c r="IL53"/>
  <c r="IK53"/>
  <c r="IJ53"/>
  <c r="II53"/>
  <c r="IP52"/>
  <c r="IM52"/>
  <c r="IP51"/>
  <c r="IM51"/>
  <c r="IL47"/>
  <c r="IK47"/>
  <c r="IJ47"/>
  <c r="II47"/>
  <c r="IP46"/>
  <c r="IM46"/>
  <c r="IP45"/>
  <c r="IM45"/>
  <c r="IL41"/>
  <c r="IK41"/>
  <c r="IJ41"/>
  <c r="II41"/>
  <c r="IP40"/>
  <c r="IM40"/>
  <c r="IP39"/>
  <c r="IM39"/>
  <c r="IL35"/>
  <c r="IK35"/>
  <c r="IJ35"/>
  <c r="II35"/>
  <c r="IP34"/>
  <c r="IM34"/>
  <c r="IP33"/>
  <c r="IM33"/>
  <c r="IL29"/>
  <c r="IK29"/>
  <c r="IJ29"/>
  <c r="II29"/>
  <c r="IP28"/>
  <c r="IM28"/>
  <c r="IP27"/>
  <c r="IM27"/>
  <c r="IL23"/>
  <c r="IK23"/>
  <c r="IJ23"/>
  <c r="II23"/>
  <c r="IP22"/>
  <c r="IM22"/>
  <c r="IP21"/>
  <c r="IM21"/>
  <c r="IL17"/>
  <c r="IK17"/>
  <c r="IJ17"/>
  <c r="II17"/>
  <c r="IP16"/>
  <c r="IM16"/>
  <c r="IP15"/>
  <c r="IM15"/>
  <c r="IL11"/>
  <c r="IK11"/>
  <c r="IJ11"/>
  <c r="II11"/>
  <c r="IP10"/>
  <c r="IM10"/>
  <c r="IP9"/>
  <c r="IM9"/>
  <c r="IL5"/>
  <c r="IK5"/>
  <c r="IJ5"/>
  <c r="II5"/>
  <c r="IP4"/>
  <c r="IM4"/>
  <c r="IP3"/>
  <c r="IM3"/>
  <c r="HW107"/>
  <c r="HV107"/>
  <c r="HU107"/>
  <c r="HT107"/>
  <c r="HS107"/>
  <c r="IA106"/>
  <c r="HX106"/>
  <c r="IA105"/>
  <c r="HX105"/>
  <c r="IB101"/>
  <c r="IA100"/>
  <c r="HX100"/>
  <c r="IA99"/>
  <c r="HX99"/>
  <c r="HW95"/>
  <c r="HV95"/>
  <c r="HU95"/>
  <c r="HT95"/>
  <c r="HS95"/>
  <c r="IA94"/>
  <c r="HX94"/>
  <c r="IA93"/>
  <c r="HX93"/>
  <c r="HW89"/>
  <c r="HV89"/>
  <c r="HU89"/>
  <c r="HT89"/>
  <c r="HS89"/>
  <c r="IA88"/>
  <c r="HX88"/>
  <c r="IA87"/>
  <c r="HX87"/>
  <c r="HW83"/>
  <c r="HV83"/>
  <c r="HU83"/>
  <c r="HT83"/>
  <c r="HS83"/>
  <c r="IA82"/>
  <c r="HX82"/>
  <c r="IA81"/>
  <c r="HX81"/>
  <c r="HW77"/>
  <c r="HV77"/>
  <c r="HU77"/>
  <c r="HT77"/>
  <c r="HS77"/>
  <c r="IA76"/>
  <c r="HX76"/>
  <c r="IA75"/>
  <c r="HX75"/>
  <c r="HW71"/>
  <c r="HV71"/>
  <c r="HU71"/>
  <c r="HT71"/>
  <c r="HS71"/>
  <c r="IA70"/>
  <c r="HX70"/>
  <c r="IA69"/>
  <c r="HX69"/>
  <c r="HW65"/>
  <c r="HV65"/>
  <c r="HU65"/>
  <c r="HT65"/>
  <c r="HS65"/>
  <c r="IA64"/>
  <c r="HX64"/>
  <c r="IA63"/>
  <c r="HX63"/>
  <c r="HW59"/>
  <c r="HV59"/>
  <c r="HU59"/>
  <c r="HT59"/>
  <c r="HS59"/>
  <c r="IA58"/>
  <c r="HX58"/>
  <c r="IA57"/>
  <c r="HX57"/>
  <c r="HW53"/>
  <c r="HV53"/>
  <c r="HU53"/>
  <c r="HT53"/>
  <c r="HS53"/>
  <c r="IA52"/>
  <c r="HX52"/>
  <c r="IA51"/>
  <c r="HX51"/>
  <c r="HW47"/>
  <c r="HV47"/>
  <c r="HU47"/>
  <c r="HT47"/>
  <c r="HS47"/>
  <c r="IA46"/>
  <c r="HX46"/>
  <c r="IA45"/>
  <c r="HX45"/>
  <c r="HW41"/>
  <c r="HV41"/>
  <c r="HU41"/>
  <c r="HT41"/>
  <c r="HS41"/>
  <c r="IA40"/>
  <c r="HX40"/>
  <c r="IA39"/>
  <c r="HX39"/>
  <c r="HW35"/>
  <c r="HV35"/>
  <c r="HU35"/>
  <c r="HT35"/>
  <c r="HS35"/>
  <c r="IA34"/>
  <c r="HX34"/>
  <c r="IA33"/>
  <c r="HX33"/>
  <c r="HW29"/>
  <c r="HV29"/>
  <c r="HU29"/>
  <c r="HT29"/>
  <c r="HS29"/>
  <c r="IA28"/>
  <c r="HX28"/>
  <c r="IA27"/>
  <c r="HX27"/>
  <c r="HW23"/>
  <c r="HV23"/>
  <c r="HU23"/>
  <c r="HT23"/>
  <c r="HS23"/>
  <c r="IA22"/>
  <c r="HX22"/>
  <c r="IA21"/>
  <c r="HX21"/>
  <c r="HW17"/>
  <c r="HV17"/>
  <c r="HU17"/>
  <c r="HT17"/>
  <c r="HS17"/>
  <c r="IA16"/>
  <c r="HX16"/>
  <c r="IA15"/>
  <c r="HX15"/>
  <c r="HW11"/>
  <c r="HV11"/>
  <c r="HU11"/>
  <c r="HT11"/>
  <c r="HS11"/>
  <c r="IA10"/>
  <c r="HX10"/>
  <c r="IA9"/>
  <c r="HX9"/>
  <c r="HW5"/>
  <c r="HV5"/>
  <c r="HU5"/>
  <c r="HT5"/>
  <c r="HS5"/>
  <c r="IA4"/>
  <c r="HX4"/>
  <c r="IA3"/>
  <c r="HX3"/>
  <c r="HH107"/>
  <c r="HG107"/>
  <c r="HF107"/>
  <c r="HE107"/>
  <c r="HD107"/>
  <c r="HL106"/>
  <c r="HI106"/>
  <c r="HL105"/>
  <c r="HI105"/>
  <c r="HM101"/>
  <c r="HL100"/>
  <c r="HI100"/>
  <c r="HL99"/>
  <c r="HI99"/>
  <c r="HJ102" s="1"/>
  <c r="HN102" s="1"/>
  <c r="HH95"/>
  <c r="HG95"/>
  <c r="HF95"/>
  <c r="HE95"/>
  <c r="HD95"/>
  <c r="HL94"/>
  <c r="HI94"/>
  <c r="HL93"/>
  <c r="HI93"/>
  <c r="HH89"/>
  <c r="HG89"/>
  <c r="HF89"/>
  <c r="HE89"/>
  <c r="HD89"/>
  <c r="HL88"/>
  <c r="HI88"/>
  <c r="HL87"/>
  <c r="HI87"/>
  <c r="HH83"/>
  <c r="HG83"/>
  <c r="HF83"/>
  <c r="HE83"/>
  <c r="HD83"/>
  <c r="HL82"/>
  <c r="HI82"/>
  <c r="HL81"/>
  <c r="HI81"/>
  <c r="HH77"/>
  <c r="HG77"/>
  <c r="HF77"/>
  <c r="HE77"/>
  <c r="HD77"/>
  <c r="HL76"/>
  <c r="HI76"/>
  <c r="HL75"/>
  <c r="HI75"/>
  <c r="HH71"/>
  <c r="HG71"/>
  <c r="HF71"/>
  <c r="HE71"/>
  <c r="HD71"/>
  <c r="HL70"/>
  <c r="HI70"/>
  <c r="HL69"/>
  <c r="HI69"/>
  <c r="HH65"/>
  <c r="HG65"/>
  <c r="HF65"/>
  <c r="HE65"/>
  <c r="HD65"/>
  <c r="HL64"/>
  <c r="HI64"/>
  <c r="HL63"/>
  <c r="HI63"/>
  <c r="HH59"/>
  <c r="HG59"/>
  <c r="HF59"/>
  <c r="HE59"/>
  <c r="HD59"/>
  <c r="HL58"/>
  <c r="HI58"/>
  <c r="HL57"/>
  <c r="HI57"/>
  <c r="HH53"/>
  <c r="HG53"/>
  <c r="HF53"/>
  <c r="HE53"/>
  <c r="HD53"/>
  <c r="HL52"/>
  <c r="HI52"/>
  <c r="HL51"/>
  <c r="HI51"/>
  <c r="HH47"/>
  <c r="HG47"/>
  <c r="HF47"/>
  <c r="HE47"/>
  <c r="HD47"/>
  <c r="HL46"/>
  <c r="HI46"/>
  <c r="HL45"/>
  <c r="HI45"/>
  <c r="HH41"/>
  <c r="HG41"/>
  <c r="HF41"/>
  <c r="HE41"/>
  <c r="HD41"/>
  <c r="HL40"/>
  <c r="HI40"/>
  <c r="HL39"/>
  <c r="HI39"/>
  <c r="HH35"/>
  <c r="HG35"/>
  <c r="HF35"/>
  <c r="HE35"/>
  <c r="HD35"/>
  <c r="HL34"/>
  <c r="HI34"/>
  <c r="HL33"/>
  <c r="HI33"/>
  <c r="HH29"/>
  <c r="HG29"/>
  <c r="HF29"/>
  <c r="HE29"/>
  <c r="HD29"/>
  <c r="HL28"/>
  <c r="HI28"/>
  <c r="HL27"/>
  <c r="HI27"/>
  <c r="HH23"/>
  <c r="HG23"/>
  <c r="HF23"/>
  <c r="HE23"/>
  <c r="HD23"/>
  <c r="HL22"/>
  <c r="HI22"/>
  <c r="HL21"/>
  <c r="HI21"/>
  <c r="HH17"/>
  <c r="HG17"/>
  <c r="HF17"/>
  <c r="HE17"/>
  <c r="HD17"/>
  <c r="HL16"/>
  <c r="HI16"/>
  <c r="HL15"/>
  <c r="HI15"/>
  <c r="HH11"/>
  <c r="HG11"/>
  <c r="HF11"/>
  <c r="HE11"/>
  <c r="HD11"/>
  <c r="HL10"/>
  <c r="HI10"/>
  <c r="HL9"/>
  <c r="HI9"/>
  <c r="HH5"/>
  <c r="HG5"/>
  <c r="HF5"/>
  <c r="HE5"/>
  <c r="HD5"/>
  <c r="HL4"/>
  <c r="HI4"/>
  <c r="HL3"/>
  <c r="HI3"/>
  <c r="GS107"/>
  <c r="GR107"/>
  <c r="GQ107"/>
  <c r="GP107"/>
  <c r="GO107"/>
  <c r="GW106"/>
  <c r="GT106"/>
  <c r="GW105"/>
  <c r="GT105"/>
  <c r="GX101"/>
  <c r="GW100"/>
  <c r="GT100"/>
  <c r="GW99"/>
  <c r="GT99"/>
  <c r="GS95"/>
  <c r="GR95"/>
  <c r="GQ95"/>
  <c r="GP95"/>
  <c r="GO95"/>
  <c r="GW94"/>
  <c r="GT94"/>
  <c r="GW93"/>
  <c r="GT93"/>
  <c r="GS89"/>
  <c r="GR89"/>
  <c r="GQ89"/>
  <c r="GP89"/>
  <c r="GO89"/>
  <c r="GW88"/>
  <c r="GT88"/>
  <c r="GW87"/>
  <c r="GT87"/>
  <c r="GS83"/>
  <c r="GR83"/>
  <c r="GQ83"/>
  <c r="GP83"/>
  <c r="GO83"/>
  <c r="GW82"/>
  <c r="GT82"/>
  <c r="GW81"/>
  <c r="GT81"/>
  <c r="GS77"/>
  <c r="GR77"/>
  <c r="GQ77"/>
  <c r="GP77"/>
  <c r="GO77"/>
  <c r="GW76"/>
  <c r="GT76"/>
  <c r="GW75"/>
  <c r="GT75"/>
  <c r="GS71"/>
  <c r="GR71"/>
  <c r="GQ71"/>
  <c r="GP71"/>
  <c r="GO71"/>
  <c r="GW70"/>
  <c r="GT70"/>
  <c r="GW69"/>
  <c r="GT69"/>
  <c r="GS65"/>
  <c r="GR65"/>
  <c r="GQ65"/>
  <c r="GP65"/>
  <c r="GO65"/>
  <c r="GW64"/>
  <c r="GT64"/>
  <c r="GW63"/>
  <c r="GT63"/>
  <c r="GS59"/>
  <c r="GR59"/>
  <c r="GQ59"/>
  <c r="GP59"/>
  <c r="GO59"/>
  <c r="GW58"/>
  <c r="GT58"/>
  <c r="GW57"/>
  <c r="GT57"/>
  <c r="GS53"/>
  <c r="GR53"/>
  <c r="GQ53"/>
  <c r="GP53"/>
  <c r="GO53"/>
  <c r="GW52"/>
  <c r="GT52"/>
  <c r="GW51"/>
  <c r="GT51"/>
  <c r="GS47"/>
  <c r="GR47"/>
  <c r="GQ47"/>
  <c r="GP47"/>
  <c r="GO47"/>
  <c r="GW46"/>
  <c r="GT46"/>
  <c r="GW45"/>
  <c r="GT45"/>
  <c r="GS41"/>
  <c r="GR41"/>
  <c r="GQ41"/>
  <c r="GP41"/>
  <c r="GO41"/>
  <c r="GW40"/>
  <c r="GT40"/>
  <c r="GW39"/>
  <c r="GT39"/>
  <c r="GS35"/>
  <c r="GR35"/>
  <c r="GQ35"/>
  <c r="GP35"/>
  <c r="GO35"/>
  <c r="GW34"/>
  <c r="GT34"/>
  <c r="GW33"/>
  <c r="GT33"/>
  <c r="GS29"/>
  <c r="GR29"/>
  <c r="GQ29"/>
  <c r="GP29"/>
  <c r="GO29"/>
  <c r="GW28"/>
  <c r="GT28"/>
  <c r="GW27"/>
  <c r="GT27"/>
  <c r="GS23"/>
  <c r="GR23"/>
  <c r="GQ23"/>
  <c r="GP23"/>
  <c r="GO23"/>
  <c r="GW22"/>
  <c r="GT22"/>
  <c r="GW21"/>
  <c r="GT21"/>
  <c r="GS17"/>
  <c r="GR17"/>
  <c r="GQ17"/>
  <c r="GP17"/>
  <c r="GO17"/>
  <c r="GW16"/>
  <c r="GT16"/>
  <c r="GW15"/>
  <c r="GT15"/>
  <c r="GS11"/>
  <c r="GR11"/>
  <c r="GQ11"/>
  <c r="GP11"/>
  <c r="GO11"/>
  <c r="GW10"/>
  <c r="GT10"/>
  <c r="GW9"/>
  <c r="GT9"/>
  <c r="GS5"/>
  <c r="GR5"/>
  <c r="GQ5"/>
  <c r="GP5"/>
  <c r="GO5"/>
  <c r="GW4"/>
  <c r="GT4"/>
  <c r="GW3"/>
  <c r="GT3"/>
  <c r="GD107"/>
  <c r="GC107"/>
  <c r="GB107"/>
  <c r="GA107"/>
  <c r="FZ107"/>
  <c r="GH106"/>
  <c r="GE106"/>
  <c r="GH105"/>
  <c r="GE105"/>
  <c r="GI101"/>
  <c r="GH100"/>
  <c r="GE100"/>
  <c r="GH99"/>
  <c r="GE99"/>
  <c r="GD95"/>
  <c r="GC95"/>
  <c r="GB95"/>
  <c r="GA95"/>
  <c r="FZ95"/>
  <c r="GH94"/>
  <c r="GE94"/>
  <c r="GH93"/>
  <c r="GE93"/>
  <c r="GD89"/>
  <c r="GC89"/>
  <c r="GB89"/>
  <c r="GA89"/>
  <c r="FZ89"/>
  <c r="GH88"/>
  <c r="GE88"/>
  <c r="GH87"/>
  <c r="GE87"/>
  <c r="GD83"/>
  <c r="GC83"/>
  <c r="GB83"/>
  <c r="GA83"/>
  <c r="FZ83"/>
  <c r="GH82"/>
  <c r="GE82"/>
  <c r="GH81"/>
  <c r="GE81"/>
  <c r="GD77"/>
  <c r="GC77"/>
  <c r="GB77"/>
  <c r="GA77"/>
  <c r="FZ77"/>
  <c r="GH76"/>
  <c r="GE76"/>
  <c r="GH75"/>
  <c r="GE75"/>
  <c r="GD71"/>
  <c r="GC71"/>
  <c r="GB71"/>
  <c r="GA71"/>
  <c r="FZ71"/>
  <c r="GH70"/>
  <c r="GE70"/>
  <c r="GH69"/>
  <c r="GE69"/>
  <c r="GD65"/>
  <c r="GC65"/>
  <c r="GB65"/>
  <c r="GA65"/>
  <c r="FZ65"/>
  <c r="GH64"/>
  <c r="GE64"/>
  <c r="GH63"/>
  <c r="GE63"/>
  <c r="GD59"/>
  <c r="GC59"/>
  <c r="GB59"/>
  <c r="GA59"/>
  <c r="FZ59"/>
  <c r="GH58"/>
  <c r="GE58"/>
  <c r="GH57"/>
  <c r="GE57"/>
  <c r="GD53"/>
  <c r="GC53"/>
  <c r="GB53"/>
  <c r="GA53"/>
  <c r="FZ53"/>
  <c r="GH52"/>
  <c r="GE52"/>
  <c r="GH51"/>
  <c r="GE51"/>
  <c r="GD47"/>
  <c r="GC47"/>
  <c r="GB47"/>
  <c r="GA47"/>
  <c r="FZ47"/>
  <c r="GH46"/>
  <c r="GE46"/>
  <c r="GH45"/>
  <c r="GE45"/>
  <c r="GD41"/>
  <c r="GC41"/>
  <c r="GB41"/>
  <c r="GA41"/>
  <c r="FZ41"/>
  <c r="GH40"/>
  <c r="GE40"/>
  <c r="GH39"/>
  <c r="GE39"/>
  <c r="GD35"/>
  <c r="GC35"/>
  <c r="GB35"/>
  <c r="GA35"/>
  <c r="FZ35"/>
  <c r="GH34"/>
  <c r="GE34"/>
  <c r="GH33"/>
  <c r="GE33"/>
  <c r="GD29"/>
  <c r="GC29"/>
  <c r="GB29"/>
  <c r="GA29"/>
  <c r="FZ29"/>
  <c r="GH28"/>
  <c r="GE28"/>
  <c r="GH27"/>
  <c r="GE27"/>
  <c r="GD23"/>
  <c r="GC23"/>
  <c r="GB23"/>
  <c r="GA23"/>
  <c r="FZ23"/>
  <c r="GH22"/>
  <c r="GE22"/>
  <c r="GH21"/>
  <c r="GE21"/>
  <c r="GD17"/>
  <c r="GC17"/>
  <c r="GB17"/>
  <c r="GA17"/>
  <c r="FZ17"/>
  <c r="GH16"/>
  <c r="GE16"/>
  <c r="GH15"/>
  <c r="GE15"/>
  <c r="GD11"/>
  <c r="GC11"/>
  <c r="GB11"/>
  <c r="GA11"/>
  <c r="FZ11"/>
  <c r="GH10"/>
  <c r="GE10"/>
  <c r="GH9"/>
  <c r="GE9"/>
  <c r="GD5"/>
  <c r="GC5"/>
  <c r="GB5"/>
  <c r="GA5"/>
  <c r="FZ5"/>
  <c r="GH4"/>
  <c r="GE4"/>
  <c r="GH3"/>
  <c r="GE3"/>
  <c r="FO107"/>
  <c r="FN107"/>
  <c r="FM107"/>
  <c r="FL107"/>
  <c r="FK107"/>
  <c r="FS106"/>
  <c r="FP106"/>
  <c r="FS105"/>
  <c r="FP105"/>
  <c r="FT101"/>
  <c r="FS100"/>
  <c r="FP100"/>
  <c r="FS99"/>
  <c r="FP99"/>
  <c r="FO95"/>
  <c r="FN95"/>
  <c r="FM95"/>
  <c r="FL95"/>
  <c r="FK95"/>
  <c r="FS94"/>
  <c r="FP94"/>
  <c r="FS93"/>
  <c r="FP93"/>
  <c r="FO89"/>
  <c r="FN89"/>
  <c r="FM89"/>
  <c r="FL89"/>
  <c r="FK89"/>
  <c r="FS88"/>
  <c r="FP88"/>
  <c r="FS87"/>
  <c r="FP87"/>
  <c r="FO83"/>
  <c r="FN83"/>
  <c r="FM83"/>
  <c r="FL83"/>
  <c r="FK83"/>
  <c r="FS82"/>
  <c r="FP82"/>
  <c r="FS81"/>
  <c r="FP81"/>
  <c r="FO77"/>
  <c r="FN77"/>
  <c r="FM77"/>
  <c r="FL77"/>
  <c r="FK77"/>
  <c r="FS76"/>
  <c r="FP76"/>
  <c r="FS75"/>
  <c r="FP75"/>
  <c r="FO71"/>
  <c r="FN71"/>
  <c r="FM71"/>
  <c r="FL71"/>
  <c r="FK71"/>
  <c r="FS70"/>
  <c r="FP70"/>
  <c r="FS69"/>
  <c r="FP69"/>
  <c r="FO65"/>
  <c r="FN65"/>
  <c r="FM65"/>
  <c r="FL65"/>
  <c r="FK65"/>
  <c r="FS64"/>
  <c r="FP64"/>
  <c r="FS63"/>
  <c r="FP63"/>
  <c r="FO59"/>
  <c r="FN59"/>
  <c r="FM59"/>
  <c r="FL59"/>
  <c r="FK59"/>
  <c r="FS58"/>
  <c r="FP58"/>
  <c r="FS57"/>
  <c r="FP57"/>
  <c r="FO53"/>
  <c r="FN53"/>
  <c r="FM53"/>
  <c r="FL53"/>
  <c r="FK53"/>
  <c r="FS52"/>
  <c r="FP52"/>
  <c r="FS51"/>
  <c r="FP51"/>
  <c r="FO47"/>
  <c r="FN47"/>
  <c r="FM47"/>
  <c r="FL47"/>
  <c r="FK47"/>
  <c r="FS46"/>
  <c r="FP46"/>
  <c r="FS45"/>
  <c r="FP45"/>
  <c r="FO41"/>
  <c r="FN41"/>
  <c r="FM41"/>
  <c r="FL41"/>
  <c r="FK41"/>
  <c r="FS40"/>
  <c r="FP40"/>
  <c r="FS39"/>
  <c r="FP39"/>
  <c r="FO35"/>
  <c r="FN35"/>
  <c r="FM35"/>
  <c r="FL35"/>
  <c r="FK35"/>
  <c r="FS34"/>
  <c r="FP34"/>
  <c r="FS33"/>
  <c r="FP33"/>
  <c r="FO29"/>
  <c r="FN29"/>
  <c r="FM29"/>
  <c r="FL29"/>
  <c r="FK29"/>
  <c r="FS28"/>
  <c r="FP28"/>
  <c r="FS27"/>
  <c r="FP27"/>
  <c r="FO23"/>
  <c r="FN23"/>
  <c r="FM23"/>
  <c r="FL23"/>
  <c r="FK23"/>
  <c r="FS22"/>
  <c r="FP22"/>
  <c r="FS21"/>
  <c r="FP21"/>
  <c r="FO17"/>
  <c r="FN17"/>
  <c r="FM17"/>
  <c r="FL17"/>
  <c r="FK17"/>
  <c r="FS16"/>
  <c r="FP16"/>
  <c r="FS15"/>
  <c r="FP15"/>
  <c r="FO11"/>
  <c r="FN11"/>
  <c r="FM11"/>
  <c r="FL11"/>
  <c r="FK11"/>
  <c r="FS10"/>
  <c r="FP10"/>
  <c r="FS9"/>
  <c r="FP9"/>
  <c r="FO5"/>
  <c r="FN5"/>
  <c r="FM5"/>
  <c r="FL5"/>
  <c r="FK5"/>
  <c r="FS4"/>
  <c r="FP4"/>
  <c r="FU115" s="1"/>
  <c r="FS3"/>
  <c r="FP3"/>
  <c r="EZ107"/>
  <c r="EY107"/>
  <c r="EX107"/>
  <c r="EW107"/>
  <c r="FD106"/>
  <c r="FA106"/>
  <c r="FD105"/>
  <c r="FA105"/>
  <c r="FE101"/>
  <c r="FD100"/>
  <c r="FA100"/>
  <c r="FD99"/>
  <c r="FA99"/>
  <c r="EZ95"/>
  <c r="EY95"/>
  <c r="EX95"/>
  <c r="EW95"/>
  <c r="FD94"/>
  <c r="FA94"/>
  <c r="FD93"/>
  <c r="FA93"/>
  <c r="EZ89"/>
  <c r="EY89"/>
  <c r="EX89"/>
  <c r="EW89"/>
  <c r="FD88"/>
  <c r="FA88"/>
  <c r="FD87"/>
  <c r="FA87"/>
  <c r="EZ83"/>
  <c r="EY83"/>
  <c r="EX83"/>
  <c r="EW83"/>
  <c r="FD82"/>
  <c r="FA82"/>
  <c r="FD81"/>
  <c r="FA81"/>
  <c r="EZ77"/>
  <c r="EY77"/>
  <c r="EX77"/>
  <c r="EW77"/>
  <c r="FD76"/>
  <c r="FA76"/>
  <c r="FD75"/>
  <c r="FA75"/>
  <c r="EZ71"/>
  <c r="EY71"/>
  <c r="EX71"/>
  <c r="EW71"/>
  <c r="FD70"/>
  <c r="FA70"/>
  <c r="FD69"/>
  <c r="FA69"/>
  <c r="EZ65"/>
  <c r="EY65"/>
  <c r="EX65"/>
  <c r="EW65"/>
  <c r="FD64"/>
  <c r="FA64"/>
  <c r="FD63"/>
  <c r="FA63"/>
  <c r="EZ59"/>
  <c r="EY59"/>
  <c r="EX59"/>
  <c r="EW59"/>
  <c r="FD58"/>
  <c r="FA58"/>
  <c r="FD57"/>
  <c r="FA57"/>
  <c r="EZ53"/>
  <c r="EY53"/>
  <c r="EX53"/>
  <c r="EW53"/>
  <c r="FD52"/>
  <c r="FA52"/>
  <c r="FD51"/>
  <c r="FA51"/>
  <c r="EZ47"/>
  <c r="EY47"/>
  <c r="EX47"/>
  <c r="EW47"/>
  <c r="FD46"/>
  <c r="FA46"/>
  <c r="FD45"/>
  <c r="FA45"/>
  <c r="EZ41"/>
  <c r="EY41"/>
  <c r="EX41"/>
  <c r="EW41"/>
  <c r="FD40"/>
  <c r="FA40"/>
  <c r="FD39"/>
  <c r="FA39"/>
  <c r="EZ35"/>
  <c r="EY35"/>
  <c r="EX35"/>
  <c r="EW35"/>
  <c r="FD34"/>
  <c r="FA34"/>
  <c r="FD33"/>
  <c r="FA33"/>
  <c r="EZ29"/>
  <c r="EY29"/>
  <c r="EX29"/>
  <c r="EW29"/>
  <c r="FD28"/>
  <c r="FA28"/>
  <c r="FD27"/>
  <c r="FA27"/>
  <c r="EZ23"/>
  <c r="EY23"/>
  <c r="EX23"/>
  <c r="EW23"/>
  <c r="FD22"/>
  <c r="FA22"/>
  <c r="FD21"/>
  <c r="FA21"/>
  <c r="EZ17"/>
  <c r="EY17"/>
  <c r="EX17"/>
  <c r="EW17"/>
  <c r="FD16"/>
  <c r="FA16"/>
  <c r="FD15"/>
  <c r="FA15"/>
  <c r="EZ11"/>
  <c r="EY11"/>
  <c r="EX11"/>
  <c r="EW11"/>
  <c r="FD10"/>
  <c r="FA10"/>
  <c r="FD9"/>
  <c r="FA9"/>
  <c r="EZ5"/>
  <c r="EY5"/>
  <c r="EX5"/>
  <c r="EW5"/>
  <c r="FD4"/>
  <c r="FA4"/>
  <c r="FD3"/>
  <c r="FA3"/>
  <c r="EK107"/>
  <c r="EJ107"/>
  <c r="EI107"/>
  <c r="EH107"/>
  <c r="EG107"/>
  <c r="EO106"/>
  <c r="EL106"/>
  <c r="EO105"/>
  <c r="EL105"/>
  <c r="EP101"/>
  <c r="EO100"/>
  <c r="EL100"/>
  <c r="EO99"/>
  <c r="EL99"/>
  <c r="EK95"/>
  <c r="EJ95"/>
  <c r="EI95"/>
  <c r="EH95"/>
  <c r="EG95"/>
  <c r="EO94"/>
  <c r="EL94"/>
  <c r="EO93"/>
  <c r="EL93"/>
  <c r="EK89"/>
  <c r="EJ89"/>
  <c r="EI89"/>
  <c r="EH89"/>
  <c r="EG89"/>
  <c r="EO88"/>
  <c r="EL88"/>
  <c r="EO87"/>
  <c r="EL87"/>
  <c r="EK83"/>
  <c r="EJ83"/>
  <c r="EI83"/>
  <c r="EH83"/>
  <c r="EG83"/>
  <c r="EO82"/>
  <c r="EL82"/>
  <c r="EO81"/>
  <c r="EL81"/>
  <c r="EK77"/>
  <c r="EJ77"/>
  <c r="EI77"/>
  <c r="EH77"/>
  <c r="EG77"/>
  <c r="EO76"/>
  <c r="EL76"/>
  <c r="EO75"/>
  <c r="EL75"/>
  <c r="EK71"/>
  <c r="EJ71"/>
  <c r="EI71"/>
  <c r="EH71"/>
  <c r="EG71"/>
  <c r="EO70"/>
  <c r="EL70"/>
  <c r="EO69"/>
  <c r="EL69"/>
  <c r="EK65"/>
  <c r="EJ65"/>
  <c r="EI65"/>
  <c r="EH65"/>
  <c r="EG65"/>
  <c r="EO64"/>
  <c r="EL64"/>
  <c r="EO63"/>
  <c r="EL63"/>
  <c r="EK59"/>
  <c r="EJ59"/>
  <c r="EI59"/>
  <c r="EH59"/>
  <c r="EG59"/>
  <c r="EO58"/>
  <c r="EL58"/>
  <c r="EO57"/>
  <c r="EL57"/>
  <c r="EK53"/>
  <c r="EJ53"/>
  <c r="EI53"/>
  <c r="EH53"/>
  <c r="EG53"/>
  <c r="EO52"/>
  <c r="EL52"/>
  <c r="EO51"/>
  <c r="EL51"/>
  <c r="EK47"/>
  <c r="EJ47"/>
  <c r="EI47"/>
  <c r="EH47"/>
  <c r="EG47"/>
  <c r="EO46"/>
  <c r="EL46"/>
  <c r="EO45"/>
  <c r="EL45"/>
  <c r="EK41"/>
  <c r="EJ41"/>
  <c r="EI41"/>
  <c r="EH41"/>
  <c r="EG41"/>
  <c r="EO40"/>
  <c r="EL40"/>
  <c r="EO39"/>
  <c r="EL39"/>
  <c r="EK35"/>
  <c r="EJ35"/>
  <c r="EI35"/>
  <c r="EH35"/>
  <c r="EG35"/>
  <c r="EO34"/>
  <c r="EL34"/>
  <c r="EO33"/>
  <c r="EL33"/>
  <c r="EK29"/>
  <c r="EJ29"/>
  <c r="EI29"/>
  <c r="EH29"/>
  <c r="EG29"/>
  <c r="EO28"/>
  <c r="EL28"/>
  <c r="EO27"/>
  <c r="EL27"/>
  <c r="EK23"/>
  <c r="EJ23"/>
  <c r="EI23"/>
  <c r="EH23"/>
  <c r="EG23"/>
  <c r="EO22"/>
  <c r="EL22"/>
  <c r="EO21"/>
  <c r="EL21"/>
  <c r="EK17"/>
  <c r="EJ17"/>
  <c r="EI17"/>
  <c r="EH17"/>
  <c r="EG17"/>
  <c r="EO16"/>
  <c r="EL16"/>
  <c r="EO15"/>
  <c r="EL15"/>
  <c r="EK11"/>
  <c r="EJ11"/>
  <c r="EI11"/>
  <c r="EH11"/>
  <c r="EG11"/>
  <c r="EO10"/>
  <c r="EL10"/>
  <c r="EO9"/>
  <c r="EL9"/>
  <c r="EK5"/>
  <c r="EJ5"/>
  <c r="EI5"/>
  <c r="EH5"/>
  <c r="EG5"/>
  <c r="EO4"/>
  <c r="EL4"/>
  <c r="EO3"/>
  <c r="EL3"/>
  <c r="DV107"/>
  <c r="DU107"/>
  <c r="DT107"/>
  <c r="DS107"/>
  <c r="DR107"/>
  <c r="DZ106"/>
  <c r="DW106"/>
  <c r="DZ105"/>
  <c r="DW105"/>
  <c r="EA101"/>
  <c r="DZ100"/>
  <c r="DW100"/>
  <c r="DZ99"/>
  <c r="DW99"/>
  <c r="DV95"/>
  <c r="DU95"/>
  <c r="DT95"/>
  <c r="DS95"/>
  <c r="DR95"/>
  <c r="DZ94"/>
  <c r="DW94"/>
  <c r="DZ93"/>
  <c r="DW93"/>
  <c r="DV89"/>
  <c r="DU89"/>
  <c r="DT89"/>
  <c r="DS89"/>
  <c r="DR89"/>
  <c r="DZ88"/>
  <c r="DW88"/>
  <c r="DZ87"/>
  <c r="DW87"/>
  <c r="DV83"/>
  <c r="DU83"/>
  <c r="DT83"/>
  <c r="DS83"/>
  <c r="DR83"/>
  <c r="DZ82"/>
  <c r="DW82"/>
  <c r="DZ81"/>
  <c r="DW81"/>
  <c r="DV77"/>
  <c r="DU77"/>
  <c r="DT77"/>
  <c r="DS77"/>
  <c r="DR77"/>
  <c r="DZ76"/>
  <c r="DW76"/>
  <c r="DZ75"/>
  <c r="DW75"/>
  <c r="DV71"/>
  <c r="DU71"/>
  <c r="DT71"/>
  <c r="DS71"/>
  <c r="DR71"/>
  <c r="DZ70"/>
  <c r="DW70"/>
  <c r="DZ69"/>
  <c r="DW69"/>
  <c r="DV65"/>
  <c r="DU65"/>
  <c r="DT65"/>
  <c r="DS65"/>
  <c r="DR65"/>
  <c r="DZ64"/>
  <c r="DW64"/>
  <c r="DZ63"/>
  <c r="DW63"/>
  <c r="DV59"/>
  <c r="DU59"/>
  <c r="DT59"/>
  <c r="DS59"/>
  <c r="DR59"/>
  <c r="DZ58"/>
  <c r="DW58"/>
  <c r="DZ57"/>
  <c r="DW57"/>
  <c r="DV53"/>
  <c r="DU53"/>
  <c r="DT53"/>
  <c r="DS53"/>
  <c r="DR53"/>
  <c r="DZ52"/>
  <c r="DW52"/>
  <c r="DZ51"/>
  <c r="DW51"/>
  <c r="DV47"/>
  <c r="DU47"/>
  <c r="DT47"/>
  <c r="DS47"/>
  <c r="DR47"/>
  <c r="DZ46"/>
  <c r="DW46"/>
  <c r="DZ45"/>
  <c r="DW45"/>
  <c r="DV41"/>
  <c r="DU41"/>
  <c r="DT41"/>
  <c r="DS41"/>
  <c r="DR41"/>
  <c r="DZ40"/>
  <c r="DW40"/>
  <c r="DZ39"/>
  <c r="DW39"/>
  <c r="DV35"/>
  <c r="DU35"/>
  <c r="DT35"/>
  <c r="DS35"/>
  <c r="DR35"/>
  <c r="DZ34"/>
  <c r="DW34"/>
  <c r="DZ33"/>
  <c r="DW33"/>
  <c r="DV29"/>
  <c r="DU29"/>
  <c r="DT29"/>
  <c r="DS29"/>
  <c r="DR29"/>
  <c r="DZ28"/>
  <c r="DW28"/>
  <c r="DZ27"/>
  <c r="DW27"/>
  <c r="DV23"/>
  <c r="DU23"/>
  <c r="DT23"/>
  <c r="DS23"/>
  <c r="DR23"/>
  <c r="DZ22"/>
  <c r="DW22"/>
  <c r="DZ21"/>
  <c r="DW21"/>
  <c r="DV17"/>
  <c r="DU17"/>
  <c r="DT17"/>
  <c r="DS17"/>
  <c r="DR17"/>
  <c r="DZ16"/>
  <c r="DW16"/>
  <c r="DZ15"/>
  <c r="DW15"/>
  <c r="DV11"/>
  <c r="DU11"/>
  <c r="DT11"/>
  <c r="DS11"/>
  <c r="DR11"/>
  <c r="DZ10"/>
  <c r="DW10"/>
  <c r="DZ9"/>
  <c r="DW9"/>
  <c r="DV5"/>
  <c r="DU5"/>
  <c r="DT5"/>
  <c r="DS5"/>
  <c r="DR5"/>
  <c r="DZ4"/>
  <c r="DW4"/>
  <c r="DZ3"/>
  <c r="DW3"/>
  <c r="DG107"/>
  <c r="DF107"/>
  <c r="DE107"/>
  <c r="DD107"/>
  <c r="DC107"/>
  <c r="DK106"/>
  <c r="DH106"/>
  <c r="DK105"/>
  <c r="DH105"/>
  <c r="DL101"/>
  <c r="DK100"/>
  <c r="DH100"/>
  <c r="DK99"/>
  <c r="DH99"/>
  <c r="DG95"/>
  <c r="DF95"/>
  <c r="DE95"/>
  <c r="DD95"/>
  <c r="DC95"/>
  <c r="DK94"/>
  <c r="DH94"/>
  <c r="DK93"/>
  <c r="DH93"/>
  <c r="DG89"/>
  <c r="DF89"/>
  <c r="DE89"/>
  <c r="DD89"/>
  <c r="DC89"/>
  <c r="DK88"/>
  <c r="DH88"/>
  <c r="DK87"/>
  <c r="DH87"/>
  <c r="DG83"/>
  <c r="DF83"/>
  <c r="DE83"/>
  <c r="DD83"/>
  <c r="DC83"/>
  <c r="DK82"/>
  <c r="DH82"/>
  <c r="DK81"/>
  <c r="DH81"/>
  <c r="DG77"/>
  <c r="DF77"/>
  <c r="DE77"/>
  <c r="DD77"/>
  <c r="DC77"/>
  <c r="DK76"/>
  <c r="DH76"/>
  <c r="DK75"/>
  <c r="DH75"/>
  <c r="DG71"/>
  <c r="DF71"/>
  <c r="DE71"/>
  <c r="DD71"/>
  <c r="DC71"/>
  <c r="DK70"/>
  <c r="DH70"/>
  <c r="DK69"/>
  <c r="DH69"/>
  <c r="DG65"/>
  <c r="DF65"/>
  <c r="DE65"/>
  <c r="DD65"/>
  <c r="DC65"/>
  <c r="DK64"/>
  <c r="DH64"/>
  <c r="DK63"/>
  <c r="DH63"/>
  <c r="DG59"/>
  <c r="DF59"/>
  <c r="DE59"/>
  <c r="DD59"/>
  <c r="DC59"/>
  <c r="DK58"/>
  <c r="DH58"/>
  <c r="DK57"/>
  <c r="DH57"/>
  <c r="DG53"/>
  <c r="DF53"/>
  <c r="DE53"/>
  <c r="DD53"/>
  <c r="DC53"/>
  <c r="DK52"/>
  <c r="DH52"/>
  <c r="DK51"/>
  <c r="DH51"/>
  <c r="DG47"/>
  <c r="DF47"/>
  <c r="DE47"/>
  <c r="DD47"/>
  <c r="DC47"/>
  <c r="DK46"/>
  <c r="DH46"/>
  <c r="DK45"/>
  <c r="DH45"/>
  <c r="DG41"/>
  <c r="DF41"/>
  <c r="DE41"/>
  <c r="DD41"/>
  <c r="DC41"/>
  <c r="DK40"/>
  <c r="DH40"/>
  <c r="DK39"/>
  <c r="DH39"/>
  <c r="DG35"/>
  <c r="DF35"/>
  <c r="DE35"/>
  <c r="DD35"/>
  <c r="DC35"/>
  <c r="DK34"/>
  <c r="DH34"/>
  <c r="DK33"/>
  <c r="DH33"/>
  <c r="DG29"/>
  <c r="DF29"/>
  <c r="DE29"/>
  <c r="DD29"/>
  <c r="DC29"/>
  <c r="DK28"/>
  <c r="DH28"/>
  <c r="DK27"/>
  <c r="DH27"/>
  <c r="DG23"/>
  <c r="DF23"/>
  <c r="DE23"/>
  <c r="DD23"/>
  <c r="DC23"/>
  <c r="DK22"/>
  <c r="DH22"/>
  <c r="DK21"/>
  <c r="DH21"/>
  <c r="DG17"/>
  <c r="DF17"/>
  <c r="DE17"/>
  <c r="DD17"/>
  <c r="DC17"/>
  <c r="DK16"/>
  <c r="DH16"/>
  <c r="DK15"/>
  <c r="DH15"/>
  <c r="DG11"/>
  <c r="DF11"/>
  <c r="DE11"/>
  <c r="DD11"/>
  <c r="DC11"/>
  <c r="DK10"/>
  <c r="DH10"/>
  <c r="DK9"/>
  <c r="DH9"/>
  <c r="DG5"/>
  <c r="DF5"/>
  <c r="DE5"/>
  <c r="DD5"/>
  <c r="DC5"/>
  <c r="DK4"/>
  <c r="DH4"/>
  <c r="DK3"/>
  <c r="DH3"/>
  <c r="CR107"/>
  <c r="CQ107"/>
  <c r="CP107"/>
  <c r="CO107"/>
  <c r="CN107"/>
  <c r="CV106"/>
  <c r="CV105"/>
  <c r="CS105"/>
  <c r="CW101"/>
  <c r="CV100"/>
  <c r="CS100"/>
  <c r="CV99"/>
  <c r="CS99"/>
  <c r="CR95"/>
  <c r="CQ95"/>
  <c r="CP95"/>
  <c r="CO95"/>
  <c r="CN95"/>
  <c r="CV94"/>
  <c r="CS94"/>
  <c r="CV93"/>
  <c r="CS93"/>
  <c r="CR89"/>
  <c r="CQ89"/>
  <c r="CP89"/>
  <c r="CO89"/>
  <c r="CN89"/>
  <c r="CV88"/>
  <c r="CS88"/>
  <c r="CV87"/>
  <c r="CS87"/>
  <c r="CR83"/>
  <c r="CQ83"/>
  <c r="CP83"/>
  <c r="CO83"/>
  <c r="CN83"/>
  <c r="CV82"/>
  <c r="CS82"/>
  <c r="CV81"/>
  <c r="CS81"/>
  <c r="CR77"/>
  <c r="CQ77"/>
  <c r="CP77"/>
  <c r="CO77"/>
  <c r="CN77"/>
  <c r="CV76"/>
  <c r="CS76"/>
  <c r="CV75"/>
  <c r="CS75"/>
  <c r="CR71"/>
  <c r="CQ71"/>
  <c r="CP71"/>
  <c r="CO71"/>
  <c r="CN71"/>
  <c r="CV70"/>
  <c r="CS70"/>
  <c r="CV69"/>
  <c r="CS69"/>
  <c r="CR65"/>
  <c r="CQ65"/>
  <c r="CP65"/>
  <c r="CO65"/>
  <c r="CN65"/>
  <c r="CV64"/>
  <c r="CS64"/>
  <c r="CV63"/>
  <c r="CS63"/>
  <c r="CR59"/>
  <c r="CQ59"/>
  <c r="CP59"/>
  <c r="CO59"/>
  <c r="CN59"/>
  <c r="CV58"/>
  <c r="CS58"/>
  <c r="CV57"/>
  <c r="CS57"/>
  <c r="CR53"/>
  <c r="CQ53"/>
  <c r="CP53"/>
  <c r="CO53"/>
  <c r="CN53"/>
  <c r="CV52"/>
  <c r="CS52"/>
  <c r="CV51"/>
  <c r="CS51"/>
  <c r="CR47"/>
  <c r="CQ47"/>
  <c r="CP47"/>
  <c r="CO47"/>
  <c r="CN47"/>
  <c r="CV46"/>
  <c r="CS46"/>
  <c r="CV45"/>
  <c r="CS45"/>
  <c r="CR41"/>
  <c r="CQ41"/>
  <c r="CP41"/>
  <c r="CO41"/>
  <c r="CN41"/>
  <c r="CV40"/>
  <c r="CS40"/>
  <c r="CV39"/>
  <c r="CS39"/>
  <c r="CR35"/>
  <c r="CQ35"/>
  <c r="CP35"/>
  <c r="CO35"/>
  <c r="CN35"/>
  <c r="CV34"/>
  <c r="CS34"/>
  <c r="CV33"/>
  <c r="CS33"/>
  <c r="CR29"/>
  <c r="CQ29"/>
  <c r="CP29"/>
  <c r="CO29"/>
  <c r="CN29"/>
  <c r="CV28"/>
  <c r="CS28"/>
  <c r="CV27"/>
  <c r="CS27"/>
  <c r="CR23"/>
  <c r="CQ23"/>
  <c r="CP23"/>
  <c r="CO23"/>
  <c r="CN23"/>
  <c r="CV22"/>
  <c r="CS22"/>
  <c r="CV21"/>
  <c r="CS21"/>
  <c r="CR17"/>
  <c r="CQ17"/>
  <c r="CP17"/>
  <c r="CO17"/>
  <c r="CN17"/>
  <c r="CV16"/>
  <c r="CS16"/>
  <c r="CV15"/>
  <c r="CS15"/>
  <c r="CR11"/>
  <c r="CQ11"/>
  <c r="CP11"/>
  <c r="CO11"/>
  <c r="CN11"/>
  <c r="CV10"/>
  <c r="CS10"/>
  <c r="CV9"/>
  <c r="CS9"/>
  <c r="CR5"/>
  <c r="CQ5"/>
  <c r="CP5"/>
  <c r="CO5"/>
  <c r="CN5"/>
  <c r="CV4"/>
  <c r="CS4"/>
  <c r="CV3"/>
  <c r="CS3"/>
  <c r="CC107"/>
  <c r="CB107"/>
  <c r="CA107"/>
  <c r="BZ107"/>
  <c r="BY107"/>
  <c r="CG106"/>
  <c r="CD106"/>
  <c r="CG105"/>
  <c r="CD105"/>
  <c r="CH101"/>
  <c r="CG100"/>
  <c r="CD100"/>
  <c r="CG99"/>
  <c r="CD99"/>
  <c r="CC95"/>
  <c r="CB95"/>
  <c r="CA95"/>
  <c r="BZ95"/>
  <c r="BY95"/>
  <c r="CG94"/>
  <c r="CD94"/>
  <c r="CG93"/>
  <c r="CD93"/>
  <c r="CC89"/>
  <c r="CB89"/>
  <c r="CA89"/>
  <c r="BZ89"/>
  <c r="BY89"/>
  <c r="CG88"/>
  <c r="CD88"/>
  <c r="CG87"/>
  <c r="CD87"/>
  <c r="CC83"/>
  <c r="CB83"/>
  <c r="CA83"/>
  <c r="BZ83"/>
  <c r="BY83"/>
  <c r="CG82"/>
  <c r="CD82"/>
  <c r="CG81"/>
  <c r="CD81"/>
  <c r="CC77"/>
  <c r="CB77"/>
  <c r="CA77"/>
  <c r="BZ77"/>
  <c r="BY77"/>
  <c r="CG76"/>
  <c r="CD76"/>
  <c r="CG75"/>
  <c r="CD75"/>
  <c r="CC71"/>
  <c r="CB71"/>
  <c r="CA71"/>
  <c r="BZ71"/>
  <c r="BY71"/>
  <c r="CG70"/>
  <c r="CD70"/>
  <c r="CG69"/>
  <c r="CD69"/>
  <c r="CC65"/>
  <c r="CB65"/>
  <c r="CA65"/>
  <c r="BZ65"/>
  <c r="BY65"/>
  <c r="CG64"/>
  <c r="CD64"/>
  <c r="CG63"/>
  <c r="CD63"/>
  <c r="CC59"/>
  <c r="CB59"/>
  <c r="CA59"/>
  <c r="BZ59"/>
  <c r="BY59"/>
  <c r="CG58"/>
  <c r="CD58"/>
  <c r="CG57"/>
  <c r="CD57"/>
  <c r="CC53"/>
  <c r="CB53"/>
  <c r="CA53"/>
  <c r="BZ53"/>
  <c r="BY53"/>
  <c r="CG52"/>
  <c r="CD52"/>
  <c r="CG51"/>
  <c r="CD51"/>
  <c r="CC47"/>
  <c r="CB47"/>
  <c r="CA47"/>
  <c r="BZ47"/>
  <c r="BY47"/>
  <c r="CG46"/>
  <c r="CD46"/>
  <c r="CG45"/>
  <c r="CD45"/>
  <c r="CC41"/>
  <c r="CB41"/>
  <c r="CA41"/>
  <c r="BZ41"/>
  <c r="BY41"/>
  <c r="CG40"/>
  <c r="CD40"/>
  <c r="CG39"/>
  <c r="CD39"/>
  <c r="CC35"/>
  <c r="CB35"/>
  <c r="CA35"/>
  <c r="BZ35"/>
  <c r="BY35"/>
  <c r="CG34"/>
  <c r="CD34"/>
  <c r="CG33"/>
  <c r="CD33"/>
  <c r="CC29"/>
  <c r="CB29"/>
  <c r="CA29"/>
  <c r="BZ29"/>
  <c r="BY29"/>
  <c r="CG28"/>
  <c r="CD28"/>
  <c r="CG27"/>
  <c r="CD27"/>
  <c r="CC23"/>
  <c r="CB23"/>
  <c r="CA23"/>
  <c r="BZ23"/>
  <c r="BY23"/>
  <c r="CG22"/>
  <c r="CD22"/>
  <c r="CG21"/>
  <c r="CD21"/>
  <c r="CC17"/>
  <c r="CB17"/>
  <c r="CA17"/>
  <c r="BZ17"/>
  <c r="BY17"/>
  <c r="CG16"/>
  <c r="CD16"/>
  <c r="CG15"/>
  <c r="CD15"/>
  <c r="CC11"/>
  <c r="CB11"/>
  <c r="CA11"/>
  <c r="BZ11"/>
  <c r="BY11"/>
  <c r="CG10"/>
  <c r="CD10"/>
  <c r="CG9"/>
  <c r="CD9"/>
  <c r="CC5"/>
  <c r="CB5"/>
  <c r="CA5"/>
  <c r="BZ5"/>
  <c r="BY5"/>
  <c r="CG4"/>
  <c r="CD4"/>
  <c r="CG3"/>
  <c r="CD3"/>
  <c r="BN107"/>
  <c r="BM107"/>
  <c r="BL107"/>
  <c r="BK107"/>
  <c r="BJ107"/>
  <c r="BR106"/>
  <c r="BO106"/>
  <c r="BR105"/>
  <c r="BO105"/>
  <c r="BS101"/>
  <c r="BR100"/>
  <c r="BO100"/>
  <c r="BR99"/>
  <c r="BO99"/>
  <c r="BN95"/>
  <c r="BM95"/>
  <c r="BL95"/>
  <c r="BK95"/>
  <c r="BJ95"/>
  <c r="BR94"/>
  <c r="BO94"/>
  <c r="BR93"/>
  <c r="BO93"/>
  <c r="BN89"/>
  <c r="BM89"/>
  <c r="BL89"/>
  <c r="BK89"/>
  <c r="BJ89"/>
  <c r="BR88"/>
  <c r="BO88"/>
  <c r="BR87"/>
  <c r="BO87"/>
  <c r="BN83"/>
  <c r="BM83"/>
  <c r="BL83"/>
  <c r="BK83"/>
  <c r="BJ83"/>
  <c r="BR82"/>
  <c r="BO82"/>
  <c r="BR81"/>
  <c r="BO81"/>
  <c r="BN77"/>
  <c r="BM77"/>
  <c r="BL77"/>
  <c r="BK77"/>
  <c r="BJ77"/>
  <c r="BR76"/>
  <c r="BO76"/>
  <c r="BR75"/>
  <c r="BO75"/>
  <c r="BN71"/>
  <c r="BM71"/>
  <c r="BL71"/>
  <c r="BK71"/>
  <c r="BJ71"/>
  <c r="BR70"/>
  <c r="BO70"/>
  <c r="BR69"/>
  <c r="BO69"/>
  <c r="BN65"/>
  <c r="BM65"/>
  <c r="BL65"/>
  <c r="BK65"/>
  <c r="BJ65"/>
  <c r="BR64"/>
  <c r="BO64"/>
  <c r="BR63"/>
  <c r="BO63"/>
  <c r="BN59"/>
  <c r="BM59"/>
  <c r="BL59"/>
  <c r="BK59"/>
  <c r="BJ59"/>
  <c r="BR58"/>
  <c r="BO58"/>
  <c r="BR57"/>
  <c r="BO57"/>
  <c r="BN53"/>
  <c r="BM53"/>
  <c r="BL53"/>
  <c r="BK53"/>
  <c r="BJ53"/>
  <c r="BR52"/>
  <c r="BO52"/>
  <c r="BR51"/>
  <c r="BO51"/>
  <c r="BN47"/>
  <c r="BM47"/>
  <c r="BL47"/>
  <c r="BK47"/>
  <c r="BJ47"/>
  <c r="BR46"/>
  <c r="BO46"/>
  <c r="BR45"/>
  <c r="BO45"/>
  <c r="BN41"/>
  <c r="BM41"/>
  <c r="BL41"/>
  <c r="BK41"/>
  <c r="BJ41"/>
  <c r="BR40"/>
  <c r="BO40"/>
  <c r="BR39"/>
  <c r="BO39"/>
  <c r="BN35"/>
  <c r="BM35"/>
  <c r="BL35"/>
  <c r="BK35"/>
  <c r="BJ35"/>
  <c r="BR34"/>
  <c r="BO34"/>
  <c r="BR33"/>
  <c r="BO33"/>
  <c r="BN29"/>
  <c r="BM29"/>
  <c r="BL29"/>
  <c r="BK29"/>
  <c r="BJ29"/>
  <c r="BR28"/>
  <c r="BO28"/>
  <c r="BR27"/>
  <c r="BO27"/>
  <c r="BN23"/>
  <c r="BM23"/>
  <c r="BL23"/>
  <c r="BK23"/>
  <c r="BJ23"/>
  <c r="BR22"/>
  <c r="BO22"/>
  <c r="BR21"/>
  <c r="BO21"/>
  <c r="BN17"/>
  <c r="BM17"/>
  <c r="BL17"/>
  <c r="BK17"/>
  <c r="BJ17"/>
  <c r="BR16"/>
  <c r="BO16"/>
  <c r="BR15"/>
  <c r="BO15"/>
  <c r="BN11"/>
  <c r="BM11"/>
  <c r="BL11"/>
  <c r="BK11"/>
  <c r="BJ11"/>
  <c r="BR10"/>
  <c r="BO10"/>
  <c r="BR9"/>
  <c r="BO9"/>
  <c r="BN5"/>
  <c r="BM5"/>
  <c r="BL5"/>
  <c r="BK5"/>
  <c r="BJ5"/>
  <c r="BR4"/>
  <c r="BO4"/>
  <c r="BR3"/>
  <c r="BO3"/>
  <c r="AY107"/>
  <c r="AX107"/>
  <c r="AW107"/>
  <c r="AV107"/>
  <c r="AU107"/>
  <c r="BC106"/>
  <c r="AZ106"/>
  <c r="BC105"/>
  <c r="AZ105"/>
  <c r="BD101"/>
  <c r="BC100"/>
  <c r="AZ100"/>
  <c r="BC99"/>
  <c r="AZ99"/>
  <c r="AY95"/>
  <c r="AX95"/>
  <c r="AW95"/>
  <c r="AV95"/>
  <c r="AU95"/>
  <c r="BC94"/>
  <c r="AZ94"/>
  <c r="BC93"/>
  <c r="AZ93"/>
  <c r="AY89"/>
  <c r="AX89"/>
  <c r="AW89"/>
  <c r="AV89"/>
  <c r="AU89"/>
  <c r="BC88"/>
  <c r="AZ88"/>
  <c r="BC87"/>
  <c r="AZ87"/>
  <c r="AY83"/>
  <c r="AX83"/>
  <c r="AW83"/>
  <c r="AV83"/>
  <c r="AU83"/>
  <c r="BC82"/>
  <c r="AZ82"/>
  <c r="BC81"/>
  <c r="AZ81"/>
  <c r="AY77"/>
  <c r="AX77"/>
  <c r="AW77"/>
  <c r="AV77"/>
  <c r="AU77"/>
  <c r="BC76"/>
  <c r="AZ76"/>
  <c r="BC75"/>
  <c r="AZ75"/>
  <c r="AY71"/>
  <c r="AX71"/>
  <c r="AW71"/>
  <c r="AV71"/>
  <c r="AU71"/>
  <c r="BC70"/>
  <c r="AZ70"/>
  <c r="BC69"/>
  <c r="AZ69"/>
  <c r="AY65"/>
  <c r="AX65"/>
  <c r="AW65"/>
  <c r="AV65"/>
  <c r="AU65"/>
  <c r="BC64"/>
  <c r="AZ64"/>
  <c r="BC63"/>
  <c r="AZ63"/>
  <c r="AY59"/>
  <c r="AX59"/>
  <c r="AW59"/>
  <c r="AV59"/>
  <c r="AU59"/>
  <c r="BC58"/>
  <c r="AZ58"/>
  <c r="BC57"/>
  <c r="AZ57"/>
  <c r="AY53"/>
  <c r="AX53"/>
  <c r="AW53"/>
  <c r="AV53"/>
  <c r="AU53"/>
  <c r="BC52"/>
  <c r="AZ52"/>
  <c r="BC51"/>
  <c r="AZ51"/>
  <c r="AY47"/>
  <c r="AX47"/>
  <c r="AW47"/>
  <c r="AV47"/>
  <c r="AU47"/>
  <c r="BC46"/>
  <c r="AZ46"/>
  <c r="BC45"/>
  <c r="AZ45"/>
  <c r="AY41"/>
  <c r="AX41"/>
  <c r="AW41"/>
  <c r="AV41"/>
  <c r="AU41"/>
  <c r="BC40"/>
  <c r="AZ40"/>
  <c r="BC39"/>
  <c r="AZ39"/>
  <c r="AY35"/>
  <c r="AX35"/>
  <c r="AW35"/>
  <c r="AV35"/>
  <c r="AU35"/>
  <c r="BC34"/>
  <c r="AZ34"/>
  <c r="BC33"/>
  <c r="AZ33"/>
  <c r="AY29"/>
  <c r="AX29"/>
  <c r="AW29"/>
  <c r="AV29"/>
  <c r="AU29"/>
  <c r="BC28"/>
  <c r="AZ28"/>
  <c r="BC27"/>
  <c r="AZ27"/>
  <c r="AY23"/>
  <c r="AX23"/>
  <c r="AW23"/>
  <c r="AV23"/>
  <c r="AU23"/>
  <c r="BC22"/>
  <c r="AZ22"/>
  <c r="BC21"/>
  <c r="AZ21"/>
  <c r="AY17"/>
  <c r="AX17"/>
  <c r="AW17"/>
  <c r="AV17"/>
  <c r="AU17"/>
  <c r="BC16"/>
  <c r="AZ16"/>
  <c r="BC15"/>
  <c r="AZ15"/>
  <c r="AY11"/>
  <c r="AX11"/>
  <c r="AW11"/>
  <c r="AV11"/>
  <c r="AU11"/>
  <c r="BC10"/>
  <c r="AZ10"/>
  <c r="BC9"/>
  <c r="AZ9"/>
  <c r="AY5"/>
  <c r="AX5"/>
  <c r="AW5"/>
  <c r="AV5"/>
  <c r="AU5"/>
  <c r="BC4"/>
  <c r="AZ4"/>
  <c r="BC3"/>
  <c r="AZ3"/>
  <c r="AJ107"/>
  <c r="AI107"/>
  <c r="AH107"/>
  <c r="AG107"/>
  <c r="AF107"/>
  <c r="AN106"/>
  <c r="AK106"/>
  <c r="AN105"/>
  <c r="AK105"/>
  <c r="AO101"/>
  <c r="AN100"/>
  <c r="AK100"/>
  <c r="AN99"/>
  <c r="AK99"/>
  <c r="AJ95"/>
  <c r="AI95"/>
  <c r="AH95"/>
  <c r="AG95"/>
  <c r="AF95"/>
  <c r="AN94"/>
  <c r="AK94"/>
  <c r="AN93"/>
  <c r="AK93"/>
  <c r="AJ89"/>
  <c r="AI89"/>
  <c r="AH89"/>
  <c r="AG89"/>
  <c r="AF89"/>
  <c r="AN88"/>
  <c r="AK88"/>
  <c r="AN87"/>
  <c r="AK87"/>
  <c r="AJ83"/>
  <c r="AI83"/>
  <c r="AH83"/>
  <c r="AG83"/>
  <c r="AF83"/>
  <c r="AN82"/>
  <c r="AK82"/>
  <c r="AN81"/>
  <c r="AK81"/>
  <c r="AJ77"/>
  <c r="AI77"/>
  <c r="AH77"/>
  <c r="AG77"/>
  <c r="AF77"/>
  <c r="AN76"/>
  <c r="AK76"/>
  <c r="AN75"/>
  <c r="AK75"/>
  <c r="AJ71"/>
  <c r="AI71"/>
  <c r="AH71"/>
  <c r="AG71"/>
  <c r="AF71"/>
  <c r="AN70"/>
  <c r="AK70"/>
  <c r="AN69"/>
  <c r="AK69"/>
  <c r="AJ65"/>
  <c r="AI65"/>
  <c r="AH65"/>
  <c r="AG65"/>
  <c r="AF65"/>
  <c r="AN64"/>
  <c r="AK64"/>
  <c r="AN63"/>
  <c r="AK63"/>
  <c r="AJ59"/>
  <c r="AI59"/>
  <c r="AH59"/>
  <c r="AG59"/>
  <c r="AF59"/>
  <c r="AN58"/>
  <c r="AK58"/>
  <c r="AN57"/>
  <c r="AK57"/>
  <c r="AJ53"/>
  <c r="AI53"/>
  <c r="AH53"/>
  <c r="AG53"/>
  <c r="AF53"/>
  <c r="AN52"/>
  <c r="AK52"/>
  <c r="AN51"/>
  <c r="AK51"/>
  <c r="AJ47"/>
  <c r="AI47"/>
  <c r="AH47"/>
  <c r="AG47"/>
  <c r="AF47"/>
  <c r="AN46"/>
  <c r="AK46"/>
  <c r="AN45"/>
  <c r="AK45"/>
  <c r="AJ41"/>
  <c r="AI41"/>
  <c r="AH41"/>
  <c r="AG41"/>
  <c r="AF41"/>
  <c r="AN40"/>
  <c r="AK40"/>
  <c r="AN39"/>
  <c r="AK39"/>
  <c r="AJ35"/>
  <c r="AI35"/>
  <c r="AH35"/>
  <c r="AG35"/>
  <c r="AF35"/>
  <c r="AK34"/>
  <c r="AN33"/>
  <c r="AK33"/>
  <c r="AJ29"/>
  <c r="AI29"/>
  <c r="AH29"/>
  <c r="AG29"/>
  <c r="AF29"/>
  <c r="AN28"/>
  <c r="AK28"/>
  <c r="AN27"/>
  <c r="AK27"/>
  <c r="AJ23"/>
  <c r="AI23"/>
  <c r="AH23"/>
  <c r="AG23"/>
  <c r="AF23"/>
  <c r="AN22"/>
  <c r="AK22"/>
  <c r="AN21"/>
  <c r="AK21"/>
  <c r="AJ17"/>
  <c r="AI17"/>
  <c r="AH17"/>
  <c r="AG17"/>
  <c r="AF17"/>
  <c r="AN16"/>
  <c r="AK16"/>
  <c r="AN15"/>
  <c r="AK15"/>
  <c r="AJ11"/>
  <c r="AI11"/>
  <c r="AH11"/>
  <c r="AG11"/>
  <c r="AF11"/>
  <c r="AN10"/>
  <c r="AK10"/>
  <c r="AN9"/>
  <c r="AK9"/>
  <c r="AJ5"/>
  <c r="AI5"/>
  <c r="AH5"/>
  <c r="AG5"/>
  <c r="AF5"/>
  <c r="AN4"/>
  <c r="AK4"/>
  <c r="AN3"/>
  <c r="AK3"/>
  <c r="U107"/>
  <c r="T107"/>
  <c r="S107"/>
  <c r="R107"/>
  <c r="Q107"/>
  <c r="Y106"/>
  <c r="V106"/>
  <c r="Y105"/>
  <c r="V105"/>
  <c r="Z101"/>
  <c r="Y100"/>
  <c r="V100"/>
  <c r="Y99"/>
  <c r="V99"/>
  <c r="U95"/>
  <c r="T95"/>
  <c r="S95"/>
  <c r="R95"/>
  <c r="Q95"/>
  <c r="Y94"/>
  <c r="V94"/>
  <c r="Y93"/>
  <c r="V93"/>
  <c r="U89"/>
  <c r="T89"/>
  <c r="S89"/>
  <c r="R89"/>
  <c r="Q89"/>
  <c r="Y88"/>
  <c r="V88"/>
  <c r="Y87"/>
  <c r="V87"/>
  <c r="U83"/>
  <c r="T83"/>
  <c r="S83"/>
  <c r="R83"/>
  <c r="Q83"/>
  <c r="Y82"/>
  <c r="V82"/>
  <c r="Y81"/>
  <c r="V81"/>
  <c r="U77"/>
  <c r="T77"/>
  <c r="S77"/>
  <c r="R77"/>
  <c r="Q77"/>
  <c r="Y76"/>
  <c r="V76"/>
  <c r="Y75"/>
  <c r="V75"/>
  <c r="U71"/>
  <c r="T71"/>
  <c r="S71"/>
  <c r="R71"/>
  <c r="Q71"/>
  <c r="Y70"/>
  <c r="V70"/>
  <c r="Y69"/>
  <c r="V69"/>
  <c r="U65"/>
  <c r="T65"/>
  <c r="S65"/>
  <c r="R65"/>
  <c r="Q65"/>
  <c r="Y64"/>
  <c r="V64"/>
  <c r="Y63"/>
  <c r="V63"/>
  <c r="U59"/>
  <c r="T59"/>
  <c r="S59"/>
  <c r="R59"/>
  <c r="Q59"/>
  <c r="Y58"/>
  <c r="V58"/>
  <c r="Y57"/>
  <c r="V57"/>
  <c r="U53"/>
  <c r="T53"/>
  <c r="S53"/>
  <c r="R53"/>
  <c r="Q53"/>
  <c r="Y52"/>
  <c r="V52"/>
  <c r="Y51"/>
  <c r="V51"/>
  <c r="U47"/>
  <c r="T47"/>
  <c r="S47"/>
  <c r="R47"/>
  <c r="Q47"/>
  <c r="Y46"/>
  <c r="V46"/>
  <c r="Y45"/>
  <c r="V45"/>
  <c r="U41"/>
  <c r="T41"/>
  <c r="S41"/>
  <c r="R41"/>
  <c r="Q41"/>
  <c r="Y40"/>
  <c r="V40"/>
  <c r="Y39"/>
  <c r="V39"/>
  <c r="U35"/>
  <c r="T35"/>
  <c r="S35"/>
  <c r="R35"/>
  <c r="Q35"/>
  <c r="Y34"/>
  <c r="V34"/>
  <c r="Y33"/>
  <c r="V33"/>
  <c r="U29"/>
  <c r="T29"/>
  <c r="S29"/>
  <c r="R29"/>
  <c r="Q29"/>
  <c r="Y28"/>
  <c r="V28"/>
  <c r="Y27"/>
  <c r="V27"/>
  <c r="U23"/>
  <c r="T23"/>
  <c r="S23"/>
  <c r="R23"/>
  <c r="Q23"/>
  <c r="Y22"/>
  <c r="V22"/>
  <c r="Y21"/>
  <c r="V21"/>
  <c r="U17"/>
  <c r="T17"/>
  <c r="S17"/>
  <c r="R17"/>
  <c r="Q17"/>
  <c r="Y16"/>
  <c r="V16"/>
  <c r="Y15"/>
  <c r="V15"/>
  <c r="U11"/>
  <c r="T11"/>
  <c r="S11"/>
  <c r="R11"/>
  <c r="Q11"/>
  <c r="Y10"/>
  <c r="V10"/>
  <c r="Y9"/>
  <c r="V9"/>
  <c r="U5"/>
  <c r="T5"/>
  <c r="S5"/>
  <c r="R5"/>
  <c r="Q5"/>
  <c r="Y4"/>
  <c r="V4"/>
  <c r="Y3"/>
  <c r="V3"/>
  <c r="EQ115" l="1"/>
  <c r="FF116"/>
  <c r="FF115"/>
  <c r="FU116"/>
  <c r="G47" i="4"/>
  <c r="FU113" i="25"/>
  <c r="FS113" s="1"/>
  <c r="FU114"/>
  <c r="FS114" s="1"/>
  <c r="E21" i="26"/>
  <c r="D21" s="1"/>
  <c r="E25"/>
  <c r="D25" s="1"/>
  <c r="E28"/>
  <c r="D28" s="1"/>
  <c r="E32"/>
  <c r="D32" s="1"/>
  <c r="E30"/>
  <c r="D30" s="1"/>
  <c r="E24"/>
  <c r="D24" s="1"/>
  <c r="E27"/>
  <c r="D27" s="1"/>
  <c r="E31"/>
  <c r="D31" s="1"/>
  <c r="E23"/>
  <c r="D23" s="1"/>
  <c r="E22"/>
  <c r="D22" s="1"/>
  <c r="E26"/>
  <c r="D26" s="1"/>
  <c r="E29"/>
  <c r="D29" s="1"/>
  <c r="FF113" i="25"/>
  <c r="FF114"/>
  <c r="EQ113"/>
  <c r="EO113" s="1"/>
  <c r="EQ114"/>
  <c r="EO114" s="1"/>
  <c r="EB116"/>
  <c r="EQ116"/>
  <c r="EM108"/>
  <c r="EQ108" s="1"/>
  <c r="EM84"/>
  <c r="EQ84" s="1"/>
  <c r="EM60"/>
  <c r="EQ60" s="1"/>
  <c r="EM36"/>
  <c r="EQ36" s="1"/>
  <c r="EM12"/>
  <c r="EQ12" s="1"/>
  <c r="DR123"/>
  <c r="DR122"/>
  <c r="EB113"/>
  <c r="EB114"/>
  <c r="DR120"/>
  <c r="DR121"/>
  <c r="CE12"/>
  <c r="CI12" s="1"/>
  <c r="DM115"/>
  <c r="CX115"/>
  <c r="DC119"/>
  <c r="DC120"/>
  <c r="DI12"/>
  <c r="DM12" s="1"/>
  <c r="DM116"/>
  <c r="DM114"/>
  <c r="DM113"/>
  <c r="DC122"/>
  <c r="DC123"/>
  <c r="DI84"/>
  <c r="DM84" s="1"/>
  <c r="DI60"/>
  <c r="DM60" s="1"/>
  <c r="DI36"/>
  <c r="DM36" s="1"/>
  <c r="CN122"/>
  <c r="CN123"/>
  <c r="CX114"/>
  <c r="CX113"/>
  <c r="CN121"/>
  <c r="CN120"/>
  <c r="CX116"/>
  <c r="CT96"/>
  <c r="CX96" s="1"/>
  <c r="CT72"/>
  <c r="CX72" s="1"/>
  <c r="CT24"/>
  <c r="CX24" s="1"/>
  <c r="DI108"/>
  <c r="DM108" s="1"/>
  <c r="CE108"/>
  <c r="CI108" s="1"/>
  <c r="CE60"/>
  <c r="CI60" s="1"/>
  <c r="CE36"/>
  <c r="CI36" s="1"/>
  <c r="FB102"/>
  <c r="FF102" s="1"/>
  <c r="GF108"/>
  <c r="GJ108" s="1"/>
  <c r="G31" i="4"/>
  <c r="P31"/>
  <c r="CE84" i="25"/>
  <c r="CI84" s="1"/>
  <c r="CT48"/>
  <c r="CX48" s="1"/>
  <c r="GF102"/>
  <c r="GJ102" s="1"/>
  <c r="AU121"/>
  <c r="BE116"/>
  <c r="BE115"/>
  <c r="AU123"/>
  <c r="AU122"/>
  <c r="AU120"/>
  <c r="AU119"/>
  <c r="BE113"/>
  <c r="BE114"/>
  <c r="HJ48"/>
  <c r="HN48" s="1"/>
  <c r="IQ107"/>
  <c r="JG114"/>
  <c r="E33" i="26"/>
  <c r="D33" s="1"/>
  <c r="G55" i="4"/>
  <c r="H55" s="1"/>
  <c r="E19" i="5" s="1"/>
  <c r="CH5" i="25"/>
  <c r="CH29"/>
  <c r="CH53"/>
  <c r="CH77"/>
  <c r="CT18"/>
  <c r="CX18" s="1"/>
  <c r="CW17"/>
  <c r="CT42"/>
  <c r="CX42" s="1"/>
  <c r="CW41"/>
  <c r="CT66"/>
  <c r="CX66" s="1"/>
  <c r="CW65"/>
  <c r="CW89"/>
  <c r="DL5"/>
  <c r="DI30"/>
  <c r="DM30" s="1"/>
  <c r="DL29"/>
  <c r="DI54"/>
  <c r="DM54" s="1"/>
  <c r="DL53"/>
  <c r="DI78"/>
  <c r="DM78" s="1"/>
  <c r="DL77"/>
  <c r="DI102"/>
  <c r="DM102" s="1"/>
  <c r="AF120"/>
  <c r="AF121"/>
  <c r="AF123"/>
  <c r="AF119"/>
  <c r="AF122"/>
  <c r="AP116"/>
  <c r="AP113"/>
  <c r="AP115"/>
  <c r="AP114"/>
  <c r="AL102"/>
  <c r="AP102" s="1"/>
  <c r="JC102"/>
  <c r="JG102" s="1"/>
  <c r="AO5"/>
  <c r="AO29"/>
  <c r="AO53"/>
  <c r="AO77"/>
  <c r="BD11"/>
  <c r="BD35"/>
  <c r="BD59"/>
  <c r="BD83"/>
  <c r="BP102"/>
  <c r="BT102" s="1"/>
  <c r="FB108"/>
  <c r="FF108" s="1"/>
  <c r="FE107"/>
  <c r="FQ18"/>
  <c r="FU18" s="1"/>
  <c r="FQ102"/>
  <c r="FU102" s="1"/>
  <c r="GF30"/>
  <c r="GJ30" s="1"/>
  <c r="G71" i="4"/>
  <c r="H71" s="1"/>
  <c r="E15" i="5" s="1"/>
  <c r="EA11" i="25"/>
  <c r="DX54"/>
  <c r="EB54" s="1"/>
  <c r="EA59"/>
  <c r="EA83"/>
  <c r="EP5"/>
  <c r="EP29"/>
  <c r="EP53"/>
  <c r="EP77"/>
  <c r="FB36"/>
  <c r="FF36" s="1"/>
  <c r="FB54"/>
  <c r="FF54" s="1"/>
  <c r="FB84"/>
  <c r="FF84" s="1"/>
  <c r="FB96"/>
  <c r="FF96" s="1"/>
  <c r="HY12"/>
  <c r="IC12" s="1"/>
  <c r="HY36"/>
  <c r="IC36" s="1"/>
  <c r="HY60"/>
  <c r="IC60" s="1"/>
  <c r="HY84"/>
  <c r="IC84" s="1"/>
  <c r="IB107"/>
  <c r="AL24"/>
  <c r="AP24" s="1"/>
  <c r="AL48"/>
  <c r="AP48" s="1"/>
  <c r="AL72"/>
  <c r="AP72" s="1"/>
  <c r="AL96"/>
  <c r="AP96" s="1"/>
  <c r="CT90"/>
  <c r="CX90" s="1"/>
  <c r="DX30"/>
  <c r="EB30" s="1"/>
  <c r="EA35"/>
  <c r="DX78"/>
  <c r="EB78" s="1"/>
  <c r="FB18"/>
  <c r="FF18" s="1"/>
  <c r="FB24"/>
  <c r="FF24" s="1"/>
  <c r="FB30"/>
  <c r="FF30" s="1"/>
  <c r="FB42"/>
  <c r="FF42" s="1"/>
  <c r="FB48"/>
  <c r="FF48" s="1"/>
  <c r="FB60"/>
  <c r="FF60" s="1"/>
  <c r="FB66"/>
  <c r="FF66" s="1"/>
  <c r="FB72"/>
  <c r="FF72" s="1"/>
  <c r="FB78"/>
  <c r="FF78" s="1"/>
  <c r="FB90"/>
  <c r="FF90" s="1"/>
  <c r="FQ42"/>
  <c r="FU42" s="1"/>
  <c r="FQ66"/>
  <c r="FU66" s="1"/>
  <c r="FQ90"/>
  <c r="FU90" s="1"/>
  <c r="GF54"/>
  <c r="GJ54" s="1"/>
  <c r="GF78"/>
  <c r="GJ78" s="1"/>
  <c r="HJ24"/>
  <c r="HN24" s="1"/>
  <c r="HJ72"/>
  <c r="HN72" s="1"/>
  <c r="HJ96"/>
  <c r="HN96" s="1"/>
  <c r="AL30"/>
  <c r="AP30" s="1"/>
  <c r="AL54"/>
  <c r="AP54" s="1"/>
  <c r="AL78"/>
  <c r="AP78" s="1"/>
  <c r="BP24"/>
  <c r="BT24" s="1"/>
  <c r="BS65"/>
  <c r="BS89"/>
  <c r="DX12"/>
  <c r="EB12" s="1"/>
  <c r="DX36"/>
  <c r="EB36" s="1"/>
  <c r="DX60"/>
  <c r="EB60" s="1"/>
  <c r="DX84"/>
  <c r="EB84" s="1"/>
  <c r="EV121"/>
  <c r="FQ108"/>
  <c r="FU108" s="1"/>
  <c r="FZ119"/>
  <c r="GI5"/>
  <c r="GJ116"/>
  <c r="GF24"/>
  <c r="GJ24" s="1"/>
  <c r="GI29"/>
  <c r="GF48"/>
  <c r="GJ48" s="1"/>
  <c r="GI53"/>
  <c r="GF72"/>
  <c r="GJ72" s="1"/>
  <c r="GI77"/>
  <c r="GF96"/>
  <c r="GJ96" s="1"/>
  <c r="GY115"/>
  <c r="GO123"/>
  <c r="GX11"/>
  <c r="GU30"/>
  <c r="GY30" s="1"/>
  <c r="GX35"/>
  <c r="GU54"/>
  <c r="GY54" s="1"/>
  <c r="GX59"/>
  <c r="GU78"/>
  <c r="GY78" s="1"/>
  <c r="GX83"/>
  <c r="HJ18"/>
  <c r="HN18" s="1"/>
  <c r="HJ42"/>
  <c r="HN42" s="1"/>
  <c r="HJ66"/>
  <c r="HN66" s="1"/>
  <c r="HJ90"/>
  <c r="HN90" s="1"/>
  <c r="JC24"/>
  <c r="JG24" s="1"/>
  <c r="JC48"/>
  <c r="JG48" s="1"/>
  <c r="JC72"/>
  <c r="JG72" s="1"/>
  <c r="JC96"/>
  <c r="JG96" s="1"/>
  <c r="JC18"/>
  <c r="JG18" s="1"/>
  <c r="JF23"/>
  <c r="JC42"/>
  <c r="JG42" s="1"/>
  <c r="JF47"/>
  <c r="JC66"/>
  <c r="JG66" s="1"/>
  <c r="JF71"/>
  <c r="JC90"/>
  <c r="JG90" s="1"/>
  <c r="JF95"/>
  <c r="G15" i="4"/>
  <c r="H15" s="1"/>
  <c r="E6" i="5" s="1"/>
  <c r="P47" i="4"/>
  <c r="Q47" s="1"/>
  <c r="E9" i="5" s="1"/>
  <c r="BA24" i="25"/>
  <c r="BE24" s="1"/>
  <c r="BA48"/>
  <c r="BE48" s="1"/>
  <c r="BA72"/>
  <c r="BE72" s="1"/>
  <c r="BA96"/>
  <c r="BE96" s="1"/>
  <c r="BD107"/>
  <c r="BJ121"/>
  <c r="BS17"/>
  <c r="BS41"/>
  <c r="AO107"/>
  <c r="BJ119"/>
  <c r="O75" i="8" s="1"/>
  <c r="BS5" i="25"/>
  <c r="BT116"/>
  <c r="BS29"/>
  <c r="G7" i="4"/>
  <c r="H7" s="1"/>
  <c r="E4" i="5" s="1"/>
  <c r="Y4"/>
  <c r="BP48" i="25"/>
  <c r="BT48" s="1"/>
  <c r="BP72"/>
  <c r="BT72" s="1"/>
  <c r="BP96"/>
  <c r="BT96" s="1"/>
  <c r="AO17"/>
  <c r="AO41"/>
  <c r="AO65"/>
  <c r="AO89"/>
  <c r="BA18"/>
  <c r="BE18" s="1"/>
  <c r="BD23"/>
  <c r="BA42"/>
  <c r="BE42" s="1"/>
  <c r="BD47"/>
  <c r="BA66"/>
  <c r="BE66" s="1"/>
  <c r="BD71"/>
  <c r="BA90"/>
  <c r="BE90" s="1"/>
  <c r="BD95"/>
  <c r="BA102"/>
  <c r="BE102" s="1"/>
  <c r="BP30"/>
  <c r="BT30" s="1"/>
  <c r="BP54"/>
  <c r="BT54" s="1"/>
  <c r="BP78"/>
  <c r="BT78" s="1"/>
  <c r="BP108"/>
  <c r="BT108" s="1"/>
  <c r="BS107"/>
  <c r="CH23"/>
  <c r="CH47"/>
  <c r="CH71"/>
  <c r="CH95"/>
  <c r="CW11"/>
  <c r="CW35"/>
  <c r="CW59"/>
  <c r="CW83"/>
  <c r="CW107"/>
  <c r="DL23"/>
  <c r="DL47"/>
  <c r="DL71"/>
  <c r="DL95"/>
  <c r="DX24"/>
  <c r="EB24" s="1"/>
  <c r="DX108"/>
  <c r="EB108" s="1"/>
  <c r="EA107"/>
  <c r="EP23"/>
  <c r="EP47"/>
  <c r="EP71"/>
  <c r="EP95"/>
  <c r="GI23"/>
  <c r="GI47"/>
  <c r="GI71"/>
  <c r="GI95"/>
  <c r="GU24"/>
  <c r="GY24" s="1"/>
  <c r="GU48"/>
  <c r="GY48" s="1"/>
  <c r="GU72"/>
  <c r="GY72" s="1"/>
  <c r="GU96"/>
  <c r="GY96" s="1"/>
  <c r="GX107"/>
  <c r="HM17"/>
  <c r="HM41"/>
  <c r="HM65"/>
  <c r="HM89"/>
  <c r="IC113"/>
  <c r="IB23"/>
  <c r="HY30"/>
  <c r="IC30" s="1"/>
  <c r="IB47"/>
  <c r="HY54"/>
  <c r="IC54" s="1"/>
  <c r="IB71"/>
  <c r="HY78"/>
  <c r="IC78" s="1"/>
  <c r="IB95"/>
  <c r="HY102"/>
  <c r="IC102" s="1"/>
  <c r="IR115"/>
  <c r="IN12"/>
  <c r="IR12" s="1"/>
  <c r="IN18"/>
  <c r="IR18" s="1"/>
  <c r="IN24"/>
  <c r="IR24" s="1"/>
  <c r="IN30"/>
  <c r="IR30" s="1"/>
  <c r="IN36"/>
  <c r="IR36" s="1"/>
  <c r="IN42"/>
  <c r="IR42" s="1"/>
  <c r="IN48"/>
  <c r="IR48" s="1"/>
  <c r="IN54"/>
  <c r="IR54" s="1"/>
  <c r="IN60"/>
  <c r="IR60" s="1"/>
  <c r="IN66"/>
  <c r="IR66" s="1"/>
  <c r="IN72"/>
  <c r="IR72" s="1"/>
  <c r="IN78"/>
  <c r="IR78" s="1"/>
  <c r="IN84"/>
  <c r="IR84" s="1"/>
  <c r="IN90"/>
  <c r="IR90" s="1"/>
  <c r="IN96"/>
  <c r="IR96" s="1"/>
  <c r="IN108"/>
  <c r="IR108" s="1"/>
  <c r="P39" i="4"/>
  <c r="Q39" s="1"/>
  <c r="E13" i="5" s="1"/>
  <c r="Y8"/>
  <c r="P63" i="4"/>
  <c r="Q63" s="1"/>
  <c r="E18" i="5" s="1"/>
  <c r="Y14"/>
  <c r="P15" i="4"/>
  <c r="Q15" s="1"/>
  <c r="E2" i="5" s="1"/>
  <c r="CH11" i="25"/>
  <c r="CH35"/>
  <c r="CH59"/>
  <c r="CH83"/>
  <c r="CH107"/>
  <c r="CW23"/>
  <c r="CW47"/>
  <c r="CW71"/>
  <c r="CW95"/>
  <c r="DL11"/>
  <c r="DL35"/>
  <c r="DL59"/>
  <c r="DL83"/>
  <c r="DL107"/>
  <c r="EG119"/>
  <c r="EF119" s="1"/>
  <c r="EP11"/>
  <c r="EP35"/>
  <c r="EP59"/>
  <c r="EP83"/>
  <c r="EP107"/>
  <c r="FT23"/>
  <c r="FT47"/>
  <c r="FT71"/>
  <c r="FT95"/>
  <c r="GI107"/>
  <c r="HD119"/>
  <c r="HM5"/>
  <c r="HN116"/>
  <c r="HM29"/>
  <c r="HM53"/>
  <c r="HM77"/>
  <c r="IQ5"/>
  <c r="IQ11"/>
  <c r="IQ17"/>
  <c r="IQ23"/>
  <c r="IQ29"/>
  <c r="IQ35"/>
  <c r="IQ41"/>
  <c r="IQ47"/>
  <c r="IQ53"/>
  <c r="IQ59"/>
  <c r="IQ65"/>
  <c r="IQ71"/>
  <c r="IQ77"/>
  <c r="IQ83"/>
  <c r="IQ89"/>
  <c r="IQ95"/>
  <c r="JF107"/>
  <c r="G23" i="4"/>
  <c r="H23" s="1"/>
  <c r="E3" i="5" s="1"/>
  <c r="Y3"/>
  <c r="Q71" i="4"/>
  <c r="E16" i="5" s="1"/>
  <c r="P7" i="4"/>
  <c r="Q7" s="1"/>
  <c r="E7" i="5" s="1"/>
  <c r="Y7"/>
  <c r="BS53" i="25"/>
  <c r="BS77"/>
  <c r="CI115"/>
  <c r="BY123"/>
  <c r="CE18"/>
  <c r="CI18" s="1"/>
  <c r="CH17"/>
  <c r="CE42"/>
  <c r="CI42" s="1"/>
  <c r="CH41"/>
  <c r="CE66"/>
  <c r="CI66" s="1"/>
  <c r="CH65"/>
  <c r="CE90"/>
  <c r="CI90" s="1"/>
  <c r="CH89"/>
  <c r="CW5"/>
  <c r="CW29"/>
  <c r="CW53"/>
  <c r="CW77"/>
  <c r="DL17"/>
  <c r="DL41"/>
  <c r="DL65"/>
  <c r="DL89"/>
  <c r="EA23"/>
  <c r="EA47"/>
  <c r="EA71"/>
  <c r="EA95"/>
  <c r="DX102"/>
  <c r="EB102" s="1"/>
  <c r="EM18"/>
  <c r="EQ18" s="1"/>
  <c r="EP17"/>
  <c r="EM42"/>
  <c r="EQ42" s="1"/>
  <c r="EP41"/>
  <c r="EM66"/>
  <c r="EQ66" s="1"/>
  <c r="EP65"/>
  <c r="EM90"/>
  <c r="EQ90" s="1"/>
  <c r="EP89"/>
  <c r="FE5"/>
  <c r="FE11"/>
  <c r="FE17"/>
  <c r="FE23"/>
  <c r="FE29"/>
  <c r="FE35"/>
  <c r="FE41"/>
  <c r="FE47"/>
  <c r="FE53"/>
  <c r="FE59"/>
  <c r="FE65"/>
  <c r="FE71"/>
  <c r="FE77"/>
  <c r="FE83"/>
  <c r="FE89"/>
  <c r="FE95"/>
  <c r="FQ24"/>
  <c r="FU24" s="1"/>
  <c r="FQ48"/>
  <c r="FU48" s="1"/>
  <c r="FQ72"/>
  <c r="FU72" s="1"/>
  <c r="FQ96"/>
  <c r="FU96" s="1"/>
  <c r="FT107"/>
  <c r="GX23"/>
  <c r="GX47"/>
  <c r="GX71"/>
  <c r="GX95"/>
  <c r="GU102"/>
  <c r="GY102" s="1"/>
  <c r="HM107"/>
  <c r="IB17"/>
  <c r="IB41"/>
  <c r="IB65"/>
  <c r="IB89"/>
  <c r="HY108"/>
  <c r="IC108" s="1"/>
  <c r="IH119"/>
  <c r="IH123"/>
  <c r="JF11"/>
  <c r="JF35"/>
  <c r="JF59"/>
  <c r="JF83"/>
  <c r="H63" i="4"/>
  <c r="E14" i="5" s="1"/>
  <c r="Q55" i="4"/>
  <c r="E17" i="5" s="1"/>
  <c r="H47" i="4"/>
  <c r="E10" i="5" s="1"/>
  <c r="H39" i="4"/>
  <c r="E8" i="5" s="1"/>
  <c r="H31" i="4"/>
  <c r="E12" i="5" s="1"/>
  <c r="Q31" i="4"/>
  <c r="E11" i="5" s="1"/>
  <c r="P23" i="4"/>
  <c r="Q23" s="1"/>
  <c r="E5" i="5" s="1"/>
  <c r="E79" i="4"/>
  <c r="Z89" i="25"/>
  <c r="Z65"/>
  <c r="W48"/>
  <c r="AA48" s="1"/>
  <c r="Z41"/>
  <c r="AA116"/>
  <c r="Q121"/>
  <c r="JG115"/>
  <c r="IW123"/>
  <c r="JC30"/>
  <c r="JG30" s="1"/>
  <c r="JC54"/>
  <c r="JG54" s="1"/>
  <c r="JC78"/>
  <c r="JG78" s="1"/>
  <c r="JC108"/>
  <c r="JG108" s="1"/>
  <c r="IW121"/>
  <c r="JC12"/>
  <c r="JG12" s="1"/>
  <c r="JF17"/>
  <c r="JC36"/>
  <c r="JG36" s="1"/>
  <c r="JF41"/>
  <c r="JC60"/>
  <c r="JG60" s="1"/>
  <c r="JF65"/>
  <c r="JC84"/>
  <c r="JG84" s="1"/>
  <c r="JF89"/>
  <c r="IW119"/>
  <c r="JF5"/>
  <c r="JG116"/>
  <c r="JF29"/>
  <c r="JF53"/>
  <c r="JF77"/>
  <c r="IH121"/>
  <c r="IR113"/>
  <c r="IR116"/>
  <c r="HS119"/>
  <c r="IB5"/>
  <c r="IB29"/>
  <c r="IB77"/>
  <c r="IC115"/>
  <c r="HS123"/>
  <c r="IB11"/>
  <c r="HY18"/>
  <c r="IC18" s="1"/>
  <c r="IB35"/>
  <c r="HY42"/>
  <c r="IC42" s="1"/>
  <c r="IB59"/>
  <c r="HY66"/>
  <c r="IC66" s="1"/>
  <c r="IB83"/>
  <c r="HY90"/>
  <c r="IC90" s="1"/>
  <c r="IB53"/>
  <c r="HS121"/>
  <c r="HY24"/>
  <c r="IC24" s="1"/>
  <c r="HY48"/>
  <c r="IC48" s="1"/>
  <c r="HY72"/>
  <c r="IC72" s="1"/>
  <c r="HY96"/>
  <c r="IC96" s="1"/>
  <c r="HD121"/>
  <c r="HJ12"/>
  <c r="HN12" s="1"/>
  <c r="HJ36"/>
  <c r="HN36" s="1"/>
  <c r="HJ60"/>
  <c r="HN60" s="1"/>
  <c r="HJ84"/>
  <c r="HN84" s="1"/>
  <c r="HN114"/>
  <c r="HM23"/>
  <c r="HM47"/>
  <c r="HM71"/>
  <c r="HM95"/>
  <c r="HJ108"/>
  <c r="HN108" s="1"/>
  <c r="HN115"/>
  <c r="HD123"/>
  <c r="HM11"/>
  <c r="HJ30"/>
  <c r="HN30" s="1"/>
  <c r="HM35"/>
  <c r="HJ54"/>
  <c r="HN54" s="1"/>
  <c r="HM59"/>
  <c r="HJ78"/>
  <c r="HN78" s="1"/>
  <c r="HM83"/>
  <c r="GO121"/>
  <c r="GU12"/>
  <c r="GY12" s="1"/>
  <c r="GX17"/>
  <c r="GU36"/>
  <c r="GY36" s="1"/>
  <c r="GX41"/>
  <c r="GU60"/>
  <c r="GY60" s="1"/>
  <c r="GX65"/>
  <c r="GU84"/>
  <c r="GY84" s="1"/>
  <c r="GX89"/>
  <c r="GY113"/>
  <c r="GU18"/>
  <c r="GY18" s="1"/>
  <c r="GU42"/>
  <c r="GY42" s="1"/>
  <c r="GU66"/>
  <c r="GY66" s="1"/>
  <c r="GU90"/>
  <c r="GY90" s="1"/>
  <c r="GU108"/>
  <c r="GY108" s="1"/>
  <c r="GO119"/>
  <c r="GX5"/>
  <c r="GY116"/>
  <c r="GX29"/>
  <c r="GX53"/>
  <c r="GX77"/>
  <c r="FZ123"/>
  <c r="GI59"/>
  <c r="FZ121"/>
  <c r="GF12"/>
  <c r="GJ12" s="1"/>
  <c r="GI17"/>
  <c r="GF36"/>
  <c r="GJ36" s="1"/>
  <c r="GI41"/>
  <c r="GF60"/>
  <c r="GJ60" s="1"/>
  <c r="GI65"/>
  <c r="GF84"/>
  <c r="GJ84" s="1"/>
  <c r="GI89"/>
  <c r="GJ115"/>
  <c r="GI11"/>
  <c r="GI35"/>
  <c r="GI83"/>
  <c r="GJ113"/>
  <c r="GF18"/>
  <c r="GJ18" s="1"/>
  <c r="GF42"/>
  <c r="GJ42" s="1"/>
  <c r="GF66"/>
  <c r="GJ66" s="1"/>
  <c r="GF90"/>
  <c r="GJ90" s="1"/>
  <c r="FK119"/>
  <c r="FJ119" s="1"/>
  <c r="FT5"/>
  <c r="FT29"/>
  <c r="FT53"/>
  <c r="FK123"/>
  <c r="FT11"/>
  <c r="FQ30"/>
  <c r="FU30" s="1"/>
  <c r="FT35"/>
  <c r="FQ54"/>
  <c r="FU54" s="1"/>
  <c r="FT59"/>
  <c r="FQ78"/>
  <c r="FU78" s="1"/>
  <c r="FT83"/>
  <c r="FT77"/>
  <c r="FQ12"/>
  <c r="FU12" s="1"/>
  <c r="FT17"/>
  <c r="FQ36"/>
  <c r="FU36" s="1"/>
  <c r="FT41"/>
  <c r="FQ60"/>
  <c r="FU60" s="1"/>
  <c r="FT65"/>
  <c r="FQ84"/>
  <c r="FU84" s="1"/>
  <c r="FT89"/>
  <c r="EV119"/>
  <c r="EV123"/>
  <c r="FB12"/>
  <c r="FF12" s="1"/>
  <c r="EG123"/>
  <c r="EG121"/>
  <c r="EF121" s="1"/>
  <c r="EM24"/>
  <c r="EQ24" s="1"/>
  <c r="EM48"/>
  <c r="EQ48" s="1"/>
  <c r="EM72"/>
  <c r="EQ72" s="1"/>
  <c r="EM96"/>
  <c r="EQ96" s="1"/>
  <c r="EG122"/>
  <c r="EM30"/>
  <c r="EQ30" s="1"/>
  <c r="EM54"/>
  <c r="EQ54" s="1"/>
  <c r="EM78"/>
  <c r="EQ78" s="1"/>
  <c r="EM102"/>
  <c r="EQ102" s="1"/>
  <c r="DX18"/>
  <c r="EB18" s="1"/>
  <c r="DX42"/>
  <c r="EB42" s="1"/>
  <c r="DX66"/>
  <c r="EB66" s="1"/>
  <c r="DX90"/>
  <c r="EB90" s="1"/>
  <c r="DR119"/>
  <c r="EA5"/>
  <c r="EA29"/>
  <c r="DX48"/>
  <c r="EB48" s="1"/>
  <c r="EA53"/>
  <c r="DX72"/>
  <c r="EB72" s="1"/>
  <c r="EA77"/>
  <c r="DX96"/>
  <c r="EB96" s="1"/>
  <c r="EA17"/>
  <c r="EA41"/>
  <c r="EA65"/>
  <c r="EA89"/>
  <c r="DI18"/>
  <c r="DM18" s="1"/>
  <c r="DI42"/>
  <c r="DM42" s="1"/>
  <c r="DI66"/>
  <c r="DM66" s="1"/>
  <c r="DI90"/>
  <c r="DM90" s="1"/>
  <c r="DC121"/>
  <c r="DI24"/>
  <c r="DM24" s="1"/>
  <c r="DI48"/>
  <c r="DM48" s="1"/>
  <c r="DI72"/>
  <c r="DM72" s="1"/>
  <c r="DI96"/>
  <c r="DM96" s="1"/>
  <c r="CT30"/>
  <c r="CX30" s="1"/>
  <c r="CT54"/>
  <c r="CX54" s="1"/>
  <c r="CT78"/>
  <c r="CX78" s="1"/>
  <c r="CT102"/>
  <c r="CX102" s="1"/>
  <c r="CT12"/>
  <c r="CX12" s="1"/>
  <c r="CT36"/>
  <c r="CX36" s="1"/>
  <c r="CT60"/>
  <c r="CX60" s="1"/>
  <c r="CT84"/>
  <c r="CX84" s="1"/>
  <c r="CT108"/>
  <c r="CX108" s="1"/>
  <c r="BY121"/>
  <c r="CE24"/>
  <c r="CI24" s="1"/>
  <c r="CE48"/>
  <c r="CI48" s="1"/>
  <c r="CE72"/>
  <c r="CI72" s="1"/>
  <c r="CE96"/>
  <c r="CI96" s="1"/>
  <c r="CI113"/>
  <c r="BY122"/>
  <c r="CE30"/>
  <c r="CI30" s="1"/>
  <c r="CE54"/>
  <c r="CI54" s="1"/>
  <c r="CE78"/>
  <c r="CI78" s="1"/>
  <c r="CE102"/>
  <c r="CI102" s="1"/>
  <c r="BY119"/>
  <c r="BX119" s="1"/>
  <c r="BT115"/>
  <c r="BJ123"/>
  <c r="BS11"/>
  <c r="BS35"/>
  <c r="BS59"/>
  <c r="BS83"/>
  <c r="BP12"/>
  <c r="BT12" s="1"/>
  <c r="BP36"/>
  <c r="BT36" s="1"/>
  <c r="BP60"/>
  <c r="BT60" s="1"/>
  <c r="BP84"/>
  <c r="BT84" s="1"/>
  <c r="BT113"/>
  <c r="BP18"/>
  <c r="BT18" s="1"/>
  <c r="BS23"/>
  <c r="BP42"/>
  <c r="BT42" s="1"/>
  <c r="BS47"/>
  <c r="BP66"/>
  <c r="BT66" s="1"/>
  <c r="BS71"/>
  <c r="BP90"/>
  <c r="BT90" s="1"/>
  <c r="BS95"/>
  <c r="BA108"/>
  <c r="BE108" s="1"/>
  <c r="BD5"/>
  <c r="BD29"/>
  <c r="BD53"/>
  <c r="BD77"/>
  <c r="BA30"/>
  <c r="BE30" s="1"/>
  <c r="BA54"/>
  <c r="BE54" s="1"/>
  <c r="BA78"/>
  <c r="BE78" s="1"/>
  <c r="BA12"/>
  <c r="BE12" s="1"/>
  <c r="BD17"/>
  <c r="BA36"/>
  <c r="BE36" s="1"/>
  <c r="BD41"/>
  <c r="BA60"/>
  <c r="BE60" s="1"/>
  <c r="BD65"/>
  <c r="BA84"/>
  <c r="BE84" s="1"/>
  <c r="BD89"/>
  <c r="AL12"/>
  <c r="AP12" s="1"/>
  <c r="AL36"/>
  <c r="AP36" s="1"/>
  <c r="AL60"/>
  <c r="AP60" s="1"/>
  <c r="AL84"/>
  <c r="AP84" s="1"/>
  <c r="AL18"/>
  <c r="AP18" s="1"/>
  <c r="AO23"/>
  <c r="AL42"/>
  <c r="AP42" s="1"/>
  <c r="AO47"/>
  <c r="AL66"/>
  <c r="AP66" s="1"/>
  <c r="AO71"/>
  <c r="AL90"/>
  <c r="AP90" s="1"/>
  <c r="AO95"/>
  <c r="AL108"/>
  <c r="AP108" s="1"/>
  <c r="AO11"/>
  <c r="AO35"/>
  <c r="AO59"/>
  <c r="AO83"/>
  <c r="Q120"/>
  <c r="W36"/>
  <c r="AA36" s="1"/>
  <c r="W60"/>
  <c r="AA60" s="1"/>
  <c r="W84"/>
  <c r="AA84" s="1"/>
  <c r="W18"/>
  <c r="AA18" s="1"/>
  <c r="W42"/>
  <c r="AA42" s="1"/>
  <c r="W66"/>
  <c r="AA66" s="1"/>
  <c r="W90"/>
  <c r="AA90" s="1"/>
  <c r="Q122"/>
  <c r="E6" i="26"/>
  <c r="D6" s="1"/>
  <c r="E5"/>
  <c r="D5" s="1"/>
  <c r="E20"/>
  <c r="D20" s="1"/>
  <c r="E3"/>
  <c r="E12"/>
  <c r="D12" s="1"/>
  <c r="E16"/>
  <c r="D16" s="1"/>
  <c r="E18"/>
  <c r="D18" s="1"/>
  <c r="E8"/>
  <c r="D8" s="1"/>
  <c r="E10"/>
  <c r="D10" s="1"/>
  <c r="E14"/>
  <c r="D14" s="1"/>
  <c r="E7"/>
  <c r="D7" s="1"/>
  <c r="E9"/>
  <c r="D9" s="1"/>
  <c r="E15"/>
  <c r="D15" s="1"/>
  <c r="E2"/>
  <c r="E4"/>
  <c r="E11"/>
  <c r="D11" s="1"/>
  <c r="E13"/>
  <c r="D13" s="1"/>
  <c r="E17"/>
  <c r="D17" s="1"/>
  <c r="E19"/>
  <c r="D19" s="1"/>
  <c r="JG112" i="25"/>
  <c r="IW120"/>
  <c r="IW122"/>
  <c r="JC6"/>
  <c r="JG6" s="1"/>
  <c r="JG113"/>
  <c r="IR112"/>
  <c r="IR114"/>
  <c r="IH120"/>
  <c r="IH122"/>
  <c r="IN6"/>
  <c r="IR6" s="1"/>
  <c r="IC112"/>
  <c r="IC114"/>
  <c r="IC116"/>
  <c r="HS120"/>
  <c r="HS122"/>
  <c r="HY6"/>
  <c r="IC6" s="1"/>
  <c r="HN112"/>
  <c r="HD120"/>
  <c r="HD122"/>
  <c r="HJ6"/>
  <c r="HN6" s="1"/>
  <c r="HN113"/>
  <c r="GY112"/>
  <c r="GY114"/>
  <c r="GO120"/>
  <c r="GO122"/>
  <c r="GU6"/>
  <c r="GY6" s="1"/>
  <c r="GJ112"/>
  <c r="GJ114"/>
  <c r="FZ120"/>
  <c r="FZ122"/>
  <c r="GF6"/>
  <c r="GJ6" s="1"/>
  <c r="FU112"/>
  <c r="FS112" s="1"/>
  <c r="FK120"/>
  <c r="FJ120" s="1"/>
  <c r="FK122"/>
  <c r="FQ6"/>
  <c r="FU6" s="1"/>
  <c r="FK121"/>
  <c r="FJ121" s="1"/>
  <c r="FF112"/>
  <c r="EV120"/>
  <c r="EV122"/>
  <c r="FB6"/>
  <c r="FF6" s="1"/>
  <c r="EG120"/>
  <c r="EF120" s="1"/>
  <c r="EQ112"/>
  <c r="EO112" s="1"/>
  <c r="EM6"/>
  <c r="EQ6" s="1"/>
  <c r="EB112"/>
  <c r="DX6"/>
  <c r="EB6" s="1"/>
  <c r="DM112"/>
  <c r="DI6"/>
  <c r="DM6" s="1"/>
  <c r="CX112"/>
  <c r="CT6"/>
  <c r="CX6" s="1"/>
  <c r="CI112"/>
  <c r="CI114"/>
  <c r="BY120"/>
  <c r="CI116"/>
  <c r="CE6"/>
  <c r="CI6" s="1"/>
  <c r="BT112"/>
  <c r="BT114"/>
  <c r="BR114" s="1"/>
  <c r="BJ120"/>
  <c r="BJ122"/>
  <c r="BP6"/>
  <c r="BT6" s="1"/>
  <c r="BE112"/>
  <c r="BA6"/>
  <c r="BE6" s="1"/>
  <c r="AP112"/>
  <c r="O76" i="7" s="1"/>
  <c r="AL6" i="25"/>
  <c r="AP6" s="1"/>
  <c r="AA113"/>
  <c r="W108"/>
  <c r="AA108" s="1"/>
  <c r="Q123"/>
  <c r="Q119"/>
  <c r="P119" s="1"/>
  <c r="AA115"/>
  <c r="AA114"/>
  <c r="AA112"/>
  <c r="Z107"/>
  <c r="W102"/>
  <c r="AA102" s="1"/>
  <c r="W96"/>
  <c r="AA96" s="1"/>
  <c r="Z95"/>
  <c r="Z83"/>
  <c r="W78"/>
  <c r="AA78" s="1"/>
  <c r="Z77"/>
  <c r="W72"/>
  <c r="AA72" s="1"/>
  <c r="Z71"/>
  <c r="Z59"/>
  <c r="W54"/>
  <c r="AA54" s="1"/>
  <c r="Z53"/>
  <c r="Z47"/>
  <c r="Z35"/>
  <c r="W30"/>
  <c r="AA30" s="1"/>
  <c r="Z29"/>
  <c r="W24"/>
  <c r="AA24" s="1"/>
  <c r="Z23"/>
  <c r="Z17"/>
  <c r="W12"/>
  <c r="AA12" s="1"/>
  <c r="Z11"/>
  <c r="W6"/>
  <c r="AA6" s="1"/>
  <c r="Z5"/>
  <c r="B48" i="1" l="1"/>
  <c r="GH112" i="25"/>
  <c r="A48" i="1" s="1"/>
  <c r="FY122" i="25"/>
  <c r="A44" i="1" s="1"/>
  <c r="B44"/>
  <c r="B49"/>
  <c r="GH113" i="25"/>
  <c r="A49" i="1" s="1"/>
  <c r="GH115" i="25"/>
  <c r="A51" i="1" s="1"/>
  <c r="B51"/>
  <c r="GH114" i="25"/>
  <c r="A50" i="1" s="1"/>
  <c r="B50"/>
  <c r="FY120" i="25"/>
  <c r="A42" i="1" s="1"/>
  <c r="B42"/>
  <c r="FY121" i="25"/>
  <c r="A43" i="1" s="1"/>
  <c r="B43"/>
  <c r="B52"/>
  <c r="FY123" i="25"/>
  <c r="A45" i="1" s="1"/>
  <c r="B45"/>
  <c r="B41"/>
  <c r="FY119" i="25"/>
  <c r="A41" i="1" s="1"/>
  <c r="FD112" i="25"/>
  <c r="EV116"/>
  <c r="EU120"/>
  <c r="EU119"/>
  <c r="EV114"/>
  <c r="EV113"/>
  <c r="EV115"/>
  <c r="EU121"/>
  <c r="FD113"/>
  <c r="DZ112"/>
  <c r="DQ121"/>
  <c r="DZ114"/>
  <c r="DQ119"/>
  <c r="DQ120"/>
  <c r="DZ113"/>
  <c r="DB121"/>
  <c r="DK114"/>
  <c r="DB119"/>
  <c r="DK112"/>
  <c r="DK113"/>
  <c r="DB120"/>
  <c r="EV112"/>
  <c r="AU115"/>
  <c r="CM120"/>
  <c r="CV113"/>
  <c r="CV112"/>
  <c r="CM121"/>
  <c r="CV114"/>
  <c r="BX121"/>
  <c r="IW113"/>
  <c r="IV113" s="1"/>
  <c r="EG113"/>
  <c r="EF113" s="1"/>
  <c r="CG114"/>
  <c r="BX120"/>
  <c r="CG112"/>
  <c r="CG113"/>
  <c r="FK115"/>
  <c r="FJ115" s="1"/>
  <c r="HS113"/>
  <c r="HR113" s="1"/>
  <c r="CN116"/>
  <c r="DC112"/>
  <c r="BR112"/>
  <c r="K76" i="8" s="1"/>
  <c r="O76"/>
  <c r="BY114" i="25"/>
  <c r="BI120"/>
  <c r="CN115"/>
  <c r="IH114"/>
  <c r="IG114" s="1"/>
  <c r="BI119"/>
  <c r="BI121"/>
  <c r="FZ113"/>
  <c r="HR121"/>
  <c r="BJ113"/>
  <c r="BC112"/>
  <c r="AT119"/>
  <c r="O75" i="7"/>
  <c r="BC113" i="25"/>
  <c r="AT120"/>
  <c r="IW112"/>
  <c r="IV112" s="1"/>
  <c r="GO114"/>
  <c r="GN114" s="1"/>
  <c r="CN113"/>
  <c r="IH113"/>
  <c r="IG113" s="1"/>
  <c r="EG114"/>
  <c r="EF114" s="1"/>
  <c r="DC114"/>
  <c r="FZ115"/>
  <c r="BY113"/>
  <c r="AU114"/>
  <c r="DR112"/>
  <c r="AN113"/>
  <c r="AN112"/>
  <c r="K76" i="7" s="1"/>
  <c r="O76" i="6"/>
  <c r="AE121" i="25"/>
  <c r="AN114"/>
  <c r="AE120"/>
  <c r="AE119"/>
  <c r="O75" i="6"/>
  <c r="AF116" i="25"/>
  <c r="AF113"/>
  <c r="D4" i="26"/>
  <c r="I37" i="1" s="1"/>
  <c r="L37"/>
  <c r="D3" i="26"/>
  <c r="I36" i="1" s="1"/>
  <c r="L36"/>
  <c r="D2" i="26"/>
  <c r="I35" i="1" s="1"/>
  <c r="L35"/>
  <c r="AU116" i="25"/>
  <c r="BJ114"/>
  <c r="AF112"/>
  <c r="DC115"/>
  <c r="IH116"/>
  <c r="IG116" s="1"/>
  <c r="IH112"/>
  <c r="IG112" s="1"/>
  <c r="FK116"/>
  <c r="FJ116" s="1"/>
  <c r="BY112"/>
  <c r="FZ112"/>
  <c r="EG112"/>
  <c r="EF112" s="1"/>
  <c r="CN114"/>
  <c r="DR114"/>
  <c r="FK113"/>
  <c r="FJ113" s="1"/>
  <c r="FZ114"/>
  <c r="HD115"/>
  <c r="HC115" s="1"/>
  <c r="HS112"/>
  <c r="HR112" s="1"/>
  <c r="Y20" i="5"/>
  <c r="BJ112" i="25"/>
  <c r="AF114"/>
  <c r="DC116"/>
  <c r="GO113"/>
  <c r="GN113" s="1"/>
  <c r="HS116"/>
  <c r="HR116" s="1"/>
  <c r="IW114"/>
  <c r="IV114" s="1"/>
  <c r="AF115"/>
  <c r="AU113"/>
  <c r="HD112"/>
  <c r="HC112" s="1"/>
  <c r="HS114"/>
  <c r="HR114" s="1"/>
  <c r="EG116"/>
  <c r="EF116" s="1"/>
  <c r="HR120"/>
  <c r="GO112"/>
  <c r="GN112" s="1"/>
  <c r="BY116"/>
  <c r="BY115"/>
  <c r="CN112"/>
  <c r="DC113"/>
  <c r="EG115"/>
  <c r="EF115" s="1"/>
  <c r="HD114"/>
  <c r="HC114" s="1"/>
  <c r="IH115"/>
  <c r="IG115" s="1"/>
  <c r="FK114"/>
  <c r="FJ114" s="1"/>
  <c r="GN120"/>
  <c r="BJ115"/>
  <c r="DR115"/>
  <c r="P121"/>
  <c r="GN121"/>
  <c r="IG121"/>
  <c r="IV121"/>
  <c r="HC121"/>
  <c r="HC120"/>
  <c r="IG120"/>
  <c r="IV120"/>
  <c r="IW116"/>
  <c r="IV116" s="1"/>
  <c r="IW115"/>
  <c r="IV115" s="1"/>
  <c r="HS115"/>
  <c r="HR115" s="1"/>
  <c r="HD116"/>
  <c r="HC116" s="1"/>
  <c r="HD113"/>
  <c r="HC113" s="1"/>
  <c r="GO116"/>
  <c r="GN116" s="1"/>
  <c r="GO115"/>
  <c r="GN115" s="1"/>
  <c r="FZ116"/>
  <c r="FK112"/>
  <c r="FJ112" s="1"/>
  <c r="DR113"/>
  <c r="DR116"/>
  <c r="BJ116"/>
  <c r="AU112"/>
  <c r="Y114"/>
  <c r="JE114"/>
  <c r="GW114"/>
  <c r="IA114"/>
  <c r="HL114"/>
  <c r="IP114"/>
  <c r="Y113"/>
  <c r="IP113"/>
  <c r="JE113"/>
  <c r="GW113"/>
  <c r="IA113"/>
  <c r="HL113"/>
  <c r="Y112"/>
  <c r="IA112"/>
  <c r="HL112"/>
  <c r="IP112"/>
  <c r="JE112"/>
  <c r="GW112"/>
  <c r="IG119"/>
  <c r="GN119"/>
  <c r="IV119"/>
  <c r="HR119"/>
  <c r="HC119"/>
  <c r="P120"/>
  <c r="JA116"/>
  <c r="JA114"/>
  <c r="IX114" s="1"/>
  <c r="JA112"/>
  <c r="IX112" s="1"/>
  <c r="JA115"/>
  <c r="JA113"/>
  <c r="IX113" s="1"/>
  <c r="IL116"/>
  <c r="IL114"/>
  <c r="II114" s="1"/>
  <c r="IL112"/>
  <c r="II112" s="1"/>
  <c r="IL115"/>
  <c r="IL113"/>
  <c r="II113" s="1"/>
  <c r="HW116"/>
  <c r="HW114"/>
  <c r="HT114" s="1"/>
  <c r="HW112"/>
  <c r="HT112" s="1"/>
  <c r="HW115"/>
  <c r="HW113"/>
  <c r="HT113" s="1"/>
  <c r="HH116"/>
  <c r="HH114"/>
  <c r="HE114" s="1"/>
  <c r="HH112"/>
  <c r="HE112" s="1"/>
  <c r="HH115"/>
  <c r="HH113"/>
  <c r="HE113" s="1"/>
  <c r="GS116"/>
  <c r="GS114"/>
  <c r="GP114" s="1"/>
  <c r="GS112"/>
  <c r="GP112" s="1"/>
  <c r="GS115"/>
  <c r="GS113"/>
  <c r="GP113" s="1"/>
  <c r="GD116"/>
  <c r="K45" i="1" s="1"/>
  <c r="GD114" i="25"/>
  <c r="GD112"/>
  <c r="GD115"/>
  <c r="GD113"/>
  <c r="FO116"/>
  <c r="FO114"/>
  <c r="FL114" s="1"/>
  <c r="FO112"/>
  <c r="FL112" s="1"/>
  <c r="FO115"/>
  <c r="FO113"/>
  <c r="FL113" s="1"/>
  <c r="EZ116"/>
  <c r="EZ114"/>
  <c r="EZ112"/>
  <c r="EZ115"/>
  <c r="EZ113"/>
  <c r="EK116"/>
  <c r="EK114"/>
  <c r="EH114" s="1"/>
  <c r="EK112"/>
  <c r="EH112" s="1"/>
  <c r="EK115"/>
  <c r="EK113"/>
  <c r="EH113" s="1"/>
  <c r="DV116"/>
  <c r="DV114"/>
  <c r="DV112"/>
  <c r="DV115"/>
  <c r="DV113"/>
  <c r="DG116"/>
  <c r="DG114"/>
  <c r="DG112"/>
  <c r="DG115"/>
  <c r="DG113"/>
  <c r="CR116"/>
  <c r="CR114"/>
  <c r="CR112"/>
  <c r="CR115"/>
  <c r="CR113"/>
  <c r="CC116"/>
  <c r="CC114"/>
  <c r="CC112"/>
  <c r="CC115"/>
  <c r="CC113"/>
  <c r="BN116"/>
  <c r="BN114"/>
  <c r="BN112"/>
  <c r="BN115"/>
  <c r="BN113"/>
  <c r="AY116"/>
  <c r="AY114"/>
  <c r="AY112"/>
  <c r="AY115"/>
  <c r="AY113"/>
  <c r="AJ116"/>
  <c r="AJ114"/>
  <c r="AJ112"/>
  <c r="AJ115"/>
  <c r="AJ113"/>
  <c r="U113"/>
  <c r="U114"/>
  <c r="U112"/>
  <c r="U115"/>
  <c r="U116"/>
  <c r="Q116"/>
  <c r="Q112"/>
  <c r="Q113"/>
  <c r="Q114"/>
  <c r="Q115"/>
  <c r="G106"/>
  <c r="G105"/>
  <c r="G100"/>
  <c r="G99"/>
  <c r="G94"/>
  <c r="G93"/>
  <c r="G88"/>
  <c r="G87"/>
  <c r="G82"/>
  <c r="G81"/>
  <c r="G76"/>
  <c r="G75"/>
  <c r="G70"/>
  <c r="G69"/>
  <c r="G64"/>
  <c r="G63"/>
  <c r="G58"/>
  <c r="G57"/>
  <c r="G52"/>
  <c r="G51"/>
  <c r="G46"/>
  <c r="G45"/>
  <c r="G40"/>
  <c r="G39"/>
  <c r="G34"/>
  <c r="G33"/>
  <c r="G28"/>
  <c r="G27"/>
  <c r="G22"/>
  <c r="G21"/>
  <c r="G16"/>
  <c r="G15"/>
  <c r="G10"/>
  <c r="G9"/>
  <c r="G4"/>
  <c r="G3"/>
  <c r="J99"/>
  <c r="J106"/>
  <c r="J105"/>
  <c r="J100"/>
  <c r="J94"/>
  <c r="J93"/>
  <c r="J88"/>
  <c r="J87"/>
  <c r="J82"/>
  <c r="J81"/>
  <c r="J76"/>
  <c r="J75"/>
  <c r="J70"/>
  <c r="J69"/>
  <c r="J64"/>
  <c r="J63"/>
  <c r="J58"/>
  <c r="J57"/>
  <c r="J52"/>
  <c r="J51"/>
  <c r="J46"/>
  <c r="J45"/>
  <c r="J40"/>
  <c r="J39"/>
  <c r="J34"/>
  <c r="J33"/>
  <c r="J28"/>
  <c r="J27"/>
  <c r="J22"/>
  <c r="J21"/>
  <c r="J16"/>
  <c r="J15"/>
  <c r="J10"/>
  <c r="J9"/>
  <c r="J4"/>
  <c r="J3"/>
  <c r="F107"/>
  <c r="E107"/>
  <c r="D107"/>
  <c r="C107"/>
  <c r="F101"/>
  <c r="E101"/>
  <c r="D101"/>
  <c r="C101"/>
  <c r="F95"/>
  <c r="E95"/>
  <c r="D95"/>
  <c r="C95"/>
  <c r="F89"/>
  <c r="E89"/>
  <c r="D89"/>
  <c r="C89"/>
  <c r="F83"/>
  <c r="E83"/>
  <c r="D83"/>
  <c r="C83"/>
  <c r="F77"/>
  <c r="E77"/>
  <c r="D77"/>
  <c r="C77"/>
  <c r="F71"/>
  <c r="E71"/>
  <c r="D71"/>
  <c r="C71"/>
  <c r="F65"/>
  <c r="E65"/>
  <c r="D65"/>
  <c r="C65"/>
  <c r="F59"/>
  <c r="E59"/>
  <c r="D59"/>
  <c r="C59"/>
  <c r="F53"/>
  <c r="E53"/>
  <c r="D53"/>
  <c r="C53"/>
  <c r="F47"/>
  <c r="E47"/>
  <c r="D47"/>
  <c r="C47"/>
  <c r="F41"/>
  <c r="E41"/>
  <c r="D41"/>
  <c r="C41"/>
  <c r="F35"/>
  <c r="E35"/>
  <c r="D35"/>
  <c r="C35"/>
  <c r="F29"/>
  <c r="E29"/>
  <c r="D29"/>
  <c r="C29"/>
  <c r="F23"/>
  <c r="E23"/>
  <c r="D23"/>
  <c r="C23"/>
  <c r="F17"/>
  <c r="E17"/>
  <c r="D17"/>
  <c r="C17"/>
  <c r="F11"/>
  <c r="E11"/>
  <c r="D11"/>
  <c r="C11"/>
  <c r="B11"/>
  <c r="C5"/>
  <c r="FS115" s="1"/>
  <c r="D5"/>
  <c r="E5"/>
  <c r="F5"/>
  <c r="B5"/>
  <c r="A3" i="9"/>
  <c r="A4" s="1"/>
  <c r="A5" s="1"/>
  <c r="A6" s="1"/>
  <c r="A7" s="1"/>
  <c r="A8" s="1"/>
  <c r="A9" s="1"/>
  <c r="K44" i="1" l="1"/>
  <c r="GA115" i="25"/>
  <c r="H44" i="1" s="1"/>
  <c r="F42"/>
  <c r="FY113" i="25"/>
  <c r="C42" i="1" s="1"/>
  <c r="FJ123" i="25"/>
  <c r="FJ122"/>
  <c r="K42" i="1"/>
  <c r="GA113" i="25"/>
  <c r="H42" i="1" s="1"/>
  <c r="K41"/>
  <c r="GA112" i="25"/>
  <c r="H41" i="1" s="1"/>
  <c r="FY114" i="25"/>
  <c r="C43" i="1" s="1"/>
  <c r="F43"/>
  <c r="GH116" i="25"/>
  <c r="A52" i="1" s="1"/>
  <c r="FS116" i="25"/>
  <c r="GA114"/>
  <c r="H43" i="1" s="1"/>
  <c r="K43"/>
  <c r="FY116" i="25"/>
  <c r="C45" i="1" s="1"/>
  <c r="F45"/>
  <c r="F41"/>
  <c r="FY112" i="25"/>
  <c r="C41" i="1" s="1"/>
  <c r="FY115" i="25"/>
  <c r="C44" i="1" s="1"/>
  <c r="F44"/>
  <c r="FD115" i="25"/>
  <c r="FD116"/>
  <c r="EW113"/>
  <c r="EW112"/>
  <c r="EU115"/>
  <c r="EU114"/>
  <c r="EU123"/>
  <c r="EU122"/>
  <c r="EW114"/>
  <c r="EU112"/>
  <c r="EU113"/>
  <c r="EU116"/>
  <c r="EO115"/>
  <c r="DS113"/>
  <c r="DS112"/>
  <c r="A10" i="9"/>
  <c r="A11" s="1"/>
  <c r="A12" s="1"/>
  <c r="A13" s="1"/>
  <c r="A14" s="1"/>
  <c r="A15" s="1"/>
  <c r="A16" s="1"/>
  <c r="A17" s="1"/>
  <c r="A18" s="1"/>
  <c r="A19" s="1"/>
  <c r="DS114" i="25"/>
  <c r="DQ113"/>
  <c r="DQ114"/>
  <c r="DQ112"/>
  <c r="DZ116"/>
  <c r="EF123"/>
  <c r="DQ116"/>
  <c r="DQ115"/>
  <c r="EO116"/>
  <c r="EF122"/>
  <c r="DQ123"/>
  <c r="DQ122"/>
  <c r="CM123"/>
  <c r="DK115"/>
  <c r="DB112"/>
  <c r="DB123"/>
  <c r="DB122"/>
  <c r="DD114"/>
  <c r="DD113"/>
  <c r="DD112"/>
  <c r="DB113"/>
  <c r="DB116"/>
  <c r="DB115"/>
  <c r="DB114"/>
  <c r="DK116"/>
  <c r="CM113"/>
  <c r="CO114"/>
  <c r="CM115"/>
  <c r="CM122"/>
  <c r="Y115"/>
  <c r="CV115"/>
  <c r="CO113"/>
  <c r="CM112"/>
  <c r="CM116"/>
  <c r="CO112"/>
  <c r="CM114"/>
  <c r="CV116"/>
  <c r="BX115"/>
  <c r="BX112"/>
  <c r="BX113"/>
  <c r="BX114"/>
  <c r="BX123"/>
  <c r="BX122"/>
  <c r="CG116"/>
  <c r="BZ113"/>
  <c r="BZ112"/>
  <c r="BZ114"/>
  <c r="CG115"/>
  <c r="K75" i="8"/>
  <c r="BK114" i="25"/>
  <c r="BK113"/>
  <c r="BK112"/>
  <c r="BI114"/>
  <c r="BI113"/>
  <c r="BI116"/>
  <c r="BI123"/>
  <c r="BI122"/>
  <c r="BR115"/>
  <c r="BR116"/>
  <c r="AV114"/>
  <c r="AT112"/>
  <c r="AT113"/>
  <c r="BC116"/>
  <c r="BC115"/>
  <c r="AT122"/>
  <c r="AV113"/>
  <c r="AV112"/>
  <c r="AT116"/>
  <c r="AT114"/>
  <c r="K75" i="7"/>
  <c r="AG113" i="25"/>
  <c r="AN115"/>
  <c r="AN116"/>
  <c r="AE114"/>
  <c r="AE112"/>
  <c r="AE123"/>
  <c r="AG112"/>
  <c r="AE113"/>
  <c r="K75" i="6"/>
  <c r="AG114" i="25"/>
  <c r="AE115"/>
  <c r="AE116"/>
  <c r="K76" i="6"/>
  <c r="H6" i="25"/>
  <c r="L6" s="1"/>
  <c r="BK116"/>
  <c r="DD115"/>
  <c r="HT115"/>
  <c r="AV115"/>
  <c r="DS116"/>
  <c r="FL115"/>
  <c r="GA116"/>
  <c r="H45" i="1" s="1"/>
  <c r="II116" i="25"/>
  <c r="GN122"/>
  <c r="AG115"/>
  <c r="AV116"/>
  <c r="BK115"/>
  <c r="BZ116"/>
  <c r="CO115"/>
  <c r="DD116"/>
  <c r="DS115"/>
  <c r="EH116"/>
  <c r="EW115"/>
  <c r="FL116"/>
  <c r="GP116"/>
  <c r="HE115"/>
  <c r="HT116"/>
  <c r="II115"/>
  <c r="IX116"/>
  <c r="HC122"/>
  <c r="HR122"/>
  <c r="IV122"/>
  <c r="P123"/>
  <c r="IP116"/>
  <c r="P112"/>
  <c r="R112"/>
  <c r="P115"/>
  <c r="P116"/>
  <c r="R114"/>
  <c r="L112"/>
  <c r="J112" s="1"/>
  <c r="P114"/>
  <c r="R116"/>
  <c r="R113"/>
  <c r="P113"/>
  <c r="R115"/>
  <c r="AG116"/>
  <c r="BZ115"/>
  <c r="CO116"/>
  <c r="EH115"/>
  <c r="EW116"/>
  <c r="GP115"/>
  <c r="HE116"/>
  <c r="IX115"/>
  <c r="IG122"/>
  <c r="IG123"/>
  <c r="HC123"/>
  <c r="IA115"/>
  <c r="GW116"/>
  <c r="HL116"/>
  <c r="IA116"/>
  <c r="IV123"/>
  <c r="HR123"/>
  <c r="IP115"/>
  <c r="JE116"/>
  <c r="Y116"/>
  <c r="GN123"/>
  <c r="JE115"/>
  <c r="HL115"/>
  <c r="GW115"/>
  <c r="H18"/>
  <c r="L18" s="1"/>
  <c r="H66"/>
  <c r="L66" s="1"/>
  <c r="B123"/>
  <c r="A123" s="1"/>
  <c r="H42"/>
  <c r="L42" s="1"/>
  <c r="B120"/>
  <c r="A120" s="1"/>
  <c r="H12"/>
  <c r="L12" s="1"/>
  <c r="H24"/>
  <c r="L24" s="1"/>
  <c r="H30"/>
  <c r="L30" s="1"/>
  <c r="H36"/>
  <c r="L36" s="1"/>
  <c r="H48"/>
  <c r="L48" s="1"/>
  <c r="H54"/>
  <c r="L54" s="1"/>
  <c r="H60"/>
  <c r="L60" s="1"/>
  <c r="H72"/>
  <c r="L72" s="1"/>
  <c r="H78"/>
  <c r="L78" s="1"/>
  <c r="H84"/>
  <c r="L84" s="1"/>
  <c r="H90"/>
  <c r="L90" s="1"/>
  <c r="H96"/>
  <c r="L96" s="1"/>
  <c r="H102"/>
  <c r="L102" s="1"/>
  <c r="H108"/>
  <c r="L108" s="1"/>
  <c r="B119"/>
  <c r="A119" s="1"/>
  <c r="L114"/>
  <c r="L116"/>
  <c r="L113"/>
  <c r="L115"/>
  <c r="J115" s="1"/>
  <c r="B122"/>
  <c r="B121"/>
  <c r="K17"/>
  <c r="C67" i="5" s="1"/>
  <c r="K71" i="25"/>
  <c r="C76" i="5" s="1"/>
  <c r="K77" i="25"/>
  <c r="C77" i="5" s="1"/>
  <c r="K101" i="25"/>
  <c r="C81" i="5" s="1"/>
  <c r="K41" i="25"/>
  <c r="C71" i="5" s="1"/>
  <c r="K53" i="25"/>
  <c r="C73" i="5" s="1"/>
  <c r="K95" i="25"/>
  <c r="C80" i="5" s="1"/>
  <c r="K29" i="25"/>
  <c r="C69" i="5" s="1"/>
  <c r="K107" i="25"/>
  <c r="C82" i="5" s="1"/>
  <c r="K89" i="25"/>
  <c r="C79" i="5" s="1"/>
  <c r="K83" i="25"/>
  <c r="C78" i="5" s="1"/>
  <c r="K65" i="25"/>
  <c r="C75" i="5" s="1"/>
  <c r="K59" i="25"/>
  <c r="C74" i="5" s="1"/>
  <c r="K47" i="25"/>
  <c r="C72" i="5" s="1"/>
  <c r="K23" i="25"/>
  <c r="C68" i="5" s="1"/>
  <c r="K35" i="25"/>
  <c r="C70" i="5" s="1"/>
  <c r="K5" i="25"/>
  <c r="C65" i="5" s="1"/>
  <c r="K11" i="25"/>
  <c r="C66" i="5" s="1"/>
  <c r="B3" i="9"/>
  <c r="B4" s="1"/>
  <c r="B5" s="1"/>
  <c r="B6" s="1"/>
  <c r="B7" s="1"/>
  <c r="B8" s="1"/>
  <c r="B9" s="1"/>
  <c r="D27" i="1"/>
  <c r="D28"/>
  <c r="D29"/>
  <c r="D30"/>
  <c r="D31"/>
  <c r="D32"/>
  <c r="D33"/>
  <c r="D34"/>
  <c r="D35"/>
  <c r="G28"/>
  <c r="G29"/>
  <c r="G30"/>
  <c r="G31"/>
  <c r="G32"/>
  <c r="G33"/>
  <c r="G34"/>
  <c r="G35"/>
  <c r="B10" i="9" l="1"/>
  <c r="B11" s="1"/>
  <c r="B14" s="1"/>
  <c r="B15" s="1"/>
  <c r="B16" s="1"/>
  <c r="B17" s="1"/>
  <c r="B18" s="1"/>
  <c r="B19" s="1"/>
  <c r="D22" i="5"/>
  <c r="B22" s="1"/>
  <c r="B112" i="25"/>
  <c r="A122"/>
  <c r="F112"/>
  <c r="C112" s="1"/>
  <c r="F113"/>
  <c r="C113" s="1"/>
  <c r="F115"/>
  <c r="F114"/>
  <c r="C114" s="1"/>
  <c r="F116"/>
  <c r="J116"/>
  <c r="B113"/>
  <c r="A113" s="1"/>
  <c r="B115"/>
  <c r="A115" s="1"/>
  <c r="B114"/>
  <c r="A114" s="1"/>
  <c r="B116"/>
  <c r="A116" s="1"/>
  <c r="J113"/>
  <c r="J114"/>
  <c r="A121"/>
  <c r="L27" i="1"/>
  <c r="L28"/>
  <c r="L29"/>
  <c r="L30"/>
  <c r="I27"/>
  <c r="I28"/>
  <c r="I29"/>
  <c r="I30"/>
  <c r="L26"/>
  <c r="I26"/>
  <c r="G26"/>
  <c r="D26"/>
  <c r="U23" i="5"/>
  <c r="U24"/>
  <c r="U25"/>
  <c r="U27"/>
  <c r="U28"/>
  <c r="U29"/>
  <c r="U30"/>
  <c r="U31"/>
  <c r="U32"/>
  <c r="U33"/>
  <c r="U34"/>
  <c r="U35"/>
  <c r="U36"/>
  <c r="U37"/>
  <c r="U38"/>
  <c r="U39"/>
  <c r="O75" i="3"/>
  <c r="AA41" i="2" l="1"/>
  <c r="AA44"/>
  <c r="AA37"/>
  <c r="AA38"/>
  <c r="A112" i="25"/>
  <c r="D23" i="5"/>
  <c r="D27"/>
  <c r="D31"/>
  <c r="D35"/>
  <c r="D39"/>
  <c r="D24"/>
  <c r="D28"/>
  <c r="D32"/>
  <c r="D36"/>
  <c r="D25"/>
  <c r="D29"/>
  <c r="D33"/>
  <c r="D37"/>
  <c r="D26"/>
  <c r="D30"/>
  <c r="D34"/>
  <c r="D38"/>
  <c r="C116" i="25"/>
  <c r="C115"/>
  <c r="W38" i="2"/>
  <c r="W44"/>
  <c r="G27" i="1" s="1"/>
  <c r="P59" i="3" l="1"/>
  <c r="AX29" i="2" s="1"/>
  <c r="P58" i="3"/>
  <c r="AX5" i="2" s="1"/>
  <c r="A6" i="3" l="1"/>
  <c r="A14"/>
  <c r="J62" l="1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E62" s="1"/>
  <c r="D60"/>
  <c r="C60"/>
  <c r="B60"/>
  <c r="B62" s="1"/>
  <c r="G59"/>
  <c r="AX6" i="2" s="1"/>
  <c r="P60" i="3"/>
  <c r="X37" i="5" s="1"/>
  <c r="G58" i="3"/>
  <c r="C62" l="1"/>
  <c r="C63" s="1"/>
  <c r="G61"/>
  <c r="P61"/>
  <c r="G60"/>
  <c r="X36" i="5" s="1"/>
  <c r="AX33" i="2"/>
  <c r="F62" i="3"/>
  <c r="F63" s="1"/>
  <c r="E63"/>
  <c r="D62"/>
  <c r="M63" s="1"/>
  <c r="K63"/>
  <c r="P62"/>
  <c r="X17" i="5" s="1"/>
  <c r="B63" i="3"/>
  <c r="N63"/>
  <c r="D63" l="1"/>
  <c r="O63"/>
  <c r="L63"/>
  <c r="G62"/>
  <c r="G63" s="1"/>
  <c r="H63" s="1"/>
  <c r="D16" i="5" s="1"/>
  <c r="P63" i="3" l="1"/>
  <c r="Q63" s="1"/>
  <c r="D17" i="5" s="1"/>
  <c r="X16"/>
  <c r="J70" i="3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AX16" i="2" s="1"/>
  <c r="G67" i="3"/>
  <c r="AX28" i="2" s="1"/>
  <c r="P66" i="3"/>
  <c r="G66"/>
  <c r="AX11" i="2" s="1"/>
  <c r="C70" i="3" l="1"/>
  <c r="C71" s="1"/>
  <c r="E70"/>
  <c r="E71" s="1"/>
  <c r="G69"/>
  <c r="P69"/>
  <c r="G68"/>
  <c r="X28" i="5" s="1"/>
  <c r="P68" i="3"/>
  <c r="X29" i="5" s="1"/>
  <c r="AX38" i="2"/>
  <c r="D70" i="3"/>
  <c r="M71" s="1"/>
  <c r="F70"/>
  <c r="O71" s="1"/>
  <c r="K71"/>
  <c r="P70"/>
  <c r="X9" i="5" s="1"/>
  <c r="B71" i="3"/>
  <c r="N71" l="1"/>
  <c r="L71"/>
  <c r="F71"/>
  <c r="G70"/>
  <c r="G71" s="1"/>
  <c r="D71"/>
  <c r="X8" i="5"/>
  <c r="H71" i="3" l="1"/>
  <c r="D8" i="5" s="1"/>
  <c r="P71" i="3"/>
  <c r="Q71" s="1"/>
  <c r="D9" i="5" s="1"/>
  <c r="J22" i="3"/>
  <c r="J30"/>
  <c r="C29"/>
  <c r="J70" i="23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22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21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20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8"/>
  <c r="A70"/>
  <c r="O69"/>
  <c r="N69"/>
  <c r="M69"/>
  <c r="L69"/>
  <c r="F69"/>
  <c r="E69"/>
  <c r="D69"/>
  <c r="C69"/>
  <c r="O68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BB9" i="2" s="1"/>
  <c r="P66" i="8"/>
  <c r="BB7" i="2" s="1"/>
  <c r="G66" i="8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BB2" i="2" s="1"/>
  <c r="G59" i="8"/>
  <c r="BB14" i="2" s="1"/>
  <c r="P58" i="8"/>
  <c r="BB3" i="2" s="1"/>
  <c r="G58" i="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BB31" i="2" s="1"/>
  <c r="G51" i="8"/>
  <c r="BB28" i="2" s="1"/>
  <c r="P50" i="8"/>
  <c r="BB35" i="2" s="1"/>
  <c r="G50" i="8"/>
  <c r="BB11" i="2" s="1"/>
  <c r="J46" i="8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BB19" i="2" s="1"/>
  <c r="G43" i="8"/>
  <c r="BB8" i="2" s="1"/>
  <c r="P42" i="8"/>
  <c r="BB18" i="2" s="1"/>
  <c r="G42" i="8"/>
  <c r="BB32" i="2" s="1"/>
  <c r="J38" i="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BB6" i="2" s="1"/>
  <c r="G35" i="8"/>
  <c r="BB10" i="2" s="1"/>
  <c r="P34" i="8"/>
  <c r="BB33" i="2" s="1"/>
  <c r="G34" i="8"/>
  <c r="BB26" i="2" s="1"/>
  <c r="J30" i="8"/>
  <c r="A30"/>
  <c r="O29"/>
  <c r="N29"/>
  <c r="M29"/>
  <c r="L29"/>
  <c r="F29"/>
  <c r="E29"/>
  <c r="D29"/>
  <c r="C29"/>
  <c r="O28"/>
  <c r="O30" s="1"/>
  <c r="N28"/>
  <c r="N30" s="1"/>
  <c r="M28"/>
  <c r="L28"/>
  <c r="L30" s="1"/>
  <c r="K28"/>
  <c r="K30" s="1"/>
  <c r="F28"/>
  <c r="E28"/>
  <c r="D28"/>
  <c r="C28"/>
  <c r="B28"/>
  <c r="B30" s="1"/>
  <c r="P27"/>
  <c r="BB30" i="2" s="1"/>
  <c r="G27" i="8"/>
  <c r="BB16" i="2" s="1"/>
  <c r="P26" i="8"/>
  <c r="BB25" i="2" s="1"/>
  <c r="G26" i="8"/>
  <c r="BB38" i="2" s="1"/>
  <c r="J22" i="8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BB37" i="2" s="1"/>
  <c r="G19" i="8"/>
  <c r="BB34" i="2" s="1"/>
  <c r="P18" i="8"/>
  <c r="BB15" i="2" s="1"/>
  <c r="G18" i="8"/>
  <c r="BB27" i="2" s="1"/>
  <c r="J14" i="8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BB29" i="2" s="1"/>
  <c r="G11" i="8"/>
  <c r="BB23" i="2" s="1"/>
  <c r="P10" i="8"/>
  <c r="BB5" i="2" s="1"/>
  <c r="G10" i="8"/>
  <c r="BB24" i="2" s="1"/>
  <c r="J6" i="8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P3"/>
  <c r="BB12" i="2" s="1"/>
  <c r="G3" i="8"/>
  <c r="BB17" i="2" s="1"/>
  <c r="P2" i="8"/>
  <c r="BB21" i="2" s="1"/>
  <c r="G2" i="8"/>
  <c r="BB20" i="2" s="1"/>
  <c r="J54" i="3"/>
  <c r="O53"/>
  <c r="N53"/>
  <c r="M53"/>
  <c r="L53"/>
  <c r="F53"/>
  <c r="E53"/>
  <c r="D53"/>
  <c r="C53"/>
  <c r="O52"/>
  <c r="O54" s="1"/>
  <c r="N52"/>
  <c r="N54" s="1"/>
  <c r="M52"/>
  <c r="L52"/>
  <c r="L54" s="1"/>
  <c r="K52"/>
  <c r="K54" s="1"/>
  <c r="F52"/>
  <c r="E52"/>
  <c r="D52"/>
  <c r="C52"/>
  <c r="B52"/>
  <c r="P51"/>
  <c r="AX17" i="2" s="1"/>
  <c r="G51" i="3"/>
  <c r="P50"/>
  <c r="AX20" i="2" s="1"/>
  <c r="G50" i="3"/>
  <c r="J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AX8" i="2" s="1"/>
  <c r="G43" i="3"/>
  <c r="AX9" i="2" s="1"/>
  <c r="P42" i="3"/>
  <c r="AX32" i="2" s="1"/>
  <c r="G42" i="3"/>
  <c r="AX13" i="2" s="1"/>
  <c r="J38" i="3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AX10" i="2" s="1"/>
  <c r="G35" i="3"/>
  <c r="AX14" i="2" s="1"/>
  <c r="P34" i="3"/>
  <c r="G34"/>
  <c r="AX39" i="2" s="1"/>
  <c r="O29" i="3"/>
  <c r="N29"/>
  <c r="M29"/>
  <c r="L29"/>
  <c r="F29"/>
  <c r="E29"/>
  <c r="D29"/>
  <c r="O28"/>
  <c r="N28"/>
  <c r="M28"/>
  <c r="L28"/>
  <c r="K28"/>
  <c r="K30" s="1"/>
  <c r="F28"/>
  <c r="E28"/>
  <c r="E30" s="1"/>
  <c r="D28"/>
  <c r="C28"/>
  <c r="B28"/>
  <c r="B30" s="1"/>
  <c r="P27"/>
  <c r="AX19" i="2" s="1"/>
  <c r="G27" i="3"/>
  <c r="AX37" i="2" s="1"/>
  <c r="P26" i="3"/>
  <c r="AX18" i="2" s="1"/>
  <c r="G26" i="3"/>
  <c r="AX15" i="2" s="1"/>
  <c r="O21" i="3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AX34" i="2" s="1"/>
  <c r="G19" i="3"/>
  <c r="AX22" i="2" s="1"/>
  <c r="P18" i="3"/>
  <c r="G18"/>
  <c r="AX7" i="2" s="1"/>
  <c r="O13" i="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AX23" i="2" s="1"/>
  <c r="G11" i="3"/>
  <c r="AX2" i="2" s="1"/>
  <c r="P10" i="3"/>
  <c r="AX24" i="2" s="1"/>
  <c r="G10" i="3"/>
  <c r="AX3" i="2" s="1"/>
  <c r="O5" i="3"/>
  <c r="N5"/>
  <c r="M5"/>
  <c r="L5"/>
  <c r="F5"/>
  <c r="E5"/>
  <c r="D5"/>
  <c r="C5"/>
  <c r="O4"/>
  <c r="O6" s="1"/>
  <c r="N4"/>
  <c r="M4"/>
  <c r="M6" s="1"/>
  <c r="L4"/>
  <c r="K4"/>
  <c r="K6" s="1"/>
  <c r="F4"/>
  <c r="E4"/>
  <c r="D4"/>
  <c r="C4"/>
  <c r="B4"/>
  <c r="B6" s="1"/>
  <c r="P3"/>
  <c r="G3"/>
  <c r="AX12" i="2" s="1"/>
  <c r="P2" i="3"/>
  <c r="G2"/>
  <c r="AX21" i="2" s="1"/>
  <c r="M46" i="20" l="1"/>
  <c r="O70" i="8"/>
  <c r="P70" s="1"/>
  <c r="AB6" i="5" s="1"/>
  <c r="B6" i="8"/>
  <c r="E75"/>
  <c r="BR5" i="2"/>
  <c r="BP5"/>
  <c r="BT5"/>
  <c r="BP29"/>
  <c r="BT29"/>
  <c r="BR29"/>
  <c r="BR30"/>
  <c r="BT30"/>
  <c r="BP30"/>
  <c r="BP33"/>
  <c r="BR33"/>
  <c r="BT33"/>
  <c r="BT6"/>
  <c r="BP6"/>
  <c r="BR6"/>
  <c r="BP31"/>
  <c r="BR31"/>
  <c r="BT31"/>
  <c r="B47" i="21"/>
  <c r="BT27" i="2"/>
  <c r="BP27"/>
  <c r="BR27"/>
  <c r="BT38"/>
  <c r="BP38"/>
  <c r="BR38"/>
  <c r="BP16"/>
  <c r="BR16"/>
  <c r="BT16"/>
  <c r="BP11"/>
  <c r="BR11"/>
  <c r="BT11"/>
  <c r="BR28"/>
  <c r="BT28"/>
  <c r="BP28"/>
  <c r="C30" i="3"/>
  <c r="P4" i="8"/>
  <c r="AB22" i="5" s="1"/>
  <c r="P12" i="8"/>
  <c r="AB37" i="5" s="1"/>
  <c r="P20" i="8"/>
  <c r="AB38" i="5" s="1"/>
  <c r="P28" i="8"/>
  <c r="AB34" i="5" s="1"/>
  <c r="P36" i="8"/>
  <c r="AB36" i="5" s="1"/>
  <c r="P52" i="8"/>
  <c r="AB23" i="5" s="1"/>
  <c r="P68" i="8"/>
  <c r="AB26" i="5" s="1"/>
  <c r="G20" i="21"/>
  <c r="G28"/>
  <c r="G36"/>
  <c r="G44"/>
  <c r="G52"/>
  <c r="G60"/>
  <c r="G68"/>
  <c r="G4" i="22"/>
  <c r="G12"/>
  <c r="G20"/>
  <c r="G28"/>
  <c r="G36"/>
  <c r="G44"/>
  <c r="G52"/>
  <c r="G60"/>
  <c r="G68"/>
  <c r="G4" i="23"/>
  <c r="G12"/>
  <c r="G20"/>
  <c r="G28"/>
  <c r="G36"/>
  <c r="G44"/>
  <c r="G52"/>
  <c r="G68"/>
  <c r="G5" i="3"/>
  <c r="C54"/>
  <c r="P4" i="20"/>
  <c r="P12"/>
  <c r="P20"/>
  <c r="P28"/>
  <c r="P36"/>
  <c r="P44"/>
  <c r="P52"/>
  <c r="P60"/>
  <c r="P68"/>
  <c r="P4" i="21"/>
  <c r="P20"/>
  <c r="P36"/>
  <c r="C46"/>
  <c r="C47" s="1"/>
  <c r="P52"/>
  <c r="P68"/>
  <c r="P12" i="22"/>
  <c r="P28"/>
  <c r="P44"/>
  <c r="P60"/>
  <c r="P12" i="23"/>
  <c r="P28"/>
  <c r="P44"/>
  <c r="C46"/>
  <c r="C47" s="1"/>
  <c r="F6" i="3"/>
  <c r="F7" s="1"/>
  <c r="D14"/>
  <c r="D15" s="1"/>
  <c r="E54"/>
  <c r="E55" s="1"/>
  <c r="G12" i="21"/>
  <c r="E6"/>
  <c r="C14"/>
  <c r="C15" s="1"/>
  <c r="E14"/>
  <c r="N15" s="1"/>
  <c r="C30"/>
  <c r="C31" s="1"/>
  <c r="E30"/>
  <c r="N31" s="1"/>
  <c r="C38"/>
  <c r="L39" s="1"/>
  <c r="E38"/>
  <c r="F30" i="22"/>
  <c r="F31" s="1"/>
  <c r="D38"/>
  <c r="D39" s="1"/>
  <c r="C38"/>
  <c r="L39" s="1"/>
  <c r="F46"/>
  <c r="O47" s="1"/>
  <c r="F62"/>
  <c r="F46" i="23"/>
  <c r="O47" s="1"/>
  <c r="P13" i="3"/>
  <c r="M30" i="8"/>
  <c r="P30" s="1"/>
  <c r="AB14" i="5" s="1"/>
  <c r="C6" i="21"/>
  <c r="L7" s="1"/>
  <c r="B31"/>
  <c r="E62"/>
  <c r="N63" s="1"/>
  <c r="E70"/>
  <c r="E71" s="1"/>
  <c r="E38" i="23"/>
  <c r="E39" s="1"/>
  <c r="G45"/>
  <c r="P45"/>
  <c r="D54"/>
  <c r="D55" s="1"/>
  <c r="C54"/>
  <c r="L55" s="1"/>
  <c r="P53"/>
  <c r="D62"/>
  <c r="D63" s="1"/>
  <c r="G61"/>
  <c r="P61"/>
  <c r="D70"/>
  <c r="D71" s="1"/>
  <c r="P69"/>
  <c r="G13" i="21"/>
  <c r="P13"/>
  <c r="C62"/>
  <c r="C63" s="1"/>
  <c r="C70"/>
  <c r="L71" s="1"/>
  <c r="C14" i="22"/>
  <c r="C15" s="1"/>
  <c r="C30"/>
  <c r="L31" s="1"/>
  <c r="C62"/>
  <c r="L63" s="1"/>
  <c r="C14" i="23"/>
  <c r="C15" s="1"/>
  <c r="C30"/>
  <c r="L31" s="1"/>
  <c r="F54"/>
  <c r="F55" s="1"/>
  <c r="F62"/>
  <c r="F63" s="1"/>
  <c r="E62"/>
  <c r="N63" s="1"/>
  <c r="F70"/>
  <c r="F71" s="1"/>
  <c r="G4" i="8"/>
  <c r="AB35" i="5" s="1"/>
  <c r="G12" i="8"/>
  <c r="AB25" i="5" s="1"/>
  <c r="G20" i="8"/>
  <c r="AB27" i="5" s="1"/>
  <c r="G28" i="8"/>
  <c r="AB29" i="5" s="1"/>
  <c r="G36" i="8"/>
  <c r="AB31" i="5" s="1"/>
  <c r="G44" i="8"/>
  <c r="AB33" i="5" s="1"/>
  <c r="G52" i="8"/>
  <c r="AB28" i="5" s="1"/>
  <c r="G60" i="8"/>
  <c r="AB30" i="5" s="1"/>
  <c r="G68" i="8"/>
  <c r="G4" i="20"/>
  <c r="G12"/>
  <c r="G20"/>
  <c r="G28"/>
  <c r="G36"/>
  <c r="G44"/>
  <c r="G52"/>
  <c r="G60"/>
  <c r="G68"/>
  <c r="G4" i="21"/>
  <c r="B15"/>
  <c r="E46"/>
  <c r="N47" s="1"/>
  <c r="G45"/>
  <c r="P45"/>
  <c r="G29" i="22"/>
  <c r="P29"/>
  <c r="P37"/>
  <c r="D46" i="23"/>
  <c r="D47" s="1"/>
  <c r="P60"/>
  <c r="G13" i="3"/>
  <c r="B63" i="21"/>
  <c r="D6" i="20"/>
  <c r="D7" s="1"/>
  <c r="F6"/>
  <c r="F7" s="1"/>
  <c r="G5"/>
  <c r="P5"/>
  <c r="D14"/>
  <c r="D15" s="1"/>
  <c r="F14"/>
  <c r="G13"/>
  <c r="P13"/>
  <c r="D22"/>
  <c r="D23" s="1"/>
  <c r="F22"/>
  <c r="O23" s="1"/>
  <c r="G21"/>
  <c r="P21"/>
  <c r="D30"/>
  <c r="D31" s="1"/>
  <c r="F30"/>
  <c r="O31" s="1"/>
  <c r="G29"/>
  <c r="P29"/>
  <c r="D38"/>
  <c r="D39" s="1"/>
  <c r="F38"/>
  <c r="F39" s="1"/>
  <c r="G37"/>
  <c r="P37"/>
  <c r="D46"/>
  <c r="D47" s="1"/>
  <c r="F46"/>
  <c r="C22" i="21"/>
  <c r="L23" s="1"/>
  <c r="E22"/>
  <c r="G29"/>
  <c r="P29"/>
  <c r="C54"/>
  <c r="C55" s="1"/>
  <c r="E54"/>
  <c r="G61"/>
  <c r="P61"/>
  <c r="B7" i="22"/>
  <c r="D6"/>
  <c r="D7" s="1"/>
  <c r="C6"/>
  <c r="L7" s="1"/>
  <c r="P5"/>
  <c r="F14"/>
  <c r="F15" s="1"/>
  <c r="C46"/>
  <c r="C47" s="1"/>
  <c r="G61"/>
  <c r="P61"/>
  <c r="D70"/>
  <c r="D71" s="1"/>
  <c r="C70"/>
  <c r="L71" s="1"/>
  <c r="P69"/>
  <c r="D14" i="23"/>
  <c r="F14"/>
  <c r="F15" s="1"/>
  <c r="BP2" i="2"/>
  <c r="BT2"/>
  <c r="BR2"/>
  <c r="BR22"/>
  <c r="BP22"/>
  <c r="BT22"/>
  <c r="BP26"/>
  <c r="BT26"/>
  <c r="BR26"/>
  <c r="BP20"/>
  <c r="BT20"/>
  <c r="BR20"/>
  <c r="BR21"/>
  <c r="BP21"/>
  <c r="BT21"/>
  <c r="BR12"/>
  <c r="BP12"/>
  <c r="BT12"/>
  <c r="BP3"/>
  <c r="BT3"/>
  <c r="BR3"/>
  <c r="BP7"/>
  <c r="BT7"/>
  <c r="BR7"/>
  <c r="BR15"/>
  <c r="BP15"/>
  <c r="BT15"/>
  <c r="BT37"/>
  <c r="BR37"/>
  <c r="BP37"/>
  <c r="F30" i="3"/>
  <c r="BP10" i="2"/>
  <c r="BR10"/>
  <c r="BT10"/>
  <c r="BP13"/>
  <c r="BT13"/>
  <c r="BR13"/>
  <c r="BT9"/>
  <c r="BR9"/>
  <c r="BP9"/>
  <c r="BR17"/>
  <c r="BP17"/>
  <c r="BT17"/>
  <c r="P4" i="3"/>
  <c r="X23" i="5" s="1"/>
  <c r="AX35" i="2"/>
  <c r="BP24"/>
  <c r="BT24"/>
  <c r="BR24"/>
  <c r="BR23"/>
  <c r="BP23"/>
  <c r="BT23"/>
  <c r="P20" i="3"/>
  <c r="X27" i="5" s="1"/>
  <c r="AS27" s="1"/>
  <c r="AX36" i="2"/>
  <c r="BR34"/>
  <c r="BP34"/>
  <c r="BT34"/>
  <c r="BP18"/>
  <c r="BT18"/>
  <c r="BR18"/>
  <c r="BR19"/>
  <c r="BP19"/>
  <c r="BT19"/>
  <c r="M30" i="3"/>
  <c r="O30"/>
  <c r="BR39" i="2"/>
  <c r="BP39"/>
  <c r="BT39"/>
  <c r="BP14"/>
  <c r="BT14"/>
  <c r="BR14"/>
  <c r="P37" i="3"/>
  <c r="BT32" i="2"/>
  <c r="BR32"/>
  <c r="BP32"/>
  <c r="BP8"/>
  <c r="BT8"/>
  <c r="BR8"/>
  <c r="C46" i="20"/>
  <c r="E46"/>
  <c r="E47" s="1"/>
  <c r="C54"/>
  <c r="C55" s="1"/>
  <c r="E54"/>
  <c r="N55" s="1"/>
  <c r="C62"/>
  <c r="E62"/>
  <c r="E63" s="1"/>
  <c r="C70"/>
  <c r="C71" s="1"/>
  <c r="E70"/>
  <c r="N71" s="1"/>
  <c r="G5" i="21"/>
  <c r="P5"/>
  <c r="G21"/>
  <c r="P21"/>
  <c r="G37"/>
  <c r="P37"/>
  <c r="G53"/>
  <c r="P53"/>
  <c r="G69"/>
  <c r="P69"/>
  <c r="G13" i="22"/>
  <c r="P13"/>
  <c r="D22"/>
  <c r="M23" s="1"/>
  <c r="C22"/>
  <c r="P21"/>
  <c r="G45"/>
  <c r="P45"/>
  <c r="D54"/>
  <c r="C54"/>
  <c r="L55" s="1"/>
  <c r="P53"/>
  <c r="E6" i="23"/>
  <c r="G13"/>
  <c r="P13"/>
  <c r="D22"/>
  <c r="D23" s="1"/>
  <c r="F22"/>
  <c r="C22"/>
  <c r="P21"/>
  <c r="D30"/>
  <c r="F30"/>
  <c r="F31" s="1"/>
  <c r="E70"/>
  <c r="G52" i="3"/>
  <c r="O76"/>
  <c r="AX25" i="2"/>
  <c r="B54" i="3"/>
  <c r="K55" s="1"/>
  <c r="E75"/>
  <c r="D54"/>
  <c r="M54"/>
  <c r="P54" s="1"/>
  <c r="X15" i="5" s="1"/>
  <c r="P52" i="3"/>
  <c r="P44"/>
  <c r="B47"/>
  <c r="P45"/>
  <c r="D46"/>
  <c r="D47" s="1"/>
  <c r="G45"/>
  <c r="P36"/>
  <c r="X31" i="5" s="1"/>
  <c r="G36" i="3"/>
  <c r="X30" i="5" s="1"/>
  <c r="F38" i="3"/>
  <c r="F39" s="1"/>
  <c r="G37"/>
  <c r="L30"/>
  <c r="C31" s="1"/>
  <c r="N30"/>
  <c r="N31" s="1"/>
  <c r="G20"/>
  <c r="X26" i="5" s="1"/>
  <c r="D22" i="3"/>
  <c r="M23" s="1"/>
  <c r="C22"/>
  <c r="C23" s="1"/>
  <c r="E22"/>
  <c r="N23" s="1"/>
  <c r="L6"/>
  <c r="N6"/>
  <c r="P5"/>
  <c r="C6"/>
  <c r="E6"/>
  <c r="G4"/>
  <c r="X22" i="5" s="1"/>
  <c r="P28" i="3"/>
  <c r="X39" i="5" s="1"/>
  <c r="G44" i="3"/>
  <c r="X32" i="5" s="1"/>
  <c r="O7" i="3"/>
  <c r="D6"/>
  <c r="M7" s="1"/>
  <c r="P12"/>
  <c r="X25" i="5" s="1"/>
  <c r="AS25" s="1"/>
  <c r="C14" i="3"/>
  <c r="L15" s="1"/>
  <c r="E14"/>
  <c r="N15" s="1"/>
  <c r="F14"/>
  <c r="O15" s="1"/>
  <c r="F22"/>
  <c r="O23" s="1"/>
  <c r="G21"/>
  <c r="P21"/>
  <c r="G28"/>
  <c r="X38" i="5" s="1"/>
  <c r="D30" i="3"/>
  <c r="G29"/>
  <c r="P29"/>
  <c r="C38"/>
  <c r="L39" s="1"/>
  <c r="E38"/>
  <c r="N39" s="1"/>
  <c r="D38"/>
  <c r="M39" s="1"/>
  <c r="C46"/>
  <c r="L47" s="1"/>
  <c r="E46"/>
  <c r="N47" s="1"/>
  <c r="F46"/>
  <c r="O47" s="1"/>
  <c r="F54"/>
  <c r="O55" s="1"/>
  <c r="L55"/>
  <c r="G53"/>
  <c r="P53"/>
  <c r="D6" i="8"/>
  <c r="D7" s="1"/>
  <c r="F6"/>
  <c r="O7" s="1"/>
  <c r="C6"/>
  <c r="L7" s="1"/>
  <c r="E6"/>
  <c r="E7" s="1"/>
  <c r="P5"/>
  <c r="D14"/>
  <c r="D15" s="1"/>
  <c r="F14"/>
  <c r="O15" s="1"/>
  <c r="C14"/>
  <c r="L15" s="1"/>
  <c r="E14"/>
  <c r="N15" s="1"/>
  <c r="P13"/>
  <c r="D22"/>
  <c r="D23" s="1"/>
  <c r="F22"/>
  <c r="O23" s="1"/>
  <c r="C22"/>
  <c r="L23" s="1"/>
  <c r="E22"/>
  <c r="N23" s="1"/>
  <c r="P21"/>
  <c r="D30"/>
  <c r="F30"/>
  <c r="O31" s="1"/>
  <c r="C30"/>
  <c r="L31" s="1"/>
  <c r="E30"/>
  <c r="N31" s="1"/>
  <c r="P29"/>
  <c r="D38"/>
  <c r="D39" s="1"/>
  <c r="F38"/>
  <c r="O39" s="1"/>
  <c r="C38"/>
  <c r="L39" s="1"/>
  <c r="E38"/>
  <c r="N39" s="1"/>
  <c r="P37"/>
  <c r="D46"/>
  <c r="D47" s="1"/>
  <c r="F46"/>
  <c r="O47" s="1"/>
  <c r="C46"/>
  <c r="L47" s="1"/>
  <c r="E46"/>
  <c r="N47" s="1"/>
  <c r="P45"/>
  <c r="D54"/>
  <c r="D55" s="1"/>
  <c r="F54"/>
  <c r="O55" s="1"/>
  <c r="C54"/>
  <c r="L55" s="1"/>
  <c r="E54"/>
  <c r="N55" s="1"/>
  <c r="P53"/>
  <c r="D62"/>
  <c r="D63" s="1"/>
  <c r="F62"/>
  <c r="O63" s="1"/>
  <c r="C62"/>
  <c r="L63" s="1"/>
  <c r="E62"/>
  <c r="N63" s="1"/>
  <c r="P61"/>
  <c r="D70"/>
  <c r="D71" s="1"/>
  <c r="F70"/>
  <c r="O71" s="1"/>
  <c r="C70"/>
  <c r="L71" s="1"/>
  <c r="E70"/>
  <c r="N71" s="1"/>
  <c r="P69"/>
  <c r="G12" i="3"/>
  <c r="X24" i="5" s="1"/>
  <c r="P44" i="8"/>
  <c r="AB39" i="5" s="1"/>
  <c r="P60" i="8"/>
  <c r="AB24" i="5" s="1"/>
  <c r="C6" i="20"/>
  <c r="C7" s="1"/>
  <c r="E6"/>
  <c r="E7" s="1"/>
  <c r="C14"/>
  <c r="C15" s="1"/>
  <c r="E14"/>
  <c r="E15" s="1"/>
  <c r="C22"/>
  <c r="C23" s="1"/>
  <c r="E22"/>
  <c r="E23" s="1"/>
  <c r="C30"/>
  <c r="C31" s="1"/>
  <c r="E30"/>
  <c r="E31" s="1"/>
  <c r="C38"/>
  <c r="C39" s="1"/>
  <c r="E38"/>
  <c r="E39" s="1"/>
  <c r="G45"/>
  <c r="P45"/>
  <c r="D54"/>
  <c r="D55" s="1"/>
  <c r="F54"/>
  <c r="F55" s="1"/>
  <c r="G53"/>
  <c r="P53"/>
  <c r="D62"/>
  <c r="D63" s="1"/>
  <c r="F62"/>
  <c r="G61"/>
  <c r="P61"/>
  <c r="D70"/>
  <c r="D71" s="1"/>
  <c r="F70"/>
  <c r="F71" s="1"/>
  <c r="G69"/>
  <c r="P69"/>
  <c r="D6" i="21"/>
  <c r="M7" s="1"/>
  <c r="F6"/>
  <c r="O7" s="1"/>
  <c r="D14"/>
  <c r="M15" s="1"/>
  <c r="F14"/>
  <c r="O15" s="1"/>
  <c r="D22"/>
  <c r="M23" s="1"/>
  <c r="F22"/>
  <c r="D30"/>
  <c r="M31" s="1"/>
  <c r="F30"/>
  <c r="O31" s="1"/>
  <c r="D38"/>
  <c r="M39" s="1"/>
  <c r="F38"/>
  <c r="O39" s="1"/>
  <c r="D46"/>
  <c r="M47" s="1"/>
  <c r="F46"/>
  <c r="O47" s="1"/>
  <c r="P12"/>
  <c r="P28"/>
  <c r="P44"/>
  <c r="P60"/>
  <c r="D54"/>
  <c r="F54"/>
  <c r="O55" s="1"/>
  <c r="D62"/>
  <c r="F62"/>
  <c r="O63" s="1"/>
  <c r="D70"/>
  <c r="F70"/>
  <c r="O71" s="1"/>
  <c r="P4" i="22"/>
  <c r="E6"/>
  <c r="E7" s="1"/>
  <c r="F6"/>
  <c r="D14"/>
  <c r="M15" s="1"/>
  <c r="P20"/>
  <c r="E22"/>
  <c r="E23" s="1"/>
  <c r="F22"/>
  <c r="D30"/>
  <c r="M31" s="1"/>
  <c r="P36"/>
  <c r="E38"/>
  <c r="E39" s="1"/>
  <c r="F38"/>
  <c r="O39" s="1"/>
  <c r="D46"/>
  <c r="M47" s="1"/>
  <c r="P52"/>
  <c r="E54"/>
  <c r="F54"/>
  <c r="O55" s="1"/>
  <c r="D62"/>
  <c r="M63" s="1"/>
  <c r="P68"/>
  <c r="E70"/>
  <c r="E71" s="1"/>
  <c r="F70"/>
  <c r="O71" s="1"/>
  <c r="D6" i="23"/>
  <c r="D7" s="1"/>
  <c r="F6"/>
  <c r="O7" s="1"/>
  <c r="C6"/>
  <c r="L7" s="1"/>
  <c r="P5"/>
  <c r="P20"/>
  <c r="E22"/>
  <c r="N23" s="1"/>
  <c r="G29"/>
  <c r="E30"/>
  <c r="N31" s="1"/>
  <c r="P29"/>
  <c r="D38"/>
  <c r="M39" s="1"/>
  <c r="F38"/>
  <c r="F39" s="1"/>
  <c r="C38"/>
  <c r="P37"/>
  <c r="P52"/>
  <c r="E54"/>
  <c r="N55" s="1"/>
  <c r="C62"/>
  <c r="C63" s="1"/>
  <c r="P68"/>
  <c r="E14" i="22"/>
  <c r="N15" s="1"/>
  <c r="E30"/>
  <c r="N31" s="1"/>
  <c r="E46"/>
  <c r="E62"/>
  <c r="N63" s="1"/>
  <c r="P4" i="23"/>
  <c r="E14"/>
  <c r="N15" s="1"/>
  <c r="P36"/>
  <c r="E46"/>
  <c r="N47" s="1"/>
  <c r="G60"/>
  <c r="C70"/>
  <c r="L71" s="1"/>
  <c r="K15"/>
  <c r="P14"/>
  <c r="K23"/>
  <c r="P22"/>
  <c r="B39"/>
  <c r="B47"/>
  <c r="M63"/>
  <c r="K7"/>
  <c r="P6"/>
  <c r="B23"/>
  <c r="B31"/>
  <c r="B7"/>
  <c r="B15"/>
  <c r="K47"/>
  <c r="P46"/>
  <c r="K55"/>
  <c r="P54"/>
  <c r="K63"/>
  <c r="P62"/>
  <c r="K71"/>
  <c r="P70"/>
  <c r="O63"/>
  <c r="K31"/>
  <c r="P30"/>
  <c r="K39"/>
  <c r="P38"/>
  <c r="B55"/>
  <c r="B63"/>
  <c r="B71"/>
  <c r="G5"/>
  <c r="G21"/>
  <c r="G37"/>
  <c r="G53"/>
  <c r="G69"/>
  <c r="K15" i="22"/>
  <c r="P14"/>
  <c r="K23"/>
  <c r="P22"/>
  <c r="B31"/>
  <c r="K47"/>
  <c r="P46"/>
  <c r="K55"/>
  <c r="P54"/>
  <c r="B63"/>
  <c r="B39"/>
  <c r="B71"/>
  <c r="C7"/>
  <c r="K7"/>
  <c r="P6"/>
  <c r="B15"/>
  <c r="K31"/>
  <c r="P30"/>
  <c r="K39"/>
  <c r="P38"/>
  <c r="B47"/>
  <c r="K63"/>
  <c r="P62"/>
  <c r="K71"/>
  <c r="P70"/>
  <c r="B23"/>
  <c r="O31"/>
  <c r="B55"/>
  <c r="G5"/>
  <c r="G21"/>
  <c r="G37"/>
  <c r="G53"/>
  <c r="G69"/>
  <c r="K7" i="21"/>
  <c r="P6"/>
  <c r="K23"/>
  <c r="P22"/>
  <c r="K39"/>
  <c r="P38"/>
  <c r="K55"/>
  <c r="P54"/>
  <c r="K71"/>
  <c r="P70"/>
  <c r="C7"/>
  <c r="C39"/>
  <c r="E63"/>
  <c r="B71"/>
  <c r="P14"/>
  <c r="K15"/>
  <c r="P30"/>
  <c r="K31"/>
  <c r="P46"/>
  <c r="K47"/>
  <c r="K63"/>
  <c r="P62"/>
  <c r="B7"/>
  <c r="F15"/>
  <c r="B23"/>
  <c r="B39"/>
  <c r="F47"/>
  <c r="B55"/>
  <c r="K15" i="20"/>
  <c r="P14"/>
  <c r="B7"/>
  <c r="B15"/>
  <c r="B23"/>
  <c r="B31"/>
  <c r="B39"/>
  <c r="B47"/>
  <c r="K47"/>
  <c r="P46"/>
  <c r="K55"/>
  <c r="P54"/>
  <c r="K63"/>
  <c r="P62"/>
  <c r="K71"/>
  <c r="P70"/>
  <c r="K7"/>
  <c r="P6"/>
  <c r="K23"/>
  <c r="P22"/>
  <c r="K31"/>
  <c r="P30"/>
  <c r="K39"/>
  <c r="P38"/>
  <c r="B55"/>
  <c r="B63"/>
  <c r="B71"/>
  <c r="B7" i="8"/>
  <c r="C71"/>
  <c r="K7"/>
  <c r="P6"/>
  <c r="AB2" i="5" s="1"/>
  <c r="K15" i="8"/>
  <c r="P14"/>
  <c r="AB17" i="5" s="1"/>
  <c r="K23" i="8"/>
  <c r="P22"/>
  <c r="AB18" i="5" s="1"/>
  <c r="K31" i="8"/>
  <c r="K39"/>
  <c r="P38"/>
  <c r="AB16" i="5" s="1"/>
  <c r="K47" i="8"/>
  <c r="P46"/>
  <c r="AB19" i="5" s="1"/>
  <c r="K55" i="8"/>
  <c r="P54"/>
  <c r="AB3" i="5" s="1"/>
  <c r="K63" i="8"/>
  <c r="P62"/>
  <c r="AB4" i="5" s="1"/>
  <c r="K71" i="8"/>
  <c r="B15"/>
  <c r="B23"/>
  <c r="B31"/>
  <c r="B39"/>
  <c r="B47"/>
  <c r="B55"/>
  <c r="B63"/>
  <c r="B71"/>
  <c r="F15"/>
  <c r="G5"/>
  <c r="G21"/>
  <c r="G37"/>
  <c r="G53"/>
  <c r="G69"/>
  <c r="G13"/>
  <c r="G29"/>
  <c r="G45"/>
  <c r="G61"/>
  <c r="K15" i="3"/>
  <c r="P14"/>
  <c r="X5" i="5" s="1"/>
  <c r="B23" i="3"/>
  <c r="B7"/>
  <c r="K39"/>
  <c r="P38"/>
  <c r="X11" i="5" s="1"/>
  <c r="K47" i="3"/>
  <c r="P46"/>
  <c r="X13" i="5" s="1"/>
  <c r="D23" i="3"/>
  <c r="B31"/>
  <c r="C55"/>
  <c r="M15"/>
  <c r="B15"/>
  <c r="F55"/>
  <c r="K23"/>
  <c r="P22"/>
  <c r="K31"/>
  <c r="B39"/>
  <c r="K7"/>
  <c r="C31" i="23" l="1"/>
  <c r="N39" i="20"/>
  <c r="L15" i="22"/>
  <c r="AS26" i="5"/>
  <c r="M31" i="3"/>
  <c r="F31" i="21"/>
  <c r="AS38" i="5"/>
  <c r="AS23"/>
  <c r="D7" i="3"/>
  <c r="E47"/>
  <c r="C7" i="8"/>
  <c r="M31" i="20"/>
  <c r="C71" i="21"/>
  <c r="L47"/>
  <c r="L15" i="23"/>
  <c r="D31" i="8"/>
  <c r="N7" i="3"/>
  <c r="P6"/>
  <c r="X3" i="5" s="1"/>
  <c r="AS3" s="1"/>
  <c r="AS31"/>
  <c r="BS28" i="2"/>
  <c r="BS38"/>
  <c r="BS16"/>
  <c r="BS30"/>
  <c r="L31" i="3"/>
  <c r="M31" i="8"/>
  <c r="M71" i="20"/>
  <c r="L63" i="21"/>
  <c r="E31"/>
  <c r="C55" i="23"/>
  <c r="AS30" i="5"/>
  <c r="BS31" i="2"/>
  <c r="E78" i="8"/>
  <c r="N7" i="20"/>
  <c r="F47" i="22"/>
  <c r="C63"/>
  <c r="F47" i="23"/>
  <c r="O39" i="20"/>
  <c r="AB32" i="5"/>
  <c r="AS32" s="1"/>
  <c r="E76" i="8"/>
  <c r="AS17" i="5"/>
  <c r="AR17"/>
  <c r="AQ22"/>
  <c r="AS22"/>
  <c r="AS29"/>
  <c r="AR29"/>
  <c r="AS36"/>
  <c r="AR36"/>
  <c r="AS37"/>
  <c r="AR37"/>
  <c r="BS11" i="2"/>
  <c r="BS27"/>
  <c r="BS6"/>
  <c r="BS33"/>
  <c r="BS29"/>
  <c r="BS5"/>
  <c r="AS16" i="5"/>
  <c r="AR16"/>
  <c r="AS24"/>
  <c r="AS39"/>
  <c r="AR28"/>
  <c r="AS28"/>
  <c r="F63" i="8"/>
  <c r="E31"/>
  <c r="L55" i="21"/>
  <c r="L15" i="20"/>
  <c r="L15" i="21"/>
  <c r="O15" i="22"/>
  <c r="F71"/>
  <c r="B55" i="3"/>
  <c r="F39" i="8"/>
  <c r="E23"/>
  <c r="C47"/>
  <c r="N47" i="20"/>
  <c r="M15"/>
  <c r="M55"/>
  <c r="N23"/>
  <c r="C7" i="23"/>
  <c r="L63"/>
  <c r="E39" i="3"/>
  <c r="C47"/>
  <c r="E15"/>
  <c r="F55" i="8"/>
  <c r="G14"/>
  <c r="N7"/>
  <c r="L71" i="20"/>
  <c r="F23"/>
  <c r="F7" i="21"/>
  <c r="G54" i="22"/>
  <c r="G55" s="1"/>
  <c r="M47" i="23"/>
  <c r="N23" i="22"/>
  <c r="O7" i="20"/>
  <c r="G38" i="3"/>
  <c r="X10" i="5" s="1"/>
  <c r="E71" i="8"/>
  <c r="C15"/>
  <c r="M63"/>
  <c r="L31" i="20"/>
  <c r="F31"/>
  <c r="N71" i="21"/>
  <c r="D15" i="22"/>
  <c r="M39"/>
  <c r="L47"/>
  <c r="F7" i="23"/>
  <c r="L47"/>
  <c r="D55" i="3"/>
  <c r="N55"/>
  <c r="L23"/>
  <c r="E31"/>
  <c r="D39"/>
  <c r="F71" i="8"/>
  <c r="E39"/>
  <c r="F23"/>
  <c r="C63"/>
  <c r="M47"/>
  <c r="M23" i="20"/>
  <c r="E71"/>
  <c r="G14" i="21"/>
  <c r="P15" s="1"/>
  <c r="L31"/>
  <c r="C39" i="22"/>
  <c r="E63" i="23"/>
  <c r="M55"/>
  <c r="O15"/>
  <c r="G30" i="3"/>
  <c r="X18" i="5" s="1"/>
  <c r="AS18" s="1"/>
  <c r="E55" i="8"/>
  <c r="F7"/>
  <c r="G46"/>
  <c r="C31"/>
  <c r="M15"/>
  <c r="M39" i="20"/>
  <c r="M7"/>
  <c r="M47"/>
  <c r="C23" i="21"/>
  <c r="N7" i="22"/>
  <c r="N47"/>
  <c r="E47"/>
  <c r="L39" i="23"/>
  <c r="C39"/>
  <c r="N55" i="22"/>
  <c r="E55"/>
  <c r="O23"/>
  <c r="F23"/>
  <c r="O23" i="21"/>
  <c r="F23"/>
  <c r="F63" i="20"/>
  <c r="O63"/>
  <c r="F23" i="23"/>
  <c r="O23"/>
  <c r="E7"/>
  <c r="N7"/>
  <c r="C63" i="20"/>
  <c r="L63"/>
  <c r="C47"/>
  <c r="L47"/>
  <c r="M15" i="23"/>
  <c r="D15"/>
  <c r="E55" i="21"/>
  <c r="N55"/>
  <c r="E23"/>
  <c r="N23"/>
  <c r="O47" i="20"/>
  <c r="F47"/>
  <c r="O15"/>
  <c r="F15"/>
  <c r="E39" i="21"/>
  <c r="N39"/>
  <c r="E7"/>
  <c r="N7"/>
  <c r="F47" i="3"/>
  <c r="F15"/>
  <c r="E63" i="8"/>
  <c r="F47"/>
  <c r="F31"/>
  <c r="G62"/>
  <c r="G30"/>
  <c r="C39"/>
  <c r="M71"/>
  <c r="M55"/>
  <c r="M39"/>
  <c r="M23"/>
  <c r="M7"/>
  <c r="L55" i="20"/>
  <c r="E47" i="21"/>
  <c r="E15"/>
  <c r="F39"/>
  <c r="D47" i="22"/>
  <c r="F39"/>
  <c r="C71"/>
  <c r="M7"/>
  <c r="C55"/>
  <c r="D23"/>
  <c r="D39" i="23"/>
  <c r="M71"/>
  <c r="O7" i="22"/>
  <c r="F7"/>
  <c r="M71" i="21"/>
  <c r="D71"/>
  <c r="M63"/>
  <c r="D63"/>
  <c r="M55"/>
  <c r="D55"/>
  <c r="N71" i="23"/>
  <c r="E71"/>
  <c r="D31"/>
  <c r="M31"/>
  <c r="L23"/>
  <c r="C23"/>
  <c r="M55" i="22"/>
  <c r="D55"/>
  <c r="L23"/>
  <c r="C23"/>
  <c r="G22"/>
  <c r="G23" s="1"/>
  <c r="F63"/>
  <c r="O63"/>
  <c r="D31" i="3"/>
  <c r="G6"/>
  <c r="X2" i="5" s="1"/>
  <c r="P30" i="3"/>
  <c r="X19" i="5" s="1"/>
  <c r="G46" i="3"/>
  <c r="X12" i="5" s="1"/>
  <c r="F23" i="3"/>
  <c r="F31"/>
  <c r="C39"/>
  <c r="C7"/>
  <c r="C15"/>
  <c r="E47" i="8"/>
  <c r="E15"/>
  <c r="G22" i="21"/>
  <c r="G23" s="1"/>
  <c r="O55" i="23"/>
  <c r="N63" i="20"/>
  <c r="M47" i="3"/>
  <c r="G14"/>
  <c r="X4" i="5" s="1"/>
  <c r="G46" i="20"/>
  <c r="P47" s="1"/>
  <c r="D39" i="21"/>
  <c r="M71" i="22"/>
  <c r="C31"/>
  <c r="O71" i="23"/>
  <c r="N39"/>
  <c r="E23" i="3"/>
  <c r="G22"/>
  <c r="X6" i="5" s="1"/>
  <c r="AS6" s="1"/>
  <c r="O39" i="3"/>
  <c r="G70" i="8"/>
  <c r="G54"/>
  <c r="G38"/>
  <c r="G22"/>
  <c r="C55"/>
  <c r="C23"/>
  <c r="G6"/>
  <c r="G15" i="21"/>
  <c r="E15" i="22"/>
  <c r="F55"/>
  <c r="M23" i="23"/>
  <c r="G30"/>
  <c r="P31" s="1"/>
  <c r="BS12" i="2"/>
  <c r="G70" i="20"/>
  <c r="G71" s="1"/>
  <c r="H71" s="1"/>
  <c r="G62"/>
  <c r="G63" s="1"/>
  <c r="G54"/>
  <c r="G55" s="1"/>
  <c r="O71"/>
  <c r="O55"/>
  <c r="E55"/>
  <c r="G46" i="21"/>
  <c r="G47" s="1"/>
  <c r="G54"/>
  <c r="G55" s="1"/>
  <c r="D7"/>
  <c r="F71"/>
  <c r="F55"/>
  <c r="G46" i="22"/>
  <c r="G47" s="1"/>
  <c r="G14"/>
  <c r="P15" s="1"/>
  <c r="Q15" s="1"/>
  <c r="G62"/>
  <c r="P63" s="1"/>
  <c r="G30"/>
  <c r="G31" s="1"/>
  <c r="N71"/>
  <c r="O31" i="23"/>
  <c r="G14"/>
  <c r="G15" s="1"/>
  <c r="E15"/>
  <c r="G46"/>
  <c r="P47" s="1"/>
  <c r="G38"/>
  <c r="G39" s="1"/>
  <c r="H39" s="1"/>
  <c r="O39"/>
  <c r="M7"/>
  <c r="BS32" i="2"/>
  <c r="O31" i="3"/>
  <c r="BS39" i="2"/>
  <c r="BS23"/>
  <c r="X7" i="5"/>
  <c r="AR24"/>
  <c r="AR38"/>
  <c r="AR39"/>
  <c r="AR26"/>
  <c r="AR31"/>
  <c r="BS14" i="2"/>
  <c r="AR27" i="5"/>
  <c r="BS24" i="2"/>
  <c r="AR23" i="5"/>
  <c r="BS13" i="2"/>
  <c r="BS3"/>
  <c r="BS20"/>
  <c r="G39" i="3"/>
  <c r="L39" i="20"/>
  <c r="L23"/>
  <c r="L7"/>
  <c r="M63"/>
  <c r="N31"/>
  <c r="N15"/>
  <c r="G38"/>
  <c r="G39" s="1"/>
  <c r="H39" s="1"/>
  <c r="G30"/>
  <c r="P31" s="1"/>
  <c r="G22"/>
  <c r="P23" s="1"/>
  <c r="G14"/>
  <c r="G15" s="1"/>
  <c r="H15" s="1"/>
  <c r="G6"/>
  <c r="P7" s="1"/>
  <c r="G62" i="21"/>
  <c r="G63" s="1"/>
  <c r="G30"/>
  <c r="G31" s="1"/>
  <c r="G70"/>
  <c r="G71" s="1"/>
  <c r="G38"/>
  <c r="G39" s="1"/>
  <c r="G6"/>
  <c r="G7" s="1"/>
  <c r="F63"/>
  <c r="D23"/>
  <c r="D47"/>
  <c r="D31"/>
  <c r="D15"/>
  <c r="G70" i="22"/>
  <c r="P71" s="1"/>
  <c r="G38"/>
  <c r="P39" s="1"/>
  <c r="G6"/>
  <c r="P7" s="1"/>
  <c r="D63"/>
  <c r="D31"/>
  <c r="N39"/>
  <c r="E47" i="23"/>
  <c r="G54"/>
  <c r="G55" s="1"/>
  <c r="E23"/>
  <c r="G22"/>
  <c r="G23" s="1"/>
  <c r="E55"/>
  <c r="AR25" i="5"/>
  <c r="AR22"/>
  <c r="AR30"/>
  <c r="X33"/>
  <c r="AS33" s="1"/>
  <c r="X35"/>
  <c r="AS35" s="1"/>
  <c r="G54" i="3"/>
  <c r="G55" s="1"/>
  <c r="BS8" i="2"/>
  <c r="BS19"/>
  <c r="BS18"/>
  <c r="BS34"/>
  <c r="BR36"/>
  <c r="BP36"/>
  <c r="BT36"/>
  <c r="BR35"/>
  <c r="BP35"/>
  <c r="BT35"/>
  <c r="BS17"/>
  <c r="BS9"/>
  <c r="BS10"/>
  <c r="BS37"/>
  <c r="BS15"/>
  <c r="BS7"/>
  <c r="BS21"/>
  <c r="BS26"/>
  <c r="BS22"/>
  <c r="BS2"/>
  <c r="X34" i="5"/>
  <c r="AS34" s="1"/>
  <c r="E76" i="3"/>
  <c r="BT25" i="2"/>
  <c r="BR25"/>
  <c r="BP25"/>
  <c r="M55" i="3"/>
  <c r="E78"/>
  <c r="L7"/>
  <c r="E7"/>
  <c r="E63" i="22"/>
  <c r="E31"/>
  <c r="G70" i="23"/>
  <c r="G71" s="1"/>
  <c r="G62"/>
  <c r="G63" s="1"/>
  <c r="H63" s="1"/>
  <c r="G6"/>
  <c r="P7" s="1"/>
  <c r="C71"/>
  <c r="E31"/>
  <c r="P23" i="22"/>
  <c r="P55"/>
  <c r="P63" i="8"/>
  <c r="P39" i="3"/>
  <c r="Q39" l="1"/>
  <c r="D11" i="5" s="1"/>
  <c r="G71" i="22"/>
  <c r="H71" s="1"/>
  <c r="Q7" i="20"/>
  <c r="AR3" i="5"/>
  <c r="AR32"/>
  <c r="Q39" i="22"/>
  <c r="H55" i="3"/>
  <c r="D14" i="5" s="1"/>
  <c r="E79" i="8"/>
  <c r="P7" i="3"/>
  <c r="Q7" s="1"/>
  <c r="D3" i="5" s="1"/>
  <c r="P47" i="21"/>
  <c r="Q47" s="1"/>
  <c r="G7" i="3"/>
  <c r="H7" s="1"/>
  <c r="D2" i="5" s="1"/>
  <c r="AB40"/>
  <c r="Q63" i="8"/>
  <c r="H4" i="5" s="1"/>
  <c r="P63" i="20"/>
  <c r="G23" i="8"/>
  <c r="H23" s="1"/>
  <c r="H7" i="5" s="1"/>
  <c r="AB7"/>
  <c r="AS7" s="1"/>
  <c r="G55" i="8"/>
  <c r="AB8" i="5"/>
  <c r="AR2"/>
  <c r="AS2"/>
  <c r="G63" i="8"/>
  <c r="AB10" i="5"/>
  <c r="AS10" s="1"/>
  <c r="P7" i="8"/>
  <c r="Q7" s="1"/>
  <c r="H2" i="5" s="1"/>
  <c r="AB15"/>
  <c r="G39" i="8"/>
  <c r="H39" s="1"/>
  <c r="H11" i="5" s="1"/>
  <c r="AB11"/>
  <c r="G71" i="8"/>
  <c r="H71" s="1"/>
  <c r="H12" i="5" s="1"/>
  <c r="AB12"/>
  <c r="AS12" s="1"/>
  <c r="AR4"/>
  <c r="AS4"/>
  <c r="AR19"/>
  <c r="AS19"/>
  <c r="G31" i="8"/>
  <c r="H31" s="1"/>
  <c r="H9" i="5" s="1"/>
  <c r="AB9"/>
  <c r="G47" i="8"/>
  <c r="H47" s="1"/>
  <c r="H13" i="5" s="1"/>
  <c r="AB13"/>
  <c r="G15" i="8"/>
  <c r="H15" s="1"/>
  <c r="H5" i="5" s="1"/>
  <c r="AB5"/>
  <c r="P15" i="8"/>
  <c r="Q15" s="1"/>
  <c r="H17" i="5" s="1"/>
  <c r="A17" s="1"/>
  <c r="G7" i="8"/>
  <c r="H7" s="1"/>
  <c r="H15" i="5" s="1"/>
  <c r="AR6"/>
  <c r="Q15" i="21"/>
  <c r="H55" i="22"/>
  <c r="H55" i="20"/>
  <c r="B3" i="26"/>
  <c r="A3" s="1"/>
  <c r="B2"/>
  <c r="A2" s="1"/>
  <c r="B31"/>
  <c r="A31" s="1"/>
  <c r="B27"/>
  <c r="A27" s="1"/>
  <c r="B23"/>
  <c r="A23" s="1"/>
  <c r="B20"/>
  <c r="A20" s="1"/>
  <c r="B18"/>
  <c r="A18" s="1"/>
  <c r="B14"/>
  <c r="A14" s="1"/>
  <c r="B10"/>
  <c r="A10" s="1"/>
  <c r="B6"/>
  <c r="A6" s="1"/>
  <c r="B33"/>
  <c r="A33" s="1"/>
  <c r="B30"/>
  <c r="A30" s="1"/>
  <c r="B26"/>
  <c r="A26" s="1"/>
  <c r="B17"/>
  <c r="A17" s="1"/>
  <c r="B13"/>
  <c r="A13" s="1"/>
  <c r="B9"/>
  <c r="A9" s="1"/>
  <c r="B5"/>
  <c r="A5" s="1"/>
  <c r="B29"/>
  <c r="A29" s="1"/>
  <c r="B25"/>
  <c r="A25" s="1"/>
  <c r="B22"/>
  <c r="A22" s="1"/>
  <c r="B16"/>
  <c r="A16" s="1"/>
  <c r="B12"/>
  <c r="A12" s="1"/>
  <c r="B8"/>
  <c r="A8" s="1"/>
  <c r="B4"/>
  <c r="A4" s="1"/>
  <c r="B32"/>
  <c r="A32" s="1"/>
  <c r="B28"/>
  <c r="A28" s="1"/>
  <c r="B24"/>
  <c r="A24" s="1"/>
  <c r="B21"/>
  <c r="A21" s="1"/>
  <c r="B19"/>
  <c r="A19" s="1"/>
  <c r="B15"/>
  <c r="A15" s="1"/>
  <c r="B11"/>
  <c r="A11" s="1"/>
  <c r="B7"/>
  <c r="A7" s="1"/>
  <c r="H7" i="21"/>
  <c r="H71"/>
  <c r="G15" i="3"/>
  <c r="H15" s="1"/>
  <c r="D4" i="5" s="1"/>
  <c r="G7" i="22"/>
  <c r="H7" s="1"/>
  <c r="G31" i="23"/>
  <c r="H31" s="1"/>
  <c r="P15" i="3"/>
  <c r="Q15" s="1"/>
  <c r="D5" i="5" s="1"/>
  <c r="H15" i="21"/>
  <c r="H63" i="20"/>
  <c r="Q47"/>
  <c r="Q31" i="23"/>
  <c r="H63" i="8"/>
  <c r="H10" i="5" s="1"/>
  <c r="P31" i="8"/>
  <c r="Q31" s="1"/>
  <c r="H14" i="5" s="1"/>
  <c r="A14" s="1"/>
  <c r="G15" i="22"/>
  <c r="H15" s="1"/>
  <c r="P71" i="8"/>
  <c r="Q71" s="1"/>
  <c r="H6" i="5" s="1"/>
  <c r="Q23" i="22"/>
  <c r="Q47" i="23"/>
  <c r="P47" i="8"/>
  <c r="Q47" s="1"/>
  <c r="H19" i="5" s="1"/>
  <c r="P39" i="20"/>
  <c r="Q39" s="1"/>
  <c r="G63" i="22"/>
  <c r="H63" s="1"/>
  <c r="P23" i="23"/>
  <c r="Q23" s="1"/>
  <c r="G7"/>
  <c r="H7" s="1"/>
  <c r="G23" i="20"/>
  <c r="H23" s="1"/>
  <c r="Q7" i="22"/>
  <c r="Q63" i="20"/>
  <c r="G47" i="23"/>
  <c r="H47" s="1"/>
  <c r="H39" i="3"/>
  <c r="D10" i="5" s="1"/>
  <c r="G31" i="3"/>
  <c r="H31" s="1"/>
  <c r="D18" i="5" s="1"/>
  <c r="H55" i="8"/>
  <c r="H8" i="5" s="1"/>
  <c r="H39" i="21"/>
  <c r="P31" i="3"/>
  <c r="Q31" s="1"/>
  <c r="D19" i="5" s="1"/>
  <c r="P39" i="8"/>
  <c r="Q39" s="1"/>
  <c r="H16" i="5" s="1"/>
  <c r="A16" s="1"/>
  <c r="G47" i="20"/>
  <c r="H47" s="1"/>
  <c r="Q55" i="22"/>
  <c r="G39"/>
  <c r="H39" s="1"/>
  <c r="P55" i="23"/>
  <c r="Q55" s="1"/>
  <c r="H23" i="21"/>
  <c r="H23" i="22"/>
  <c r="H31"/>
  <c r="P55" i="3"/>
  <c r="Q55" s="1"/>
  <c r="D15" i="5" s="1"/>
  <c r="P55" i="8"/>
  <c r="Q55" s="1"/>
  <c r="H3" i="5" s="1"/>
  <c r="G31" i="20"/>
  <c r="H31" s="1"/>
  <c r="P71"/>
  <c r="Q71" s="1"/>
  <c r="P23" i="21"/>
  <c r="Q23" s="1"/>
  <c r="P7"/>
  <c r="Q7" s="1"/>
  <c r="P31" i="22"/>
  <c r="Q31" s="1"/>
  <c r="P39" i="23"/>
  <c r="Q39" s="1"/>
  <c r="Q7"/>
  <c r="H47" i="21"/>
  <c r="H15" i="23"/>
  <c r="Q63" i="22"/>
  <c r="H47"/>
  <c r="H55" i="21"/>
  <c r="G23" i="3"/>
  <c r="H23" s="1"/>
  <c r="D6" i="5" s="1"/>
  <c r="G47" i="3"/>
  <c r="H47" s="1"/>
  <c r="D12" i="5" s="1"/>
  <c r="P23" i="8"/>
  <c r="Q23" s="1"/>
  <c r="H18" i="5" s="1"/>
  <c r="P55" i="21"/>
  <c r="Q55" s="1"/>
  <c r="P63"/>
  <c r="Q63" s="1"/>
  <c r="P47" i="3"/>
  <c r="Q47" s="1"/>
  <c r="D13" i="5" s="1"/>
  <c r="X14"/>
  <c r="H23" i="23"/>
  <c r="P23" i="3"/>
  <c r="Q23" s="1"/>
  <c r="D7" i="5" s="1"/>
  <c r="P15" i="20"/>
  <c r="Q15" s="1"/>
  <c r="P71" i="21"/>
  <c r="Q71" s="1"/>
  <c r="H63"/>
  <c r="H31"/>
  <c r="Q23" i="20"/>
  <c r="P31" i="21"/>
  <c r="Q31" s="1"/>
  <c r="G7" i="20"/>
  <c r="H7" s="1"/>
  <c r="P55"/>
  <c r="Q55" s="1"/>
  <c r="P39" i="21"/>
  <c r="Q39" s="1"/>
  <c r="P47" i="22"/>
  <c r="Q47" s="1"/>
  <c r="P15" i="23"/>
  <c r="Q15" s="1"/>
  <c r="H55"/>
  <c r="Q71" i="22"/>
  <c r="Q31" i="20"/>
  <c r="BS36" i="2"/>
  <c r="AR33" i="5"/>
  <c r="AR18"/>
  <c r="P63" i="23"/>
  <c r="Q63" s="1"/>
  <c r="H71"/>
  <c r="E79" i="3"/>
  <c r="X40" i="5"/>
  <c r="AR34"/>
  <c r="BS35" i="2"/>
  <c r="AR35" i="5"/>
  <c r="BS25" i="2"/>
  <c r="P71" i="23"/>
  <c r="Q71" s="1"/>
  <c r="A19" i="5" l="1"/>
  <c r="V19" s="1"/>
  <c r="AR12"/>
  <c r="A15"/>
  <c r="V15" s="1"/>
  <c r="AR7"/>
  <c r="AR10"/>
  <c r="A13"/>
  <c r="V13" s="1"/>
  <c r="A18"/>
  <c r="V18" s="1"/>
  <c r="AS13"/>
  <c r="AR13"/>
  <c r="AS9"/>
  <c r="AR9"/>
  <c r="AS8"/>
  <c r="AR8"/>
  <c r="AR14"/>
  <c r="AS14"/>
  <c r="AS5"/>
  <c r="AB20"/>
  <c r="AR5"/>
  <c r="AS11"/>
  <c r="AR11"/>
  <c r="AS15"/>
  <c r="AR15"/>
  <c r="X20"/>
  <c r="P26"/>
  <c r="A36" i="1"/>
  <c r="B36"/>
  <c r="A35"/>
  <c r="B35"/>
  <c r="A37"/>
  <c r="B37"/>
  <c r="P22" i="5"/>
  <c r="J22" s="1"/>
  <c r="P58"/>
  <c r="P56"/>
  <c r="P54"/>
  <c r="P52"/>
  <c r="P50"/>
  <c r="P48"/>
  <c r="P46"/>
  <c r="P44"/>
  <c r="P42"/>
  <c r="J42" s="1"/>
  <c r="P59"/>
  <c r="P57"/>
  <c r="P55"/>
  <c r="P53"/>
  <c r="P51"/>
  <c r="P49"/>
  <c r="P47"/>
  <c r="P45"/>
  <c r="P43"/>
  <c r="P39"/>
  <c r="P37"/>
  <c r="P35"/>
  <c r="P33"/>
  <c r="P31"/>
  <c r="P29"/>
  <c r="P27"/>
  <c r="P25"/>
  <c r="P23"/>
  <c r="P38"/>
  <c r="P36"/>
  <c r="P34"/>
  <c r="P32"/>
  <c r="P30"/>
  <c r="P28"/>
  <c r="P24"/>
  <c r="C3"/>
  <c r="AP30"/>
  <c r="AP31"/>
  <c r="AP32"/>
  <c r="AP33"/>
  <c r="AP34"/>
  <c r="AP35"/>
  <c r="AP36"/>
  <c r="AP37"/>
  <c r="AP38"/>
  <c r="AP39"/>
  <c r="A10"/>
  <c r="V10" s="1"/>
  <c r="A11"/>
  <c r="V11" s="1"/>
  <c r="A12"/>
  <c r="V12" s="1"/>
  <c r="V14"/>
  <c r="V16"/>
  <c r="V17"/>
  <c r="AP10"/>
  <c r="AP11"/>
  <c r="AP12"/>
  <c r="AP13"/>
  <c r="AP14"/>
  <c r="AP15"/>
  <c r="AP16"/>
  <c r="AP17"/>
  <c r="AP18"/>
  <c r="AP19"/>
  <c r="B23" l="1"/>
  <c r="D49"/>
  <c r="B49" s="1"/>
  <c r="D53"/>
  <c r="B53" s="1"/>
  <c r="D59"/>
  <c r="B59" s="1"/>
  <c r="D43"/>
  <c r="B43" s="1"/>
  <c r="D57"/>
  <c r="B57" s="1"/>
  <c r="D42"/>
  <c r="B42" s="1"/>
  <c r="D56"/>
  <c r="B56" s="1"/>
  <c r="D46"/>
  <c r="B46" s="1"/>
  <c r="D47"/>
  <c r="B47" s="1"/>
  <c r="D44"/>
  <c r="B44" s="1"/>
  <c r="D58"/>
  <c r="B58" s="1"/>
  <c r="D50"/>
  <c r="B50" s="1"/>
  <c r="D51"/>
  <c r="B51" s="1"/>
  <c r="D48"/>
  <c r="D45"/>
  <c r="B45" s="1"/>
  <c r="D54"/>
  <c r="B54" s="1"/>
  <c r="D55"/>
  <c r="B55" s="1"/>
  <c r="D52"/>
  <c r="B52" s="1"/>
  <c r="B48"/>
  <c r="J43"/>
  <c r="J23"/>
  <c r="C4"/>
  <c r="J24" s="1"/>
  <c r="B24" l="1"/>
  <c r="J44"/>
  <c r="C5"/>
  <c r="J45" l="1"/>
  <c r="B25"/>
  <c r="C6"/>
  <c r="B26" s="1"/>
  <c r="J25"/>
  <c r="C7" l="1"/>
  <c r="J26"/>
  <c r="J46"/>
  <c r="J27" l="1"/>
  <c r="B27"/>
  <c r="C8"/>
  <c r="B28" s="1"/>
  <c r="J47"/>
  <c r="C9" l="1"/>
  <c r="B29" s="1"/>
  <c r="J28"/>
  <c r="J48"/>
  <c r="J49" l="1"/>
  <c r="J29"/>
  <c r="C10"/>
  <c r="B30" s="1"/>
  <c r="AQ10" l="1"/>
  <c r="C11"/>
  <c r="W10"/>
  <c r="AQ30"/>
  <c r="J50"/>
  <c r="J30"/>
  <c r="J51" l="1"/>
  <c r="B31"/>
  <c r="W11"/>
  <c r="C12"/>
  <c r="B32" s="1"/>
  <c r="AQ31"/>
  <c r="AQ11"/>
  <c r="J31"/>
  <c r="AQ32" l="1"/>
  <c r="W12"/>
  <c r="AQ12"/>
  <c r="C13"/>
  <c r="B33" s="1"/>
  <c r="J52"/>
  <c r="J32"/>
  <c r="W13" l="1"/>
  <c r="AQ13"/>
  <c r="AQ33"/>
  <c r="C14"/>
  <c r="B34" s="1"/>
  <c r="J53"/>
  <c r="J33"/>
  <c r="AP25"/>
  <c r="AP27"/>
  <c r="AP23"/>
  <c r="AP26"/>
  <c r="AP24"/>
  <c r="AP22"/>
  <c r="AQ23"/>
  <c r="AQ24"/>
  <c r="AP28"/>
  <c r="AP29"/>
  <c r="AQ25"/>
  <c r="AQ14" l="1"/>
  <c r="C15"/>
  <c r="B35" s="1"/>
  <c r="AQ34"/>
  <c r="W14"/>
  <c r="J34"/>
  <c r="J54"/>
  <c r="AP4"/>
  <c r="AP5"/>
  <c r="AP7"/>
  <c r="AP3"/>
  <c r="AP8"/>
  <c r="AP6"/>
  <c r="AQ2"/>
  <c r="AP9"/>
  <c r="AP2"/>
  <c r="AQ4"/>
  <c r="AQ6"/>
  <c r="AQ26"/>
  <c r="W15" l="1"/>
  <c r="C16"/>
  <c r="B36" s="1"/>
  <c r="AQ35"/>
  <c r="AQ15"/>
  <c r="J35"/>
  <c r="J55"/>
  <c r="AQ3"/>
  <c r="A2"/>
  <c r="V2" s="1"/>
  <c r="W2" s="1"/>
  <c r="AQ5"/>
  <c r="A9"/>
  <c r="V9" s="1"/>
  <c r="W9" s="1"/>
  <c r="A3"/>
  <c r="V3" s="1"/>
  <c r="A4"/>
  <c r="V4" s="1"/>
  <c r="A5"/>
  <c r="V5" s="1"/>
  <c r="A6"/>
  <c r="V6" s="1"/>
  <c r="AQ7"/>
  <c r="AQ27"/>
  <c r="J36" l="1"/>
  <c r="AQ16"/>
  <c r="W16"/>
  <c r="C17"/>
  <c r="B37" s="1"/>
  <c r="AQ36"/>
  <c r="J56"/>
  <c r="W3"/>
  <c r="W4"/>
  <c r="V7"/>
  <c r="A7"/>
  <c r="W5"/>
  <c r="W6"/>
  <c r="V8"/>
  <c r="A8"/>
  <c r="AQ8"/>
  <c r="AQ28"/>
  <c r="J37" l="1"/>
  <c r="C18"/>
  <c r="B38" s="1"/>
  <c r="J57"/>
  <c r="AQ37"/>
  <c r="AQ17"/>
  <c r="W17"/>
  <c r="W7"/>
  <c r="W8"/>
  <c r="AQ9"/>
  <c r="AQ29"/>
  <c r="J38" l="1"/>
  <c r="J58"/>
  <c r="AQ38"/>
  <c r="AQ18"/>
  <c r="W18"/>
  <c r="C19"/>
  <c r="B39" s="1"/>
  <c r="J39" l="1"/>
  <c r="J59"/>
  <c r="W19"/>
  <c r="AQ39"/>
  <c r="AQ19"/>
</calcChain>
</file>

<file path=xl/sharedStrings.xml><?xml version="1.0" encoding="utf-8"?>
<sst xmlns="http://schemas.openxmlformats.org/spreadsheetml/2006/main" count="5185" uniqueCount="478">
  <si>
    <t>Team</t>
  </si>
  <si>
    <t>Avg</t>
  </si>
  <si>
    <t>Frank DeLuca</t>
  </si>
  <si>
    <t>Mike Spinazola</t>
  </si>
  <si>
    <t>Mike Miccichi</t>
  </si>
  <si>
    <t>Brian Fournier</t>
  </si>
  <si>
    <t>Tony Anello</t>
  </si>
  <si>
    <t>Strings</t>
  </si>
  <si>
    <t>/</t>
  </si>
  <si>
    <t>Rich Limone</t>
  </si>
  <si>
    <t>Jay Shiner</t>
  </si>
  <si>
    <t>Bobby Doherty</t>
  </si>
  <si>
    <t>Handicap</t>
  </si>
  <si>
    <t>Points Won</t>
  </si>
  <si>
    <t>WON</t>
  </si>
  <si>
    <t>Week:</t>
  </si>
  <si>
    <t xml:space="preserve">Wednesday Night Summer Speed League </t>
  </si>
  <si>
    <t>Won</t>
  </si>
  <si>
    <t>W</t>
  </si>
  <si>
    <t>L</t>
  </si>
  <si>
    <t>Total Pins</t>
  </si>
  <si>
    <t>S</t>
  </si>
  <si>
    <t>C</t>
  </si>
  <si>
    <t>R</t>
  </si>
  <si>
    <t>A</t>
  </si>
  <si>
    <t>T</t>
  </si>
  <si>
    <t>H</t>
  </si>
  <si>
    <t>Mike Kane</t>
  </si>
  <si>
    <t>Geoff Dunn</t>
  </si>
  <si>
    <t>Kevin Caples</t>
  </si>
  <si>
    <t>Kevin Nickerson</t>
  </si>
  <si>
    <t>Billy Silva</t>
  </si>
  <si>
    <t>Week</t>
  </si>
  <si>
    <t>Date</t>
  </si>
  <si>
    <t>Lanes 13/14</t>
  </si>
  <si>
    <t>Lanes 15/16</t>
  </si>
  <si>
    <t>Lanes 17/18</t>
  </si>
  <si>
    <t>Lanes 19/20</t>
  </si>
  <si>
    <t>The 4 Fingers v. FrankFace</t>
  </si>
  <si>
    <t>Team Avgs (Scratch)</t>
  </si>
  <si>
    <t>Lanes 21/22</t>
  </si>
  <si>
    <t>Tot.</t>
  </si>
  <si>
    <t>Pins(H)</t>
  </si>
  <si>
    <t>Pins(S)</t>
  </si>
  <si>
    <t>Pos.</t>
  </si>
  <si>
    <t>Team Hi Series (H)</t>
  </si>
  <si>
    <t>Ind Hi Series (S)</t>
  </si>
  <si>
    <t>$31/week</t>
  </si>
  <si>
    <t xml:space="preserve">Malden Sq. Bowladrome                  </t>
  </si>
  <si>
    <t>2014 7:30 PM</t>
  </si>
  <si>
    <t>Avg (Top Ten)</t>
  </si>
  <si>
    <t>Ind Single</t>
  </si>
  <si>
    <t>Team Single (S)</t>
  </si>
  <si>
    <t>Team Series (S)</t>
  </si>
  <si>
    <t>Team High Single (Scratch)</t>
  </si>
  <si>
    <t>VS.</t>
  </si>
  <si>
    <t>Wiley Veterans</t>
  </si>
  <si>
    <t>Money Train</t>
  </si>
  <si>
    <t>No/Yes</t>
  </si>
  <si>
    <t>Beast Mode</t>
  </si>
  <si>
    <t>SEXY</t>
  </si>
  <si>
    <t>Nothing</t>
  </si>
  <si>
    <t>Nonsense</t>
  </si>
  <si>
    <t>Doomsday Machine</t>
  </si>
  <si>
    <t>FrankFace</t>
  </si>
  <si>
    <t>Two For the Money</t>
  </si>
  <si>
    <t>No Name</t>
  </si>
  <si>
    <t>The Odd Couple</t>
  </si>
  <si>
    <t>The 4 Fingers</t>
  </si>
  <si>
    <t>Maria Mazzarella</t>
  </si>
  <si>
    <t>Don Page</t>
  </si>
  <si>
    <t>Wally Flannery</t>
  </si>
  <si>
    <t>Keith Beaupre</t>
  </si>
  <si>
    <t>No Clown Shit</t>
  </si>
  <si>
    <t>Al Pecora</t>
  </si>
  <si>
    <t xml:space="preserve">Aaron Souza, Jr. </t>
  </si>
  <si>
    <t>NO/YES</t>
  </si>
  <si>
    <t>Bobby Shone</t>
  </si>
  <si>
    <t>Mark Ricci</t>
  </si>
  <si>
    <t>Mike Amico</t>
  </si>
  <si>
    <t>Glenn Ringdahl</t>
  </si>
  <si>
    <t>Tim Jacobs</t>
  </si>
  <si>
    <t>Paul D'Antuono</t>
  </si>
  <si>
    <t>Bruno DeFeo</t>
  </si>
  <si>
    <t>Sonja Hutchinson</t>
  </si>
  <si>
    <t>Brandon Marks</t>
  </si>
  <si>
    <t>Nick Norcross</t>
  </si>
  <si>
    <t>Sam Dagostino</t>
  </si>
  <si>
    <t>Luis Gacharna</t>
  </si>
  <si>
    <t>Jonathan Boudreau</t>
  </si>
  <si>
    <t>Dave Mallahan</t>
  </si>
  <si>
    <t>Justin Scali</t>
  </si>
  <si>
    <t>Keith Beaupre (S)</t>
  </si>
  <si>
    <t>Scott Edison</t>
  </si>
  <si>
    <t>Aaron Souza Jr.</t>
  </si>
  <si>
    <t>Robert Doherty</t>
  </si>
  <si>
    <t>Bowler</t>
  </si>
  <si>
    <t>-</t>
  </si>
  <si>
    <t>Pins</t>
  </si>
  <si>
    <t>Weekly Hi</t>
  </si>
  <si>
    <t>Team High Single Scratch</t>
  </si>
  <si>
    <t>Team High Series Scratch</t>
  </si>
  <si>
    <t>Sexy</t>
  </si>
  <si>
    <t>Team High Single Hdcp</t>
  </si>
  <si>
    <t>Ind High Single</t>
  </si>
  <si>
    <t>Ind High Series</t>
  </si>
  <si>
    <t>Hi Single</t>
  </si>
  <si>
    <t>Team High Series (Handicapped)</t>
  </si>
  <si>
    <t>Team High Series (Scratch)</t>
  </si>
  <si>
    <t>Hi Team Series</t>
  </si>
  <si>
    <t>String Avg</t>
  </si>
  <si>
    <t>Bill &amp; Bob's Roast Beef</t>
  </si>
  <si>
    <t>Ind Hi Single</t>
  </si>
  <si>
    <t>Sing(S)</t>
  </si>
  <si>
    <t>Ser(H)</t>
  </si>
  <si>
    <t xml:space="preserve">L A S T  W E E K ' S  H I G H S  </t>
  </si>
  <si>
    <t>Team Ser(S)</t>
  </si>
  <si>
    <t>WEEK 1</t>
  </si>
  <si>
    <t>WEEK 2</t>
  </si>
  <si>
    <t>WEEK 3</t>
  </si>
  <si>
    <t>Lanes 5/6</t>
  </si>
  <si>
    <t>Lanes 7/8</t>
  </si>
  <si>
    <t>Lanes 9/10</t>
  </si>
  <si>
    <t>Lanes 11/12</t>
  </si>
  <si>
    <t>Position</t>
  </si>
  <si>
    <t>The Odd Couple v. The 4 Fingers</t>
  </si>
  <si>
    <t>The 4 Fingers v. Bill &amp; Bob's Roast Beef</t>
  </si>
  <si>
    <t>The Odd Couple v. Bill &amp; Bob's Roast Beef</t>
  </si>
  <si>
    <t>No Name v. Bill &amp; Bob's Roast Beef</t>
  </si>
  <si>
    <t>No Name v. The Odd Couple</t>
  </si>
  <si>
    <t>No Name v. The 4 Fingers</t>
  </si>
  <si>
    <t>Two for the Money v. The 4 Fingers</t>
  </si>
  <si>
    <t>Two for the Money v. No Name</t>
  </si>
  <si>
    <t>The Odd Couple v. Two for the Money</t>
  </si>
  <si>
    <t>Bill &amp; Bob's Roast Beef v. Two for the Money</t>
  </si>
  <si>
    <t>FrankFace v. Two for the Money</t>
  </si>
  <si>
    <t>FrankFace v. The Odd Couple</t>
  </si>
  <si>
    <t>Bill &amp; Bob's Roast Beef v. FrankFace</t>
  </si>
  <si>
    <t>FrankFace v. No Name</t>
  </si>
  <si>
    <t>FrankFace v. Doomsday Machine</t>
  </si>
  <si>
    <t>Doomsday Machine v. No Name</t>
  </si>
  <si>
    <t>Doomsday Machine v. The 4 Fingers</t>
  </si>
  <si>
    <t>Doomsday Machine v. Two for the Money</t>
  </si>
  <si>
    <t>Bill &amp; Bob's Roast Beef v. Doomsday Machine</t>
  </si>
  <si>
    <t>The Odd Couple v. Doomsday Machine</t>
  </si>
  <si>
    <t>Nonsense v. Doomsday Machine</t>
  </si>
  <si>
    <t>Nonsense v. Two for the Money</t>
  </si>
  <si>
    <t>Nonsense v. FrankFace</t>
  </si>
  <si>
    <t>Bill &amp; Bob's Roast Beef v. Nonsense</t>
  </si>
  <si>
    <t>The Odd Couple v. Nonsense</t>
  </si>
  <si>
    <t>No Name v. Nonsense</t>
  </si>
  <si>
    <t>Nonsense v. The 4 Fingers</t>
  </si>
  <si>
    <t xml:space="preserve">Nonsense v. Nothing </t>
  </si>
  <si>
    <t>FrankFace v. Nothing</t>
  </si>
  <si>
    <t>Nothing v. Doomsday Machine</t>
  </si>
  <si>
    <t>Nothing v. No Name</t>
  </si>
  <si>
    <t>Nothing v. The 4 Fingers</t>
  </si>
  <si>
    <t>Two for the Money v. Nothing</t>
  </si>
  <si>
    <t>The Odd Couple v. Nothing</t>
  </si>
  <si>
    <t>Bill &amp; Bob's Roast Beef v. Nothing</t>
  </si>
  <si>
    <t>SEXY v. Two for the Money</t>
  </si>
  <si>
    <t>SEXY v. Doomsday Machine</t>
  </si>
  <si>
    <t>SEXY v. Nonsense</t>
  </si>
  <si>
    <t>SEXY v. Bill &amp; Bob's Roast Beef</t>
  </si>
  <si>
    <t>The Odd Couple v. SEXY</t>
  </si>
  <si>
    <t>FrankFace v. SEXY</t>
  </si>
  <si>
    <t>SEXY v. The 4 Fingers</t>
  </si>
  <si>
    <t>SEXY v. No Name</t>
  </si>
  <si>
    <t>Two for the Money v. Beast Mode</t>
  </si>
  <si>
    <t>Beast Mode v. The Odd Couple</t>
  </si>
  <si>
    <t>Beast Mode v. Bill &amp; Bob's Roast Beef</t>
  </si>
  <si>
    <t>The 4 Fingers v. Beast Mode</t>
  </si>
  <si>
    <t>No Name v. Beast Mode</t>
  </si>
  <si>
    <t>Beast Mode v. SEXY</t>
  </si>
  <si>
    <t>Beast Mode v. Nonsense</t>
  </si>
  <si>
    <t>Beast Mode v. FrankFace</t>
  </si>
  <si>
    <t>Beast Mode v. Doomsday Machine</t>
  </si>
  <si>
    <t>Beast Mode v. Nothing</t>
  </si>
  <si>
    <t>No/Yes v. Beast Mode</t>
  </si>
  <si>
    <t>The Odd Couple v. No/Yes</t>
  </si>
  <si>
    <t>No/Yes v. FrankFace</t>
  </si>
  <si>
    <t>Nonsense v. No/Yes</t>
  </si>
  <si>
    <t>SEXY v. No/Yes</t>
  </si>
  <si>
    <t>Two for the Money v. No/Yes</t>
  </si>
  <si>
    <t>Nothing v. No/Yes</t>
  </si>
  <si>
    <t>Doomsday Machine v. No/Yes</t>
  </si>
  <si>
    <t>No Name v. No/Yes</t>
  </si>
  <si>
    <t>No/Yes v. The 4 Fingers</t>
  </si>
  <si>
    <t>No/Yes v. Bill &amp; Bob's Roast Beef</t>
  </si>
  <si>
    <t>No/Yes v. No Clown Shit</t>
  </si>
  <si>
    <t>No Clown Shit v. Bill &amp; Bob's Roast Beef</t>
  </si>
  <si>
    <t>No Clown Shit v. The Odd Couple</t>
  </si>
  <si>
    <t>No Clown Shit v. Beast Mode</t>
  </si>
  <si>
    <t>No Name v. No Clown Shit</t>
  </si>
  <si>
    <t>Doomsday Machine v. No Clown Shit</t>
  </si>
  <si>
    <t>No Clown Shit v. FrankFace</t>
  </si>
  <si>
    <t>No Clown Shit v. SEXY</t>
  </si>
  <si>
    <t>No Clown Shit v. Nonsense</t>
  </si>
  <si>
    <t>No Clown Shit v. Nothing</t>
  </si>
  <si>
    <t>No Clown Shit v. Two for the Money</t>
  </si>
  <si>
    <t>The 4 Fingers v. No Clown Shit</t>
  </si>
  <si>
    <t>Money Train v. Beast Mode</t>
  </si>
  <si>
    <t>Nonsense v. Money Train</t>
  </si>
  <si>
    <t>Money Train v. SEXY</t>
  </si>
  <si>
    <t>FrankFace v. Money Train</t>
  </si>
  <si>
    <t>No/Yes v. Money Train</t>
  </si>
  <si>
    <t>Doomsday Machine v. Money Train</t>
  </si>
  <si>
    <t>Two for the Money v. Money Train</t>
  </si>
  <si>
    <t>Nothing v. Money Train</t>
  </si>
  <si>
    <t>Bill &amp; Bob's Roast Beef v. Money Train</t>
  </si>
  <si>
    <t>Money Train v. No Name</t>
  </si>
  <si>
    <t>The 4 Fingers v. Money Train</t>
  </si>
  <si>
    <t>Money Train v. The Odd Couple</t>
  </si>
  <si>
    <t>Money Train v. No Clown Shit</t>
  </si>
  <si>
    <t>SEXY v. Nothing</t>
  </si>
  <si>
    <t>Hi-Ser(S)</t>
  </si>
  <si>
    <t>Week 1</t>
  </si>
  <si>
    <t>Hi-Sing(S)</t>
  </si>
  <si>
    <t>Hi-Tot(S)</t>
  </si>
  <si>
    <t>WEEK 1 HIGHS SCRATCH</t>
  </si>
  <si>
    <t>Hi-Sing (I)</t>
  </si>
  <si>
    <t>TEAM HIGH STRING</t>
  </si>
  <si>
    <t>TEAM HIGH TOTAL</t>
  </si>
  <si>
    <t>INDIVIDUAL HIGH TOTAL</t>
  </si>
  <si>
    <t>INDIVIDUAL HIGH STRING</t>
  </si>
  <si>
    <t>Ind Series (S)</t>
  </si>
  <si>
    <t>Glenn Ringdahl*</t>
  </si>
  <si>
    <t>Tim Jacobs*</t>
  </si>
  <si>
    <t>Kevin Caples*</t>
  </si>
  <si>
    <t>Kevin Nickerson*</t>
  </si>
  <si>
    <t>*prebowled</t>
  </si>
  <si>
    <t>Paul D'Antuono (A)</t>
  </si>
  <si>
    <t>No/Yes v. Wiley Veterans</t>
  </si>
  <si>
    <t>Money Train v. Wiley Veterans</t>
  </si>
  <si>
    <t>Wiley Veterans v. No Clown Shit</t>
  </si>
  <si>
    <t>Wiley Veterans v. The Odd Couple</t>
  </si>
  <si>
    <t>Wiley Veterans v. Bill &amp; Bob's Roast Beef</t>
  </si>
  <si>
    <t>Nothing v. Wiley Veterans</t>
  </si>
  <si>
    <t>No Name v. Wiley Veterans</t>
  </si>
  <si>
    <t>The 4 Fingers v. Wiley Veterans</t>
  </si>
  <si>
    <t>Beast Mode v. Wiley Veterans</t>
  </si>
  <si>
    <t>Wiley Veterans v. Nonsense</t>
  </si>
  <si>
    <t>Wiley Veterans v. FrankFace</t>
  </si>
  <si>
    <t>Wiley Veterans v. SEXY</t>
  </si>
  <si>
    <t>Wiley Veterans v. Two for the Money</t>
  </si>
  <si>
    <t>Wiley Veterans v. Doomsday Machine</t>
  </si>
  <si>
    <t>Tot</t>
  </si>
  <si>
    <t>Hi Series</t>
  </si>
  <si>
    <t>Total: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</si>
  <si>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</si>
  <si>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</si>
  <si>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</si>
  <si>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</si>
  <si>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</si>
  <si>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</si>
  <si>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</si>
  <si>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</si>
  <si>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</si>
  <si>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</si>
  <si>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</si>
  <si>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</si>
  <si>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</si>
  <si>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</si>
  <si>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</si>
  <si>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</si>
  <si>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Position Night</t>
  </si>
  <si>
    <t xml:space="preserve">Scott Edison </t>
  </si>
  <si>
    <t>Individual High Series</t>
  </si>
  <si>
    <t>Individual High Single</t>
  </si>
  <si>
    <t xml:space="preserve">Subs </t>
  </si>
  <si>
    <t>To view stats online go to http://www.everythingcandlepin.com</t>
  </si>
  <si>
    <t>Avg (S)</t>
  </si>
  <si>
    <t>Malden Wednesday Mixed Doubles Summer League Rules</t>
  </si>
  <si>
    <t>Finances:</t>
  </si>
  <si>
    <t>Bowling Conduct:</t>
  </si>
  <si>
    <t>If you owe more than $62, you do not bowl. We will use your average minus five pins per string.</t>
  </si>
  <si>
    <t xml:space="preserve">Once the bowler catches up on unpaid dues ($61 back-dues max), he/she may bowl. </t>
  </si>
  <si>
    <t>The back dues will go straight towards the prize fund.</t>
  </si>
  <si>
    <t>Dues are $31/week. There will be optional side pools. Bowlers can feel free to run additional side pools as we go along.</t>
  </si>
  <si>
    <t xml:space="preserve">Matches will consist of five (5) strings, five (5) boxes at a time. </t>
  </si>
  <si>
    <t>Points are awarded as one (1) point per string won, and two (2) points for total pinfall at the end of the match</t>
  </si>
  <si>
    <t>Within each individual match, the bowler on the right side of the match has the right of way.</t>
  </si>
  <si>
    <t xml:space="preserve">This can happen for all five strings of the match. </t>
  </si>
  <si>
    <t xml:space="preserve"> Once the gate of the pinsweep drops, the box is OVER. To avoid the gate from dropping prematurely, you or your teammate may use the </t>
  </si>
  <si>
    <t xml:space="preserve">“Halt button” until the bowler decides the box is over. Pins that fall after the gate becomes visible will not be added to the bowlers score. </t>
  </si>
  <si>
    <t>It is strongly advised that you have your teammate administer the “Halt button” at all times.</t>
  </si>
  <si>
    <t xml:space="preserve">Each bowler has fifteen (15) minutes past start time before being marked absent. A bowler's absence is not determined </t>
  </si>
  <si>
    <t xml:space="preserve">by boxes bowled at the time of his/her arrival. A late bowler will not be granted any warm-up boxes. (Ex: If bowling starts at 7:30, </t>
  </si>
  <si>
    <t xml:space="preserve">the late bowler has until 7:45 to show up, take no warm-ups and catch up with the other bowlers in the match). </t>
  </si>
  <si>
    <t>This applies to all 5 strings bowled throughout the match.</t>
  </si>
  <si>
    <t xml:space="preserve">The foot foul line will absolutely be observed and enforced by and upon all bowlers. </t>
  </si>
  <si>
    <t xml:space="preserve">From time to time, lobbing happens. If it becomes excessive, please talk to one of the league administrators (Brian Fournier, Rich Limone, Frank DeLuca) </t>
  </si>
  <si>
    <t>and we will address this with the bowler. In short: Please limit lobbing.</t>
  </si>
  <si>
    <t xml:space="preserve">If you don't provide a team name by week two, a team name will be provided for you. </t>
  </si>
  <si>
    <t xml:space="preserve">In order for the opposing team to win points, their score must exceed their opponent's average minus ten pins per string. </t>
  </si>
  <si>
    <t>Prior to the start of Week 1, a meeting was held to determine the following:</t>
  </si>
  <si>
    <t>A vote was taken to estatblish that the league handicap will be 85% based off of a team score of 260.</t>
  </si>
  <si>
    <t xml:space="preserve">Prebowling is NOT allowed for positition week. </t>
  </si>
  <si>
    <t>Each bowler is allowed to prebowl up to three (3) times during the regular season.</t>
  </si>
  <si>
    <t xml:space="preserve">This was conducted on a "majority rules" basis with all bowlers having 1 vote each. </t>
  </si>
  <si>
    <t>Bowlers absent for this meeting were not granted a vote</t>
  </si>
  <si>
    <t xml:space="preserve">In order to allow each team to bowl against each other one time and have a </t>
  </si>
  <si>
    <t>position night, the bowlers of the league and Ryan Family Amusements have agreed</t>
  </si>
  <si>
    <t xml:space="preserve">that an additional session will be held on Sunday, July 13 at 2 PM. </t>
  </si>
  <si>
    <t>This will be considered "Week 11" in accordance with the league schedule.</t>
  </si>
  <si>
    <t xml:space="preserve">Choices for handicap was "100%" or "85%". </t>
  </si>
  <si>
    <t xml:space="preserve">"85%" heavily outweighed the "100%" votes. </t>
  </si>
  <si>
    <t>Tony Iannuzzi</t>
  </si>
  <si>
    <t>Lucky 13 v. The Odd Couple</t>
  </si>
  <si>
    <t>Lucky 13 v. No Name</t>
  </si>
  <si>
    <t>Nothing v. Lucky 13</t>
  </si>
  <si>
    <t>Two for the Money v. Lucky 13</t>
  </si>
  <si>
    <t>Doomsday Machine v. Lucky 13</t>
  </si>
  <si>
    <t>Lucky 13 v. SEXY</t>
  </si>
  <si>
    <t>Lucky 13 v. Beast Mode</t>
  </si>
  <si>
    <t>Lucky 13 v. No Clown Shit</t>
  </si>
  <si>
    <t>The 4 Fingers v. Lucky 13</t>
  </si>
  <si>
    <t>Money Train v. Lucky 13</t>
  </si>
  <si>
    <t>No/Yes v. Lucky 13</t>
  </si>
  <si>
    <t>Nonsense v. Lucky 13</t>
  </si>
  <si>
    <t>FrankFace v. Lucky 13</t>
  </si>
  <si>
    <t>The 4 Fingers v. Pin to Rest</t>
  </si>
  <si>
    <t>Bill &amp; Bob's Roast Beef v. Pin to Rest</t>
  </si>
  <si>
    <t>No Clown Shit v. Pin to Rest</t>
  </si>
  <si>
    <t>Beast Mode v. Pin to Rest</t>
  </si>
  <si>
    <t>Pin to Rest v. SEXY</t>
  </si>
  <si>
    <t>Pin to Rest v. FrankFace</t>
  </si>
  <si>
    <t>Nonsense v. Pin to Rest</t>
  </si>
  <si>
    <t>Pin to Rest v. The Odd Couple</t>
  </si>
  <si>
    <t>Nothing v. Pin to Rest</t>
  </si>
  <si>
    <t>Pin to Rest v. Doomsday Machine</t>
  </si>
  <si>
    <t>Pin to Rest v. Two for the Money</t>
  </si>
  <si>
    <t>No/Yes v. Pin to Rest</t>
  </si>
  <si>
    <t>Money Train v. Pin to Rest</t>
  </si>
  <si>
    <t>Pin to Rest</t>
  </si>
  <si>
    <t>Lucky 13 v. Pin to Rest</t>
  </si>
  <si>
    <t>Pin to Rest v. No Name</t>
  </si>
  <si>
    <t>Monte Carlo</t>
  </si>
  <si>
    <t>Monte Carlo v. Beast Mode</t>
  </si>
  <si>
    <t>Wiley Veterans v. Monte Carlo</t>
  </si>
  <si>
    <t>Monte Carlo v. No Clown Shit</t>
  </si>
  <si>
    <t>Money Train v. Monte Carlo</t>
  </si>
  <si>
    <t>SEXY v. Monte Carlo</t>
  </si>
  <si>
    <t>FrankFace v. Monte Carlo</t>
  </si>
  <si>
    <t>Monte Carlo v. Nonsense</t>
  </si>
  <si>
    <t>Pin to Rest v. Monte Carlo</t>
  </si>
  <si>
    <t>Monte Carlo v. Nothing</t>
  </si>
  <si>
    <t>Doomsday Machine v. Monte Carlo</t>
  </si>
  <si>
    <t>Two for the Money v. Monte Carlo</t>
  </si>
  <si>
    <t>Monte Carlo v. No/Yes</t>
  </si>
  <si>
    <t>Monte Carlo v. The 4 Fingers</t>
  </si>
  <si>
    <t>Lucky 13 v. Monte Carlo</t>
  </si>
  <si>
    <t>Monte Carlo v. No Name</t>
  </si>
  <si>
    <t>Monte Carlo v. Bill &amp; Bob's Roast Beef</t>
  </si>
  <si>
    <t>Monte Carlo v. The Odd Couple</t>
  </si>
  <si>
    <t>Lucky 13</t>
  </si>
  <si>
    <t>Robert Doherty (p)</t>
  </si>
  <si>
    <t>Team High Series Hdcp</t>
  </si>
  <si>
    <t>Robert Doherty *</t>
  </si>
  <si>
    <t>Bill &amp; Bob's Roast Beef v. Lucky 13</t>
  </si>
  <si>
    <t>Pin to Rest v. Wiley Veterans</t>
  </si>
  <si>
    <t>Lucky 13 v. Wiley Veterans</t>
  </si>
  <si>
    <t>Malden Summer Doubles League 2014 Schedule</t>
  </si>
  <si>
    <t>***Week 11***</t>
  </si>
  <si>
    <t>SUNDAY 7/13/2014</t>
  </si>
  <si>
    <t>Week 18</t>
  </si>
  <si>
    <t>1st v. 2nd</t>
  </si>
  <si>
    <t>3rd v. 4th</t>
  </si>
  <si>
    <t>5th v. 6th</t>
  </si>
  <si>
    <t>7th v. 8th</t>
  </si>
  <si>
    <t>9th v. 10th</t>
  </si>
  <si>
    <t>11th v. 12th</t>
  </si>
  <si>
    <t>13th v. 14th</t>
  </si>
  <si>
    <t>15th v. 16th</t>
  </si>
  <si>
    <t>17th v. 18th</t>
  </si>
  <si>
    <t>Tom Hirsch (S)</t>
  </si>
  <si>
    <t>Team high Single Hdcp</t>
  </si>
  <si>
    <r>
      <t xml:space="preserve">Bruno DeFeo </t>
    </r>
    <r>
      <rPr>
        <i/>
        <sz val="11"/>
        <rFont val="Calibri"/>
        <family val="2"/>
        <scheme val="minor"/>
      </rPr>
      <t>(p)</t>
    </r>
  </si>
  <si>
    <t>Tom Hirsch</t>
  </si>
  <si>
    <t>Win %</t>
  </si>
  <si>
    <t>Rich Cocchi</t>
  </si>
  <si>
    <t>WEEK 4</t>
  </si>
  <si>
    <t>Team high Series Hdcp</t>
  </si>
  <si>
    <t>WEEK 2 HIGHS SCRATCH</t>
  </si>
  <si>
    <t>WEEK 3 HIGHS SCRATCH</t>
  </si>
  <si>
    <t>WEEK 4 HIGHS SCRATCH</t>
  </si>
  <si>
    <t>**Alphabetical List</t>
  </si>
  <si>
    <t>Jessica Stockton (S)</t>
  </si>
  <si>
    <t>Nick Zuffelato (S)</t>
  </si>
  <si>
    <t>Two for the Money</t>
  </si>
  <si>
    <t>WEEK 5 HIGHS SCRATCH</t>
  </si>
  <si>
    <t>Jessica Stockton</t>
  </si>
  <si>
    <t>Nick Zuffelato</t>
  </si>
  <si>
    <t>This page will not reflect true values until the end of the season</t>
  </si>
  <si>
    <t>WEEK 6 HIGHS SCRATCH</t>
  </si>
  <si>
    <t>Ed Woodisde (S)</t>
  </si>
  <si>
    <t>Dennis Nuzzo (S)</t>
  </si>
  <si>
    <t>WEEK 6</t>
  </si>
  <si>
    <t xml:space="preserve">SEXY </t>
  </si>
  <si>
    <t>Dennis Nuzzo</t>
  </si>
  <si>
    <t>**New Rule Added on 6/11/14 at 7:30 PM**</t>
  </si>
  <si>
    <t>All bowlers must bowl with their natural dexterity. </t>
  </si>
  <si>
    <t>(Ex: if you are a natural left-handed bowler, you must bowl with your left hand. If you are a natural right-handed bowler, you must bowl with your right hand).</t>
  </si>
  <si>
    <t xml:space="preserve">Bowling with opposite dexterity will be viewed by the league and it's bowlers as "the intent to lower one's own average to benefit from lower a handicap </t>
  </si>
  <si>
    <t>in future matches," otherwise known as "sandbagging". </t>
  </si>
  <si>
    <t>If a bowler is seen by or reported to the league officers (Brian Fournier, Frank DeLuca, Rich Limone) as having bowled with opposite dexterity, the first penalty will be </t>
  </si>
  <si>
    <t>the loss of any points won within the last five strings bowled, which includes going back the the previous week. If a second offense occurs, the </t>
  </si>
  <si>
    <t>bowler will no longer be allowed to continue bowling in the league."</t>
  </si>
  <si>
    <t>%Bowled</t>
  </si>
  <si>
    <t>WEEK 7 HIGHS SCRATCH</t>
  </si>
  <si>
    <t>Team 14</t>
  </si>
  <si>
    <t>Team 13</t>
  </si>
  <si>
    <t>WEEK 7</t>
  </si>
  <si>
    <t>Peter Penney (S)</t>
  </si>
  <si>
    <t xml:space="preserve">Lucky 13 </t>
  </si>
  <si>
    <t>Peter Penney</t>
  </si>
  <si>
    <t>WEEK 8 HIGHS SCRATCH</t>
  </si>
  <si>
    <t>WEEK 8</t>
  </si>
  <si>
    <t>Wally Flannery (p)</t>
  </si>
  <si>
    <t>Tony Ianuzzi</t>
  </si>
  <si>
    <t>Ed Woodside</t>
  </si>
  <si>
    <t>String</t>
  </si>
  <si>
    <t xml:space="preserve">If no bowlers from your team show up for the night, your team cannot win points. </t>
  </si>
  <si>
    <t>Scenario: A team, during a match, can have either: 2 full time bowlers present; 1 full time bowler present and 1 substitute present; or 1 full time bowler prebowl and 1 substitute present</t>
  </si>
  <si>
    <t>At least one bowler from each team must bowl the night of a match or have prebowled prior to the match. Two substitute bowlers for one team is not allowed. Substitute bowlers CANNOT prebowl</t>
  </si>
  <si>
    <t>Revised 7/1/14</t>
  </si>
  <si>
    <t xml:space="preserve">Example: If your team average is 240 and your team is not present, to acquire points the opposing team must bowl a 231 (handicap included) to win the string. </t>
  </si>
  <si>
    <t>WEEK 9 HIGHS SCRATCH</t>
  </si>
  <si>
    <t>WEEK 9</t>
  </si>
  <si>
    <t>Mark Ricci (a)</t>
  </si>
  <si>
    <t>Donna Leonne (a)</t>
  </si>
  <si>
    <t>WEEK 10 HIGHS SCRATCH</t>
  </si>
  <si>
    <t>Jessica Stockton (s)</t>
  </si>
  <si>
    <t>Wally Flannery (a)</t>
  </si>
  <si>
    <t>Al Pecora (p)</t>
  </si>
  <si>
    <t>Nick Zuffelato (s)</t>
  </si>
  <si>
    <t>Vacancy</t>
  </si>
  <si>
    <t>WEEK 10</t>
  </si>
  <si>
    <t>Nonsene</t>
  </si>
  <si>
    <t>WEEK 11 HIGHS SCRATCH</t>
  </si>
  <si>
    <t>WEEK 11</t>
  </si>
  <si>
    <t>Maria Mazzarella (a)</t>
  </si>
  <si>
    <t>Ryan Lehr (s)</t>
  </si>
  <si>
    <t>Tony Iannuzzi (p)</t>
  </si>
  <si>
    <t>Al Kecyk (s)</t>
  </si>
  <si>
    <t>Dave Mallahan (p)</t>
  </si>
  <si>
    <t>Ryan Lehr</t>
  </si>
  <si>
    <t>Al Kecyk</t>
  </si>
  <si>
    <t>Per Man</t>
  </si>
  <si>
    <t>Prize</t>
  </si>
  <si>
    <t>TEAM PRIZES</t>
  </si>
  <si>
    <t>INDIVIDUAL PRIZES</t>
  </si>
  <si>
    <t>High Avg</t>
  </si>
  <si>
    <t>High Series</t>
  </si>
  <si>
    <t>High Single</t>
  </si>
  <si>
    <t>Projected Prize List^</t>
  </si>
  <si>
    <t>* 75% of the season must be bowled for a bowler to win High Average</t>
  </si>
  <si>
    <t>** 65% of the season must be bowled for a bowler to win High Series or High Single</t>
  </si>
  <si>
    <t xml:space="preserve">*** Prebowl scores do not count towards individual prizes. Prebowl scores only count towards avg. </t>
  </si>
  <si>
    <t xml:space="preserve">^ This prize list is an ESTIMATE of the prize pool for the end of the year. It is subject to change due </t>
  </si>
  <si>
    <t xml:space="preserve">    the possibility of non-payment</t>
  </si>
  <si>
    <t>*</t>
  </si>
  <si>
    <t>**</t>
  </si>
  <si>
    <t xml:space="preserve">                  Dummy</t>
  </si>
  <si>
    <t>WEEK 12</t>
  </si>
  <si>
    <t>Melanie Cunningham (s)</t>
  </si>
  <si>
    <t>Peter Pereira (S)</t>
  </si>
  <si>
    <t>Ed Woodside (S)</t>
  </si>
  <si>
    <t>Bekah Vestal</t>
  </si>
  <si>
    <t>Melanie Cunningham (S)</t>
  </si>
  <si>
    <t>Peter Pereira</t>
  </si>
  <si>
    <t>Melanie Cunningham</t>
  </si>
  <si>
    <t>WEEK 12 HIGHS SCRATCH</t>
  </si>
  <si>
    <t>WEEK 13 HIGHS SCRATCH</t>
  </si>
  <si>
    <t>Ed Woodside(S)</t>
  </si>
  <si>
    <t>WEEK 13</t>
  </si>
  <si>
    <t>Next Week: Wednesday 8/6/14</t>
  </si>
  <si>
    <t>Standings After Week 13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</si>
</sst>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&quot;$&quot;\(#,##0\)"/>
    <numFmt numFmtId="165" formatCode="m/d/yy;@"/>
    <numFmt numFmtId="166" formatCode=".???"/>
  </numFmts>
  <fonts count="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C00000"/>
      <name val="Perpetua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C00000"/>
      <name val="Perpetua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sz val="16"/>
      <name val="Calibri"/>
      <family val="2"/>
      <scheme val="minor"/>
    </font>
    <font>
      <i/>
      <sz val="16"/>
      <name val="Calibri"/>
      <family val="2"/>
    </font>
    <font>
      <i/>
      <sz val="12"/>
      <color rgb="FFFF0000"/>
      <name val="Calibri"/>
      <family val="2"/>
      <scheme val="minor"/>
    </font>
    <font>
      <sz val="20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color indexed="8"/>
      <name val="Calibri"/>
      <family val="2"/>
      <scheme val="minor"/>
    </font>
    <font>
      <i/>
      <sz val="13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5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trike/>
      <sz val="11"/>
      <color theme="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14182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trike/>
      <sz val="11"/>
      <color theme="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" fillId="0" borderId="0"/>
    <xf numFmtId="0" fontId="2" fillId="0" borderId="0"/>
  </cellStyleXfs>
  <cellXfs count="517">
    <xf numFmtId="0" fontId="0" fillId="0" borderId="0" xfId="0"/>
    <xf numFmtId="0" fontId="5" fillId="0" borderId="1" xfId="5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5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0" fillId="0" borderId="4" xfId="0" applyFont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9" fillId="0" borderId="1" xfId="5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/>
    <xf numFmtId="0" fontId="0" fillId="2" borderId="0" xfId="0" applyFont="1" applyFill="1"/>
    <xf numFmtId="0" fontId="0" fillId="2" borderId="5" xfId="0" applyFont="1" applyFill="1" applyBorder="1" applyAlignment="1">
      <alignment horizontal="center"/>
    </xf>
    <xf numFmtId="0" fontId="0" fillId="0" borderId="0" xfId="0" applyFont="1" applyFill="1"/>
    <xf numFmtId="0" fontId="10" fillId="0" borderId="1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2" borderId="0" xfId="0" applyFont="1" applyFill="1"/>
    <xf numFmtId="0" fontId="7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1" fillId="6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12" fillId="6" borderId="0" xfId="0" applyFont="1" applyFill="1"/>
    <xf numFmtId="0" fontId="11" fillId="6" borderId="14" xfId="0" applyFont="1" applyFill="1" applyBorder="1"/>
    <xf numFmtId="0" fontId="7" fillId="6" borderId="0" xfId="0" applyFont="1" applyFill="1"/>
    <xf numFmtId="0" fontId="6" fillId="6" borderId="14" xfId="0" applyFont="1" applyFill="1" applyBorder="1"/>
    <xf numFmtId="2" fontId="7" fillId="6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6" fillId="7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6" borderId="0" xfId="0" applyFont="1" applyFill="1" applyAlignment="1">
      <alignment horizontal="left"/>
    </xf>
    <xf numFmtId="0" fontId="19" fillId="6" borderId="0" xfId="0" applyNumberFormat="1" applyFont="1" applyFill="1" applyBorder="1" applyAlignment="1">
      <alignment horizontal="left"/>
    </xf>
    <xf numFmtId="0" fontId="6" fillId="6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NumberFormat="1" applyFont="1" applyFill="1" applyAlignment="1"/>
    <xf numFmtId="164" fontId="21" fillId="0" borderId="0" xfId="0" applyNumberFormat="1" applyFont="1" applyFill="1" applyAlignment="1"/>
    <xf numFmtId="0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right" vertical="center"/>
    </xf>
    <xf numFmtId="49" fontId="0" fillId="0" borderId="0" xfId="0" applyNumberFormat="1"/>
    <xf numFmtId="0" fontId="7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" fontId="1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" fontId="9" fillId="0" borderId="1" xfId="5" applyNumberFormat="1" applyFont="1" applyFill="1" applyBorder="1" applyAlignment="1">
      <alignment horizontal="center" vertical="center"/>
    </xf>
    <xf numFmtId="1" fontId="5" fillId="0" borderId="1" xfId="5" applyNumberFormat="1" applyFont="1" applyFill="1" applyBorder="1" applyAlignment="1">
      <alignment horizontal="center" vertical="center"/>
    </xf>
    <xf numFmtId="1" fontId="0" fillId="0" borderId="0" xfId="0" applyNumberFormat="1"/>
    <xf numFmtId="1" fontId="10" fillId="0" borderId="1" xfId="5" applyNumberFormat="1" applyFont="1" applyFill="1" applyBorder="1" applyAlignment="1">
      <alignment horizontal="left" vertical="center"/>
    </xf>
    <xf numFmtId="1" fontId="11" fillId="0" borderId="1" xfId="5" applyNumberFormat="1" applyFont="1" applyFill="1" applyBorder="1" applyAlignment="1">
      <alignment horizontal="center" vertical="center"/>
    </xf>
    <xf numFmtId="1" fontId="11" fillId="0" borderId="3" xfId="5" applyNumberFormat="1" applyFont="1" applyFill="1" applyBorder="1" applyAlignment="1">
      <alignment horizontal="center" vertical="center"/>
    </xf>
    <xf numFmtId="1" fontId="12" fillId="0" borderId="1" xfId="5" applyNumberFormat="1" applyFont="1" applyFill="1" applyBorder="1" applyAlignment="1">
      <alignment horizontal="center" vertical="center"/>
    </xf>
    <xf numFmtId="1" fontId="12" fillId="0" borderId="3" xfId="5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2" borderId="4" xfId="0" applyNumberFormat="1" applyFont="1" applyFill="1" applyBorder="1"/>
    <xf numFmtId="1" fontId="0" fillId="2" borderId="0" xfId="0" applyNumberFormat="1" applyFont="1" applyFill="1"/>
    <xf numFmtId="1" fontId="7" fillId="2" borderId="0" xfId="0" applyNumberFormat="1" applyFont="1" applyFill="1"/>
    <xf numFmtId="1" fontId="0" fillId="2" borderId="5" xfId="0" applyNumberFormat="1" applyFont="1" applyFill="1" applyBorder="1" applyAlignment="1">
      <alignment horizontal="center"/>
    </xf>
    <xf numFmtId="1" fontId="11" fillId="0" borderId="1" xfId="5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" xfId="0" applyBorder="1"/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1" fontId="6" fillId="7" borderId="1" xfId="0" applyNumberFormat="1" applyFont="1" applyFill="1" applyBorder="1" applyAlignment="1">
      <alignment horizontal="left"/>
    </xf>
    <xf numFmtId="1" fontId="6" fillId="4" borderId="1" xfId="0" applyNumberFormat="1" applyFont="1" applyFill="1" applyBorder="1" applyAlignment="1">
      <alignment horizontal="left"/>
    </xf>
    <xf numFmtId="1" fontId="7" fillId="6" borderId="0" xfId="0" applyNumberFormat="1" applyFont="1" applyFill="1"/>
    <xf numFmtId="1" fontId="0" fillId="6" borderId="0" xfId="0" applyNumberFormat="1" applyFill="1"/>
    <xf numFmtId="1" fontId="5" fillId="6" borderId="0" xfId="5" applyNumberFormat="1" applyFont="1" applyFill="1" applyBorder="1" applyAlignment="1">
      <alignment horizontal="center"/>
    </xf>
    <xf numFmtId="1" fontId="5" fillId="6" borderId="2" xfId="5" applyNumberFormat="1" applyFont="1" applyFill="1" applyBorder="1" applyAlignment="1">
      <alignment horizontal="center"/>
    </xf>
    <xf numFmtId="1" fontId="10" fillId="6" borderId="4" xfId="5" applyNumberFormat="1" applyFont="1" applyFill="1" applyBorder="1" applyAlignment="1">
      <alignment horizontal="center"/>
    </xf>
    <xf numFmtId="1" fontId="10" fillId="6" borderId="2" xfId="5" applyNumberFormat="1" applyFont="1" applyFill="1" applyBorder="1" applyAlignment="1">
      <alignment horizontal="center"/>
    </xf>
    <xf numFmtId="1" fontId="0" fillId="6" borderId="0" xfId="0" applyNumberFormat="1" applyFont="1" applyFill="1"/>
    <xf numFmtId="1" fontId="0" fillId="6" borderId="0" xfId="0" applyNumberFormat="1" applyFont="1" applyFill="1" applyBorder="1" applyAlignment="1">
      <alignment horizontal="center"/>
    </xf>
    <xf numFmtId="0" fontId="5" fillId="6" borderId="0" xfId="5" applyFont="1" applyFill="1" applyBorder="1" applyAlignment="1">
      <alignment horizontal="center"/>
    </xf>
    <xf numFmtId="0" fontId="5" fillId="6" borderId="2" xfId="5" applyFont="1" applyFill="1" applyBorder="1" applyAlignment="1">
      <alignment horizontal="center"/>
    </xf>
    <xf numFmtId="0" fontId="10" fillId="6" borderId="4" xfId="5" applyFont="1" applyFill="1" applyBorder="1" applyAlignment="1">
      <alignment horizontal="center"/>
    </xf>
    <xf numFmtId="0" fontId="10" fillId="6" borderId="2" xfId="5" applyFont="1" applyFill="1" applyBorder="1" applyAlignment="1">
      <alignment horizontal="center"/>
    </xf>
    <xf numFmtId="0" fontId="0" fillId="6" borderId="0" xfId="0" applyFont="1" applyFill="1"/>
    <xf numFmtId="0" fontId="0" fillId="6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0" xfId="0" applyBorder="1"/>
    <xf numFmtId="1" fontId="0" fillId="0" borderId="0" xfId="0" applyNumberFormat="1" applyAlignment="1">
      <alignment horizontal="center"/>
    </xf>
    <xf numFmtId="0" fontId="7" fillId="0" borderId="0" xfId="0" applyFont="1" applyBorder="1"/>
    <xf numFmtId="0" fontId="6" fillId="0" borderId="0" xfId="0" applyFont="1"/>
    <xf numFmtId="0" fontId="7" fillId="0" borderId="1" xfId="0" applyFont="1" applyBorder="1"/>
    <xf numFmtId="0" fontId="0" fillId="0" borderId="1" xfId="0" applyFont="1" applyBorder="1"/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/>
    </xf>
    <xf numFmtId="1" fontId="27" fillId="0" borderId="0" xfId="0" applyNumberFormat="1" applyFont="1" applyBorder="1" applyAlignment="1">
      <alignment horizontal="left" vertical="center"/>
    </xf>
    <xf numFmtId="39" fontId="27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39" fontId="27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1" fontId="27" fillId="0" borderId="0" xfId="0" applyNumberFormat="1" applyFont="1" applyFill="1" applyAlignment="1">
      <alignment vertical="center"/>
    </xf>
    <xf numFmtId="1" fontId="27" fillId="0" borderId="0" xfId="0" applyNumberFormat="1" applyFont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0" fillId="0" borderId="8" xfId="0" applyFont="1" applyBorder="1" applyAlignment="1">
      <alignment horizontal="center"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0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7" fillId="0" borderId="0" xfId="0" applyFont="1" applyBorder="1" applyAlignment="1"/>
    <xf numFmtId="0" fontId="2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6" borderId="7" xfId="0" applyFont="1" applyFill="1" applyBorder="1" applyAlignment="1">
      <alignment horizontal="center"/>
    </xf>
    <xf numFmtId="0" fontId="34" fillId="6" borderId="8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left"/>
    </xf>
    <xf numFmtId="165" fontId="0" fillId="6" borderId="12" xfId="0" applyNumberFormat="1" applyFont="1" applyFill="1" applyBorder="1" applyAlignment="1">
      <alignment horizontal="left"/>
    </xf>
    <xf numFmtId="0" fontId="0" fillId="6" borderId="13" xfId="0" applyFont="1" applyFill="1" applyBorder="1" applyAlignment="1">
      <alignment horizontal="center"/>
    </xf>
    <xf numFmtId="0" fontId="34" fillId="6" borderId="0" xfId="0" applyFont="1" applyFill="1" applyBorder="1" applyAlignment="1">
      <alignment horizontal="center"/>
    </xf>
    <xf numFmtId="49" fontId="0" fillId="6" borderId="10" xfId="0" applyNumberFormat="1" applyFon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center"/>
    </xf>
    <xf numFmtId="49" fontId="0" fillId="6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34" fillId="6" borderId="21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left"/>
    </xf>
    <xf numFmtId="165" fontId="0" fillId="6" borderId="13" xfId="0" applyNumberFormat="1" applyFont="1" applyFill="1" applyBorder="1" applyAlignment="1">
      <alignment horizontal="left"/>
    </xf>
    <xf numFmtId="0" fontId="0" fillId="6" borderId="23" xfId="0" applyFont="1" applyFill="1" applyBorder="1" applyAlignment="1">
      <alignment horizontal="center"/>
    </xf>
    <xf numFmtId="49" fontId="0" fillId="6" borderId="20" xfId="0" applyNumberFormat="1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 horizontal="center"/>
    </xf>
    <xf numFmtId="49" fontId="0" fillId="6" borderId="22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" fontId="7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16" fillId="0" borderId="1" xfId="0" applyFont="1" applyBorder="1" applyAlignment="1"/>
    <xf numFmtId="0" fontId="6" fillId="9" borderId="1" xfId="0" applyFont="1" applyFill="1" applyBorder="1" applyAlignment="1">
      <alignment horizontal="left"/>
    </xf>
    <xf numFmtId="0" fontId="7" fillId="9" borderId="1" xfId="0" applyFont="1" applyFill="1" applyBorder="1"/>
    <xf numFmtId="0" fontId="0" fillId="9" borderId="1" xfId="0" applyFill="1" applyBorder="1"/>
    <xf numFmtId="0" fontId="6" fillId="9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/>
    <xf numFmtId="0" fontId="0" fillId="5" borderId="0" xfId="0" applyFill="1"/>
    <xf numFmtId="0" fontId="7" fillId="5" borderId="0" xfId="0" applyFont="1" applyFill="1" applyBorder="1"/>
    <xf numFmtId="0" fontId="6" fillId="10" borderId="0" xfId="0" applyFont="1" applyFill="1"/>
    <xf numFmtId="0" fontId="0" fillId="10" borderId="0" xfId="0" applyFill="1"/>
    <xf numFmtId="0" fontId="6" fillId="10" borderId="0" xfId="0" applyFont="1" applyFill="1" applyBorder="1" applyAlignment="1">
      <alignment horizontal="left"/>
    </xf>
    <xf numFmtId="0" fontId="7" fillId="10" borderId="0" xfId="0" applyFont="1" applyFill="1" applyBorder="1"/>
    <xf numFmtId="0" fontId="6" fillId="1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10" fillId="0" borderId="1" xfId="5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6" fillId="0" borderId="24" xfId="0" applyFont="1" applyBorder="1" applyAlignment="1"/>
    <xf numFmtId="0" fontId="6" fillId="0" borderId="24" xfId="0" applyFont="1" applyBorder="1" applyAlignment="1"/>
    <xf numFmtId="0" fontId="7" fillId="0" borderId="24" xfId="0" applyFont="1" applyBorder="1"/>
    <xf numFmtId="0" fontId="0" fillId="0" borderId="24" xfId="0" applyBorder="1"/>
    <xf numFmtId="0" fontId="6" fillId="0" borderId="24" xfId="0" applyFont="1" applyBorder="1" applyAlignment="1">
      <alignment horizontal="center"/>
    </xf>
    <xf numFmtId="0" fontId="6" fillId="10" borderId="0" xfId="0" applyFont="1" applyFill="1" applyBorder="1"/>
    <xf numFmtId="0" fontId="7" fillId="5" borderId="4" xfId="0" applyFont="1" applyFill="1" applyBorder="1"/>
    <xf numFmtId="0" fontId="7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center"/>
    </xf>
    <xf numFmtId="0" fontId="7" fillId="5" borderId="0" xfId="0" applyFont="1" applyFill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8" fillId="0" borderId="24" xfId="0" applyFont="1" applyBorder="1" applyAlignment="1"/>
    <xf numFmtId="0" fontId="18" fillId="0" borderId="1" xfId="0" applyFont="1" applyBorder="1" applyAlignment="1"/>
    <xf numFmtId="0" fontId="35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top"/>
    </xf>
    <xf numFmtId="2" fontId="12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left"/>
    </xf>
    <xf numFmtId="1" fontId="0" fillId="6" borderId="4" xfId="0" applyNumberFormat="1" applyFont="1" applyFill="1" applyBorder="1" applyAlignment="1">
      <alignment horizontal="center"/>
    </xf>
    <xf numFmtId="1" fontId="7" fillId="6" borderId="0" xfId="0" applyNumberFormat="1" applyFont="1" applyFill="1" applyAlignment="1">
      <alignment horizontal="center"/>
    </xf>
    <xf numFmtId="0" fontId="0" fillId="6" borderId="4" xfId="0" applyFon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36" fillId="6" borderId="0" xfId="0" applyNumberFormat="1" applyFont="1" applyFill="1" applyAlignment="1"/>
    <xf numFmtId="0" fontId="7" fillId="6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6" borderId="0" xfId="0" applyFont="1" applyFill="1" applyAlignment="1">
      <alignment horizontal="left"/>
    </xf>
    <xf numFmtId="0" fontId="8" fillId="6" borderId="0" xfId="0" applyFont="1" applyFill="1"/>
    <xf numFmtId="1" fontId="7" fillId="6" borderId="0" xfId="0" applyNumberFormat="1" applyFont="1" applyFill="1" applyAlignment="1">
      <alignment horizontal="left"/>
    </xf>
    <xf numFmtId="1" fontId="6" fillId="6" borderId="0" xfId="0" applyNumberFormat="1" applyFont="1" applyFill="1" applyAlignment="1">
      <alignment horizontal="left"/>
    </xf>
    <xf numFmtId="0" fontId="11" fillId="6" borderId="0" xfId="0" applyFont="1" applyFill="1" applyAlignment="1">
      <alignment horizontal="left"/>
    </xf>
    <xf numFmtId="1" fontId="6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Alignment="1">
      <alignment horizontal="left"/>
    </xf>
    <xf numFmtId="0" fontId="0" fillId="6" borderId="0" xfId="0" applyFill="1" applyBorder="1"/>
    <xf numFmtId="0" fontId="0" fillId="6" borderId="0" xfId="0" applyFont="1" applyFill="1" applyBorder="1"/>
    <xf numFmtId="0" fontId="7" fillId="11" borderId="24" xfId="0" applyFont="1" applyFill="1" applyBorder="1"/>
    <xf numFmtId="1" fontId="12" fillId="11" borderId="3" xfId="5" applyNumberFormat="1" applyFont="1" applyFill="1" applyBorder="1" applyAlignment="1">
      <alignment horizontal="center" vertical="center"/>
    </xf>
    <xf numFmtId="1" fontId="12" fillId="11" borderId="1" xfId="5" applyNumberFormat="1" applyFont="1" applyFill="1" applyBorder="1" applyAlignment="1">
      <alignment horizontal="center" vertical="center"/>
    </xf>
    <xf numFmtId="1" fontId="7" fillId="11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1" xfId="0" applyFont="1" applyFill="1" applyBorder="1"/>
    <xf numFmtId="0" fontId="27" fillId="0" borderId="0" xfId="0" applyFont="1" applyAlignment="1">
      <alignment vertical="center"/>
    </xf>
    <xf numFmtId="0" fontId="7" fillId="6" borderId="0" xfId="0" applyFont="1" applyFill="1" applyAlignment="1">
      <alignment horizontal="left"/>
    </xf>
    <xf numFmtId="0" fontId="7" fillId="5" borderId="0" xfId="0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16" fillId="6" borderId="0" xfId="0" applyFont="1" applyFill="1" applyBorder="1" applyAlignment="1">
      <alignment horizontal="left"/>
    </xf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7" fillId="6" borderId="0" xfId="0" applyFont="1" applyFill="1" applyBorder="1" applyAlignment="1">
      <alignment horizontal="left"/>
    </xf>
    <xf numFmtId="0" fontId="6" fillId="13" borderId="0" xfId="0" applyFont="1" applyFill="1"/>
    <xf numFmtId="0" fontId="0" fillId="13" borderId="0" xfId="0" applyFill="1"/>
    <xf numFmtId="1" fontId="7" fillId="0" borderId="0" xfId="0" applyNumberFormat="1" applyFont="1"/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right"/>
    </xf>
    <xf numFmtId="0" fontId="7" fillId="6" borderId="4" xfId="0" applyFont="1" applyFill="1" applyBorder="1"/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right"/>
    </xf>
    <xf numFmtId="0" fontId="7" fillId="6" borderId="25" xfId="0" applyFont="1" applyFill="1" applyBorder="1"/>
    <xf numFmtId="0" fontId="7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left"/>
    </xf>
    <xf numFmtId="1" fontId="12" fillId="12" borderId="1" xfId="5" applyNumberFormat="1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left"/>
    </xf>
    <xf numFmtId="165" fontId="37" fillId="8" borderId="10" xfId="0" applyNumberFormat="1" applyFont="1" applyFill="1" applyBorder="1" applyAlignment="1">
      <alignment horizontal="left"/>
    </xf>
    <xf numFmtId="0" fontId="37" fillId="8" borderId="0" xfId="0" applyFont="1" applyFill="1" applyBorder="1" applyAlignment="1">
      <alignment horizontal="center"/>
    </xf>
    <xf numFmtId="0" fontId="37" fillId="8" borderId="21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24" fillId="0" borderId="16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0" fillId="6" borderId="0" xfId="0" applyFill="1"/>
    <xf numFmtId="0" fontId="6" fillId="6" borderId="28" xfId="0" applyFont="1" applyFill="1" applyBorder="1"/>
    <xf numFmtId="0" fontId="6" fillId="6" borderId="28" xfId="0" applyFont="1" applyFill="1" applyBorder="1" applyAlignment="1">
      <alignment horizontal="right"/>
    </xf>
    <xf numFmtId="0" fontId="6" fillId="6" borderId="28" xfId="0" applyFont="1" applyFill="1" applyBorder="1" applyAlignment="1">
      <alignment horizontal="left"/>
    </xf>
    <xf numFmtId="2" fontId="7" fillId="6" borderId="28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center"/>
    </xf>
    <xf numFmtId="1" fontId="8" fillId="6" borderId="0" xfId="0" applyNumberFormat="1" applyFont="1" applyFill="1" applyBorder="1"/>
    <xf numFmtId="0" fontId="6" fillId="10" borderId="0" xfId="0" applyFont="1" applyFill="1" applyBorder="1" applyAlignment="1"/>
    <xf numFmtId="0" fontId="11" fillId="6" borderId="0" xfId="0" applyFont="1" applyFill="1" applyBorder="1" applyAlignment="1">
      <alignment horizontal="left"/>
    </xf>
    <xf numFmtId="0" fontId="10" fillId="5" borderId="0" xfId="0" applyFont="1" applyFill="1"/>
    <xf numFmtId="0" fontId="38" fillId="5" borderId="0" xfId="0" applyFont="1" applyFill="1"/>
    <xf numFmtId="0" fontId="7" fillId="6" borderId="28" xfId="0" applyFont="1" applyFill="1" applyBorder="1"/>
    <xf numFmtId="0" fontId="34" fillId="6" borderId="0" xfId="0" applyFont="1" applyFill="1"/>
    <xf numFmtId="0" fontId="0" fillId="6" borderId="0" xfId="0" applyFill="1" applyAlignment="1">
      <alignment horizontal="right"/>
    </xf>
    <xf numFmtId="1" fontId="39" fillId="0" borderId="3" xfId="5" applyNumberFormat="1" applyFont="1" applyFill="1" applyBorder="1" applyAlignment="1">
      <alignment horizontal="center" vertical="center"/>
    </xf>
    <xf numFmtId="1" fontId="39" fillId="11" borderId="3" xfId="5" applyNumberFormat="1" applyFont="1" applyFill="1" applyBorder="1" applyAlignment="1">
      <alignment horizontal="center" vertical="center"/>
    </xf>
    <xf numFmtId="1" fontId="34" fillId="0" borderId="1" xfId="0" applyNumberFormat="1" applyFont="1" applyBorder="1"/>
    <xf numFmtId="0" fontId="34" fillId="0" borderId="1" xfId="0" applyFont="1" applyBorder="1" applyAlignment="1">
      <alignment horizontal="center"/>
    </xf>
    <xf numFmtId="0" fontId="0" fillId="10" borderId="0" xfId="0" applyFont="1" applyFill="1"/>
    <xf numFmtId="0" fontId="0" fillId="13" borderId="0" xfId="0" applyFont="1" applyFill="1"/>
    <xf numFmtId="0" fontId="37" fillId="8" borderId="11" xfId="0" applyFont="1" applyFill="1" applyBorder="1" applyAlignment="1">
      <alignment horizontal="left"/>
    </xf>
    <xf numFmtId="165" fontId="37" fillId="8" borderId="12" xfId="0" applyNumberFormat="1" applyFont="1" applyFill="1" applyBorder="1" applyAlignment="1">
      <alignment horizontal="left"/>
    </xf>
    <xf numFmtId="0" fontId="37" fillId="8" borderId="12" xfId="0" applyFont="1" applyFill="1" applyBorder="1" applyAlignment="1">
      <alignment horizontal="center"/>
    </xf>
    <xf numFmtId="0" fontId="37" fillId="8" borderId="22" xfId="0" applyFont="1" applyFill="1" applyBorder="1" applyAlignment="1">
      <alignment horizontal="center"/>
    </xf>
    <xf numFmtId="0" fontId="0" fillId="6" borderId="0" xfId="0" applyFont="1" applyFill="1" applyAlignment="1">
      <alignment horizontal="left"/>
    </xf>
    <xf numFmtId="0" fontId="16" fillId="6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4" fontId="41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166" fontId="27" fillId="0" borderId="0" xfId="0" applyNumberFormat="1" applyFont="1" applyBorder="1" applyAlignment="1">
      <alignment horizontal="center" vertical="center"/>
    </xf>
    <xf numFmtId="0" fontId="8" fillId="6" borderId="0" xfId="0" applyFont="1" applyFill="1" applyBorder="1" applyAlignment="1">
      <alignment horizontal="left"/>
    </xf>
    <xf numFmtId="0" fontId="45" fillId="6" borderId="0" xfId="0" applyFont="1" applyFill="1" applyBorder="1"/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6" borderId="0" xfId="0" applyFont="1" applyFill="1" applyAlignment="1">
      <alignment horizontal="center"/>
    </xf>
    <xf numFmtId="2" fontId="16" fillId="6" borderId="0" xfId="0" applyNumberFormat="1" applyFont="1" applyFill="1" applyAlignment="1">
      <alignment horizontal="center"/>
    </xf>
    <xf numFmtId="0" fontId="8" fillId="6" borderId="29" xfId="0" applyFont="1" applyFill="1" applyBorder="1"/>
    <xf numFmtId="0" fontId="46" fillId="6" borderId="0" xfId="0" applyFont="1" applyFill="1" applyBorder="1"/>
    <xf numFmtId="0" fontId="47" fillId="6" borderId="0" xfId="0" applyFont="1" applyFill="1" applyBorder="1" applyAlignment="1">
      <alignment horizontal="center"/>
    </xf>
    <xf numFmtId="0" fontId="47" fillId="6" borderId="0" xfId="0" applyFont="1" applyFill="1" applyBorder="1"/>
    <xf numFmtId="2" fontId="46" fillId="6" borderId="0" xfId="0" applyNumberFormat="1" applyFont="1" applyFill="1" applyBorder="1" applyAlignment="1">
      <alignment horizontal="center"/>
    </xf>
    <xf numFmtId="0" fontId="48" fillId="6" borderId="0" xfId="0" applyFont="1" applyFill="1" applyBorder="1"/>
    <xf numFmtId="1" fontId="47" fillId="6" borderId="0" xfId="0" applyNumberFormat="1" applyFont="1" applyFill="1" applyBorder="1" applyAlignment="1">
      <alignment horizontal="center"/>
    </xf>
    <xf numFmtId="1" fontId="47" fillId="6" borderId="0" xfId="0" applyNumberFormat="1" applyFont="1" applyFill="1" applyBorder="1"/>
    <xf numFmtId="0" fontId="49" fillId="6" borderId="19" xfId="0" applyFont="1" applyFill="1" applyBorder="1"/>
    <xf numFmtId="1" fontId="49" fillId="6" borderId="19" xfId="0" applyNumberFormat="1" applyFont="1" applyFill="1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1" fontId="49" fillId="6" borderId="19" xfId="0" applyNumberFormat="1" applyFont="1" applyFill="1" applyBorder="1"/>
    <xf numFmtId="2" fontId="49" fillId="6" borderId="19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left"/>
    </xf>
    <xf numFmtId="0" fontId="6" fillId="6" borderId="0" xfId="0" applyFont="1" applyFill="1" applyAlignment="1">
      <alignment horizontal="right"/>
    </xf>
    <xf numFmtId="0" fontId="50" fillId="8" borderId="11" xfId="0" applyFont="1" applyFill="1" applyBorder="1" applyAlignment="1">
      <alignment horizontal="left"/>
    </xf>
    <xf numFmtId="165" fontId="50" fillId="8" borderId="12" xfId="0" applyNumberFormat="1" applyFont="1" applyFill="1" applyBorder="1" applyAlignment="1">
      <alignment horizontal="left"/>
    </xf>
    <xf numFmtId="49" fontId="50" fillId="8" borderId="10" xfId="0" applyNumberFormat="1" applyFont="1" applyFill="1" applyBorder="1" applyAlignment="1">
      <alignment horizontal="center"/>
    </xf>
    <xf numFmtId="49" fontId="50" fillId="8" borderId="2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center"/>
    </xf>
    <xf numFmtId="0" fontId="51" fillId="15" borderId="0" xfId="0" applyFont="1" applyFill="1" applyBorder="1" applyAlignment="1">
      <alignment horizontal="center"/>
    </xf>
    <xf numFmtId="165" fontId="51" fillId="14" borderId="0" xfId="0" applyNumberFormat="1" applyFont="1" applyFill="1" applyBorder="1" applyAlignment="1">
      <alignment horizontal="center"/>
    </xf>
    <xf numFmtId="165" fontId="51" fillId="15" borderId="0" xfId="0" applyNumberFormat="1" applyFont="1" applyFill="1" applyBorder="1" applyAlignment="1">
      <alignment horizontal="center"/>
    </xf>
    <xf numFmtId="0" fontId="43" fillId="14" borderId="0" xfId="0" applyFont="1" applyFill="1" applyBorder="1" applyAlignment="1">
      <alignment horizontal="center"/>
    </xf>
    <xf numFmtId="0" fontId="43" fillId="15" borderId="0" xfId="0" applyFont="1" applyFill="1" applyBorder="1" applyAlignment="1">
      <alignment horizontal="center"/>
    </xf>
    <xf numFmtId="49" fontId="43" fillId="15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10" fillId="0" borderId="3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47" fillId="6" borderId="0" xfId="0" applyFont="1" applyFill="1"/>
    <xf numFmtId="0" fontId="7" fillId="6" borderId="0" xfId="0" applyFont="1" applyFill="1" applyAlignment="1">
      <alignment horizontal="right"/>
    </xf>
    <xf numFmtId="0" fontId="0" fillId="6" borderId="4" xfId="0" applyFont="1" applyFill="1" applyBorder="1"/>
    <xf numFmtId="0" fontId="6" fillId="6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53" fillId="0" borderId="0" xfId="0" applyFont="1" applyBorder="1" applyAlignment="1">
      <alignment vertical="center"/>
    </xf>
    <xf numFmtId="49" fontId="37" fillId="8" borderId="0" xfId="0" applyNumberFormat="1" applyFont="1" applyFill="1" applyBorder="1" applyAlignment="1">
      <alignment horizontal="center"/>
    </xf>
    <xf numFmtId="49" fontId="37" fillId="8" borderId="21" xfId="0" applyNumberFormat="1" applyFont="1" applyFill="1" applyBorder="1" applyAlignment="1">
      <alignment horizontal="center"/>
    </xf>
    <xf numFmtId="0" fontId="54" fillId="6" borderId="0" xfId="0" applyFont="1" applyFill="1"/>
    <xf numFmtId="9" fontId="6" fillId="6" borderId="0" xfId="0" applyNumberFormat="1" applyFont="1" applyFill="1"/>
    <xf numFmtId="0" fontId="11" fillId="6" borderId="0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vertical="center"/>
    </xf>
    <xf numFmtId="1" fontId="11" fillId="0" borderId="0" xfId="5" applyNumberFormat="1" applyFont="1" applyFill="1" applyBorder="1" applyAlignment="1">
      <alignment horizontal="center" vertical="center"/>
    </xf>
    <xf numFmtId="49" fontId="37" fillId="8" borderId="12" xfId="0" applyNumberFormat="1" applyFont="1" applyFill="1" applyBorder="1" applyAlignment="1">
      <alignment horizontal="center"/>
    </xf>
    <xf numFmtId="49" fontId="37" fillId="8" borderId="22" xfId="0" applyNumberFormat="1" applyFont="1" applyFill="1" applyBorder="1" applyAlignment="1">
      <alignment horizontal="center"/>
    </xf>
    <xf numFmtId="1" fontId="6" fillId="6" borderId="0" xfId="0" applyNumberFormat="1" applyFont="1" applyFill="1" applyBorder="1"/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 vertical="top"/>
    </xf>
    <xf numFmtId="1" fontId="10" fillId="0" borderId="1" xfId="5" applyNumberFormat="1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0" fontId="49" fillId="6" borderId="0" xfId="0" applyFont="1" applyFill="1" applyBorder="1"/>
    <xf numFmtId="0" fontId="13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0" fillId="0" borderId="1" xfId="0" applyBorder="1" applyAlignment="1">
      <alignment horizontal="left"/>
    </xf>
    <xf numFmtId="1" fontId="49" fillId="6" borderId="0" xfId="0" applyNumberFormat="1" applyFont="1" applyFill="1" applyBorder="1" applyAlignment="1">
      <alignment horizontal="center"/>
    </xf>
    <xf numFmtId="0" fontId="49" fillId="6" borderId="0" xfId="0" applyFont="1" applyFill="1" applyBorder="1" applyAlignment="1">
      <alignment horizontal="center"/>
    </xf>
    <xf numFmtId="2" fontId="49" fillId="6" borderId="0" xfId="0" applyNumberFormat="1" applyFont="1" applyFill="1" applyBorder="1" applyAlignment="1">
      <alignment horizontal="center"/>
    </xf>
    <xf numFmtId="1" fontId="49" fillId="6" borderId="0" xfId="0" applyNumberFormat="1" applyFont="1" applyFill="1" applyBorder="1"/>
    <xf numFmtId="1" fontId="47" fillId="6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6" fillId="6" borderId="0" xfId="0" applyFont="1" applyFill="1" applyAlignment="1">
      <alignment horizontal="right"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0" fontId="7" fillId="6" borderId="10" xfId="0" applyFont="1" applyFill="1" applyBorder="1" applyAlignment="1">
      <alignment horizontal="right"/>
    </xf>
    <xf numFmtId="0" fontId="7" fillId="6" borderId="10" xfId="0" applyFont="1" applyFill="1" applyBorder="1" applyAlignment="1">
      <alignment horizontal="center"/>
    </xf>
    <xf numFmtId="49" fontId="37" fillId="8" borderId="12" xfId="0" applyNumberFormat="1" applyFont="1" applyFill="1" applyBorder="1" applyAlignment="1">
      <alignment horizontal="left" vertical="top"/>
    </xf>
    <xf numFmtId="14" fontId="51" fillId="15" borderId="0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1" fontId="6" fillId="6" borderId="14" xfId="0" applyNumberFormat="1" applyFont="1" applyFill="1" applyBorder="1"/>
    <xf numFmtId="1" fontId="36" fillId="6" borderId="0" xfId="0" applyNumberFormat="1" applyFont="1" applyFill="1" applyAlignment="1">
      <alignment vertical="center"/>
    </xf>
    <xf numFmtId="1" fontId="36" fillId="6" borderId="0" xfId="0" applyNumberFormat="1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6" fontId="0" fillId="6" borderId="0" xfId="0" applyNumberFormat="1" applyFill="1" applyAlignment="1">
      <alignment horizontal="center"/>
    </xf>
    <xf numFmtId="0" fontId="0" fillId="6" borderId="30" xfId="0" applyFont="1" applyFill="1" applyBorder="1" applyAlignment="1">
      <alignment horizontal="left"/>
    </xf>
    <xf numFmtId="6" fontId="0" fillId="6" borderId="31" xfId="0" applyNumberFormat="1" applyFont="1" applyFill="1" applyBorder="1" applyAlignment="1">
      <alignment horizontal="center"/>
    </xf>
    <xf numFmtId="0" fontId="0" fillId="16" borderId="0" xfId="0" applyFill="1"/>
    <xf numFmtId="0" fontId="0" fillId="16" borderId="0" xfId="0" applyFill="1" applyAlignment="1">
      <alignment horizontal="center"/>
    </xf>
    <xf numFmtId="0" fontId="55" fillId="16" borderId="30" xfId="0" applyFont="1" applyFill="1" applyBorder="1"/>
    <xf numFmtId="0" fontId="55" fillId="16" borderId="31" xfId="0" applyFont="1" applyFill="1" applyBorder="1" applyAlignment="1">
      <alignment horizontal="center"/>
    </xf>
    <xf numFmtId="0" fontId="55" fillId="16" borderId="32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left"/>
    </xf>
    <xf numFmtId="6" fontId="0" fillId="6" borderId="34" xfId="0" applyNumberFormat="1" applyFont="1" applyFill="1" applyBorder="1" applyAlignment="1">
      <alignment horizontal="center"/>
    </xf>
    <xf numFmtId="6" fontId="0" fillId="6" borderId="32" xfId="0" applyNumberFormat="1" applyFont="1" applyFill="1" applyBorder="1" applyAlignment="1">
      <alignment horizontal="center" vertical="center"/>
    </xf>
    <xf numFmtId="6" fontId="0" fillId="6" borderId="35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top"/>
    </xf>
    <xf numFmtId="0" fontId="56" fillId="0" borderId="1" xfId="0" applyFont="1" applyBorder="1" applyAlignment="1">
      <alignment horizontal="left"/>
    </xf>
    <xf numFmtId="1" fontId="57" fillId="6" borderId="0" xfId="0" applyNumberFormat="1" applyFont="1" applyFill="1" applyBorder="1" applyAlignment="1">
      <alignment horizontal="center"/>
    </xf>
    <xf numFmtId="0" fontId="57" fillId="6" borderId="0" xfId="0" applyFont="1" applyFill="1" applyBorder="1" applyAlignment="1">
      <alignment horizontal="center"/>
    </xf>
    <xf numFmtId="0" fontId="57" fillId="6" borderId="0" xfId="0" applyFont="1" applyFill="1" applyBorder="1"/>
    <xf numFmtId="2" fontId="57" fillId="6" borderId="0" xfId="0" applyNumberFormat="1" applyFont="1" applyFill="1" applyBorder="1" applyAlignment="1">
      <alignment horizontal="center"/>
    </xf>
    <xf numFmtId="1" fontId="57" fillId="6" borderId="0" xfId="0" applyNumberFormat="1" applyFont="1" applyFill="1" applyBorder="1"/>
    <xf numFmtId="1" fontId="6" fillId="6" borderId="0" xfId="0" applyNumberFormat="1" applyFont="1" applyFill="1"/>
    <xf numFmtId="0" fontId="13" fillId="0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37" fillId="17" borderId="11" xfId="0" applyFont="1" applyFill="1" applyBorder="1" applyAlignment="1">
      <alignment horizontal="left"/>
    </xf>
    <xf numFmtId="165" fontId="37" fillId="17" borderId="12" xfId="0" applyNumberFormat="1" applyFont="1" applyFill="1" applyBorder="1" applyAlignment="1">
      <alignment horizontal="left"/>
    </xf>
    <xf numFmtId="49" fontId="37" fillId="17" borderId="0" xfId="0" applyNumberFormat="1" applyFont="1" applyFill="1" applyBorder="1" applyAlignment="1">
      <alignment horizontal="center"/>
    </xf>
    <xf numFmtId="49" fontId="37" fillId="17" borderId="21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36" fillId="6" borderId="0" xfId="0" applyNumberFormat="1" applyFont="1" applyFill="1" applyAlignment="1">
      <alignment horizontal="left" vertical="center"/>
    </xf>
    <xf numFmtId="1" fontId="23" fillId="0" borderId="4" xfId="5" applyNumberFormat="1" applyFont="1" applyFill="1" applyBorder="1" applyAlignment="1">
      <alignment horizontal="center"/>
    </xf>
    <xf numFmtId="1" fontId="23" fillId="0" borderId="2" xfId="5" applyNumberFormat="1" applyFont="1" applyFill="1" applyBorder="1" applyAlignment="1">
      <alignment horizontal="center"/>
    </xf>
    <xf numFmtId="0" fontId="23" fillId="0" borderId="4" xfId="5" applyFont="1" applyFill="1" applyBorder="1" applyAlignment="1">
      <alignment horizontal="center"/>
    </xf>
    <xf numFmtId="0" fontId="23" fillId="0" borderId="2" xfId="5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7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11" fillId="6" borderId="0" xfId="0" applyFont="1" applyFill="1" applyBorder="1" applyAlignment="1">
      <alignment horizontal="left"/>
    </xf>
    <xf numFmtId="0" fontId="1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44" fillId="6" borderId="4" xfId="0" applyFont="1" applyFill="1" applyBorder="1" applyAlignment="1">
      <alignment horizontal="left"/>
    </xf>
    <xf numFmtId="0" fontId="44" fillId="6" borderId="0" xfId="0" applyFont="1" applyFill="1" applyBorder="1" applyAlignment="1">
      <alignment horizontal="left"/>
    </xf>
    <xf numFmtId="0" fontId="44" fillId="6" borderId="2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2" fontId="6" fillId="6" borderId="0" xfId="0" applyNumberFormat="1" applyFont="1" applyFill="1" applyAlignment="1">
      <alignment horizontal="right"/>
    </xf>
    <xf numFmtId="0" fontId="7" fillId="5" borderId="4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right"/>
    </xf>
    <xf numFmtId="0" fontId="7" fillId="6" borderId="1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1" fontId="12" fillId="0" borderId="3" xfId="5" applyNumberFormat="1" applyFont="1" applyFill="1" applyBorder="1" applyAlignment="1">
      <alignment horizontal="right" vertical="center"/>
    </xf>
    <xf numFmtId="1" fontId="12" fillId="0" borderId="26" xfId="5" applyNumberFormat="1" applyFont="1" applyFill="1" applyBorder="1" applyAlignment="1">
      <alignment horizontal="right" vertical="center"/>
    </xf>
    <xf numFmtId="0" fontId="6" fillId="1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23" fillId="6" borderId="4" xfId="5" applyFont="1" applyFill="1" applyBorder="1" applyAlignment="1">
      <alignment horizontal="center"/>
    </xf>
    <xf numFmtId="0" fontId="23" fillId="6" borderId="2" xfId="5" applyFont="1" applyFill="1" applyBorder="1" applyAlignment="1">
      <alignment horizontal="center"/>
    </xf>
  </cellXfs>
  <cellStyles count="6">
    <cellStyle name="Comma 2" xfId="1"/>
    <cellStyle name="Currency 2" xfId="2"/>
    <cellStyle name="Normal" xfId="0" builtinId="0"/>
    <cellStyle name="Normal 2" xfId="3"/>
    <cellStyle name="Normal 3" xfId="4"/>
    <cellStyle name="Normal 4" xfId="5"/>
  </cellStyles>
  <dxfs count="407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</dxf>
    <dxf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4:C22" totalsRowShown="0" headerRowDxfId="3467" dataDxfId="3466">
  <tableColumns count="3">
    <tableColumn id="1" name="Pos." dataDxfId="3465">
      <calculatedColumnFormula>A4+1</calculatedColumnFormula>
    </tableColumn>
    <tableColumn id="2" name="Prize" dataDxfId="3464"/>
    <tableColumn id="3" name="Per Man" dataDxfId="346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6"/>
  <sheetViews>
    <sheetView topLeftCell="A12" zoomScaleNormal="100" workbookViewId="0">
      <selection activeCell="B26" sqref="B26:B30"/>
    </sheetView>
  </sheetViews>
  <sheetFormatPr defaultRowHeight="15"/>
  <cols>
    <col min="1" max="1" width="18.28515625" style="72" customWidth="1"/>
    <col min="2" max="2" width="25" style="56" customWidth="1"/>
    <col min="3" max="3" width="7.28515625" style="56" customWidth="1"/>
    <col min="4" max="4" width="7.28515625" style="57" customWidth="1"/>
    <col min="5" max="5" width="7.85546875" style="56" customWidth="1"/>
    <col min="6" max="6" width="8" style="57" customWidth="1"/>
    <col min="7" max="7" width="9.85546875" style="58" customWidth="1"/>
    <col min="8" max="8" width="10.28515625" style="56" customWidth="1"/>
    <col min="9" max="9" width="10.5703125" style="56" customWidth="1"/>
    <col min="10" max="10" width="1.85546875" style="56" hidden="1" customWidth="1"/>
    <col min="11" max="11" width="8.42578125" style="56" bestFit="1" customWidth="1"/>
    <col min="12" max="12" width="9.140625" style="56" customWidth="1"/>
    <col min="13" max="13" width="9.140625" style="58"/>
    <col min="14" max="19" width="9.140625" style="56"/>
    <col min="20" max="29" width="9.140625" style="94"/>
    <col min="30" max="16384" width="9.140625" style="56"/>
  </cols>
  <sheetData>
    <row r="1" spans="1:29" s="14" customFormat="1" ht="21">
      <c r="A1" s="77" t="s">
        <v>16</v>
      </c>
      <c r="B1" s="77"/>
      <c r="C1" s="77"/>
      <c r="D1" s="77"/>
      <c r="E1" s="78"/>
      <c r="F1" s="73"/>
      <c r="K1" s="78" t="s">
        <v>47</v>
      </c>
      <c r="L1" s="78"/>
      <c r="M1" s="78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s="14" customFormat="1" ht="21">
      <c r="A2" s="77" t="s">
        <v>48</v>
      </c>
      <c r="B2" s="73"/>
      <c r="C2" s="73"/>
      <c r="D2" s="75"/>
      <c r="E2" s="73"/>
      <c r="F2" s="73"/>
      <c r="G2" s="74"/>
      <c r="K2" s="184" t="s">
        <v>49</v>
      </c>
      <c r="L2" s="183"/>
      <c r="Q2" s="63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s="14" customFormat="1" ht="21">
      <c r="A3" s="77" t="s">
        <v>477</v>
      </c>
      <c r="B3" s="73"/>
      <c r="C3" s="73"/>
      <c r="D3" s="75"/>
      <c r="E3" s="73"/>
      <c r="F3" s="73"/>
      <c r="G3" s="74"/>
      <c r="H3" s="145"/>
      <c r="I3" s="145"/>
      <c r="M3" s="147"/>
      <c r="Q3" s="63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s="14" customFormat="1" ht="21">
      <c r="A4" s="77"/>
      <c r="B4" s="73"/>
      <c r="C4" s="73"/>
      <c r="D4" s="75"/>
      <c r="E4" s="73"/>
      <c r="F4" s="73"/>
      <c r="G4" s="74"/>
      <c r="H4" s="145"/>
      <c r="I4" s="145"/>
      <c r="L4" s="409" t="s">
        <v>421</v>
      </c>
      <c r="M4" s="147"/>
      <c r="Q4" s="63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s="148" customFormat="1" ht="18" thickBot="1">
      <c r="A5" s="303" t="s">
        <v>44</v>
      </c>
      <c r="B5" s="151" t="s">
        <v>0</v>
      </c>
      <c r="C5" s="151" t="s">
        <v>18</v>
      </c>
      <c r="D5" s="152" t="s">
        <v>19</v>
      </c>
      <c r="E5" s="152" t="s">
        <v>43</v>
      </c>
      <c r="F5" s="152" t="s">
        <v>42</v>
      </c>
      <c r="G5" s="150" t="s">
        <v>271</v>
      </c>
      <c r="H5" s="150" t="s">
        <v>215</v>
      </c>
      <c r="I5" s="150" t="s">
        <v>114</v>
      </c>
      <c r="J5" s="153"/>
      <c r="K5" s="150" t="s">
        <v>113</v>
      </c>
      <c r="L5" s="410" t="s">
        <v>379</v>
      </c>
      <c r="M5" s="153"/>
      <c r="N5" s="153"/>
      <c r="Q5" s="149"/>
    </row>
    <row r="6" spans="1:29" s="53" customFormat="1" ht="15" customHeight="1" thickTop="1">
      <c r="A6" s="154">
        <v>1</v>
      </c>
      <c r="B6" s="168" t="s">
        <v>65</v>
      </c>
      <c r="C6" s="155">
        <v>59</v>
      </c>
      <c r="D6" s="155">
        <v>32</v>
      </c>
      <c r="E6" s="156">
        <v>15023</v>
      </c>
      <c r="F6" s="156">
        <v>16683</v>
      </c>
      <c r="G6" s="347">
        <v>1155.6153846153845</v>
      </c>
      <c r="H6" s="348">
        <v>1218</v>
      </c>
      <c r="I6" s="158">
        <v>1346</v>
      </c>
      <c r="J6" s="158"/>
      <c r="K6" s="158">
        <v>273</v>
      </c>
      <c r="L6" s="352">
        <f>C6/(C6+D6)</f>
        <v>0.64835164835164838</v>
      </c>
      <c r="M6" s="159"/>
      <c r="N6" s="154"/>
      <c r="Q6" s="63"/>
      <c r="U6" s="88"/>
      <c r="V6" s="89"/>
      <c r="W6" s="63"/>
      <c r="X6" s="63"/>
      <c r="Y6" s="63"/>
      <c r="Z6" s="63"/>
      <c r="AA6" s="63"/>
      <c r="AB6" s="63"/>
      <c r="AC6" s="63"/>
    </row>
    <row r="7" spans="1:29" s="30" customFormat="1" ht="15" customHeight="1">
      <c r="A7" s="177">
        <v>2</v>
      </c>
      <c r="B7" s="168" t="s">
        <v>337</v>
      </c>
      <c r="C7" s="155">
        <v>55</v>
      </c>
      <c r="D7" s="155">
        <v>36</v>
      </c>
      <c r="E7" s="156">
        <v>14901</v>
      </c>
      <c r="F7" s="156">
        <v>16511</v>
      </c>
      <c r="G7" s="347">
        <v>1146.2307692307693</v>
      </c>
      <c r="H7" s="348">
        <v>1228</v>
      </c>
      <c r="I7" s="158">
        <v>1373</v>
      </c>
      <c r="J7" s="158"/>
      <c r="K7" s="158">
        <v>295</v>
      </c>
      <c r="L7" s="352">
        <f t="shared" ref="L7:L23" si="0">C7/(C7+D7)</f>
        <v>0.60439560439560436</v>
      </c>
      <c r="M7" s="161"/>
      <c r="N7" s="160"/>
      <c r="Q7" s="63"/>
      <c r="T7" s="53"/>
      <c r="U7" s="53"/>
      <c r="V7" s="38"/>
      <c r="W7" s="63"/>
      <c r="X7" s="63"/>
      <c r="Y7" s="63"/>
      <c r="Z7" s="63"/>
      <c r="AA7" s="63"/>
      <c r="AB7" s="63"/>
      <c r="AC7" s="63"/>
    </row>
    <row r="8" spans="1:29" s="30" customFormat="1" ht="15" customHeight="1">
      <c r="A8" s="177">
        <v>3</v>
      </c>
      <c r="B8" s="168" t="s">
        <v>64</v>
      </c>
      <c r="C8" s="155">
        <v>54</v>
      </c>
      <c r="D8" s="155">
        <v>37</v>
      </c>
      <c r="E8" s="156">
        <v>15792</v>
      </c>
      <c r="F8" s="156">
        <v>16860</v>
      </c>
      <c r="G8" s="347">
        <v>1214.7692307692307</v>
      </c>
      <c r="H8" s="348">
        <v>1308</v>
      </c>
      <c r="I8" s="158">
        <v>1373</v>
      </c>
      <c r="J8" s="158"/>
      <c r="K8" s="158">
        <v>292</v>
      </c>
      <c r="L8" s="352">
        <f t="shared" si="0"/>
        <v>0.59340659340659341</v>
      </c>
      <c r="M8" s="161"/>
      <c r="N8" s="160"/>
      <c r="Q8" s="63"/>
      <c r="T8" s="53"/>
      <c r="U8" s="90"/>
      <c r="V8" s="91"/>
      <c r="W8" s="63"/>
      <c r="X8" s="63"/>
      <c r="Y8" s="63"/>
      <c r="Z8" s="63"/>
      <c r="AA8" s="63"/>
      <c r="AB8" s="63"/>
      <c r="AC8" s="63"/>
    </row>
    <row r="9" spans="1:29" s="30" customFormat="1" ht="15" customHeight="1">
      <c r="A9" s="177">
        <v>4</v>
      </c>
      <c r="B9" s="168" t="s">
        <v>56</v>
      </c>
      <c r="C9" s="155">
        <v>53</v>
      </c>
      <c r="D9" s="155">
        <v>38</v>
      </c>
      <c r="E9" s="156">
        <v>14991</v>
      </c>
      <c r="F9" s="156">
        <v>16791</v>
      </c>
      <c r="G9" s="347">
        <v>1153.1538461538462</v>
      </c>
      <c r="H9" s="348">
        <v>1270</v>
      </c>
      <c r="I9" s="158">
        <v>1405</v>
      </c>
      <c r="J9" s="158"/>
      <c r="K9" s="158">
        <v>268</v>
      </c>
      <c r="L9" s="352">
        <f t="shared" si="0"/>
        <v>0.58241758241758246</v>
      </c>
      <c r="M9" s="161"/>
      <c r="N9" s="160"/>
      <c r="Q9" s="63"/>
      <c r="T9" s="53"/>
      <c r="U9" s="79"/>
      <c r="V9" s="91"/>
      <c r="W9" s="63"/>
      <c r="X9" s="63"/>
      <c r="Y9" s="63"/>
      <c r="Z9" s="63"/>
      <c r="AA9" s="63"/>
      <c r="AB9" s="63"/>
      <c r="AC9" s="63"/>
    </row>
    <row r="10" spans="1:29" s="30" customFormat="1" ht="15" customHeight="1">
      <c r="A10" s="177">
        <v>5</v>
      </c>
      <c r="B10" s="168" t="s">
        <v>73</v>
      </c>
      <c r="C10" s="155">
        <v>51</v>
      </c>
      <c r="D10" s="155">
        <v>40</v>
      </c>
      <c r="E10" s="156">
        <v>14417</v>
      </c>
      <c r="F10" s="156">
        <v>16452</v>
      </c>
      <c r="G10" s="347">
        <v>1109</v>
      </c>
      <c r="H10" s="348">
        <v>1193</v>
      </c>
      <c r="I10" s="158">
        <v>1343</v>
      </c>
      <c r="J10" s="158"/>
      <c r="K10" s="158">
        <v>302</v>
      </c>
      <c r="L10" s="352">
        <f t="shared" si="0"/>
        <v>0.56043956043956045</v>
      </c>
      <c r="M10" s="161"/>
      <c r="N10" s="160"/>
      <c r="Q10" s="63"/>
      <c r="T10" s="53"/>
      <c r="U10" s="79"/>
      <c r="V10" s="91"/>
      <c r="W10" s="63"/>
      <c r="X10" s="63"/>
      <c r="Y10" s="63"/>
      <c r="Z10" s="63"/>
      <c r="AA10" s="63"/>
      <c r="AB10" s="63"/>
      <c r="AC10" s="63"/>
    </row>
    <row r="11" spans="1:29" s="30" customFormat="1" ht="15" customHeight="1">
      <c r="A11" s="177">
        <v>6</v>
      </c>
      <c r="B11" s="168" t="s">
        <v>62</v>
      </c>
      <c r="C11" s="155">
        <v>48</v>
      </c>
      <c r="D11" s="155">
        <v>43</v>
      </c>
      <c r="E11" s="156">
        <v>14837</v>
      </c>
      <c r="F11" s="156">
        <v>16687</v>
      </c>
      <c r="G11" s="347">
        <v>1141.3076923076924</v>
      </c>
      <c r="H11" s="348">
        <v>1261</v>
      </c>
      <c r="I11" s="158">
        <v>1371</v>
      </c>
      <c r="J11" s="158"/>
      <c r="K11" s="158">
        <v>289</v>
      </c>
      <c r="L11" s="352">
        <f t="shared" si="0"/>
        <v>0.52747252747252749</v>
      </c>
      <c r="M11" s="161"/>
      <c r="N11" s="160"/>
      <c r="Q11" s="63"/>
      <c r="T11" s="53"/>
      <c r="U11" s="79"/>
      <c r="V11" s="91"/>
      <c r="W11" s="63"/>
      <c r="X11" s="63"/>
      <c r="Y11" s="63"/>
      <c r="Z11" s="63"/>
      <c r="AA11" s="63"/>
      <c r="AB11" s="63"/>
      <c r="AC11" s="63"/>
    </row>
    <row r="12" spans="1:29" s="30" customFormat="1" ht="15" customHeight="1">
      <c r="A12" s="177">
        <v>7</v>
      </c>
      <c r="B12" s="168" t="s">
        <v>334</v>
      </c>
      <c r="C12" s="155">
        <v>46</v>
      </c>
      <c r="D12" s="155">
        <v>45</v>
      </c>
      <c r="E12" s="156">
        <v>15732</v>
      </c>
      <c r="F12" s="156">
        <v>16714</v>
      </c>
      <c r="G12" s="347">
        <v>1210.1538461538462</v>
      </c>
      <c r="H12" s="348">
        <v>1321</v>
      </c>
      <c r="I12" s="158">
        <v>1391</v>
      </c>
      <c r="J12" s="158"/>
      <c r="K12" s="158">
        <v>315</v>
      </c>
      <c r="L12" s="352">
        <f t="shared" si="0"/>
        <v>0.50549450549450547</v>
      </c>
      <c r="M12" s="161"/>
      <c r="N12" s="160"/>
      <c r="Q12" s="63"/>
      <c r="T12" s="53"/>
      <c r="U12" s="53"/>
      <c r="V12" s="38"/>
      <c r="W12" s="63"/>
      <c r="X12" s="63"/>
      <c r="Y12" s="63"/>
      <c r="Z12" s="63"/>
      <c r="AA12" s="63"/>
      <c r="AB12" s="63"/>
      <c r="AC12" s="63"/>
    </row>
    <row r="13" spans="1:29" s="30" customFormat="1" ht="15" customHeight="1">
      <c r="A13" s="177">
        <v>8</v>
      </c>
      <c r="B13" s="168" t="s">
        <v>63</v>
      </c>
      <c r="C13" s="155">
        <v>46</v>
      </c>
      <c r="D13" s="155">
        <v>45</v>
      </c>
      <c r="E13" s="156">
        <v>15137</v>
      </c>
      <c r="F13" s="156">
        <v>16512</v>
      </c>
      <c r="G13" s="347">
        <v>1164.3846153846155</v>
      </c>
      <c r="H13" s="348">
        <v>1307</v>
      </c>
      <c r="I13" s="158">
        <v>1412</v>
      </c>
      <c r="J13" s="158"/>
      <c r="K13" s="158">
        <v>289</v>
      </c>
      <c r="L13" s="352">
        <f t="shared" si="0"/>
        <v>0.50549450549450547</v>
      </c>
      <c r="M13" s="161"/>
      <c r="N13" s="160"/>
      <c r="Q13" s="63"/>
      <c r="T13" s="53"/>
      <c r="U13" s="92"/>
      <c r="V13" s="91"/>
      <c r="W13" s="63"/>
      <c r="X13" s="63"/>
      <c r="Y13" s="63"/>
      <c r="Z13" s="63"/>
      <c r="AA13" s="63"/>
      <c r="AB13" s="63"/>
      <c r="AC13" s="63"/>
    </row>
    <row r="14" spans="1:29" s="28" customFormat="1" ht="15" customHeight="1">
      <c r="A14" s="177">
        <v>9</v>
      </c>
      <c r="B14" s="168" t="s">
        <v>66</v>
      </c>
      <c r="C14" s="155">
        <v>45</v>
      </c>
      <c r="D14" s="155">
        <v>46</v>
      </c>
      <c r="E14" s="156">
        <v>15496</v>
      </c>
      <c r="F14" s="156">
        <v>16531</v>
      </c>
      <c r="G14" s="347">
        <v>1192</v>
      </c>
      <c r="H14" s="349">
        <v>1254</v>
      </c>
      <c r="I14" s="162">
        <v>1333</v>
      </c>
      <c r="J14" s="162"/>
      <c r="K14" s="162">
        <v>294</v>
      </c>
      <c r="L14" s="352">
        <f t="shared" si="0"/>
        <v>0.49450549450549453</v>
      </c>
      <c r="M14" s="161"/>
      <c r="N14" s="163"/>
      <c r="Q14" s="63"/>
      <c r="T14" s="62"/>
      <c r="U14" s="62"/>
      <c r="V14" s="91"/>
      <c r="W14" s="63"/>
      <c r="X14" s="63"/>
      <c r="Y14" s="63"/>
      <c r="Z14" s="63"/>
      <c r="AA14" s="63"/>
      <c r="AB14" s="63"/>
      <c r="AC14" s="63"/>
    </row>
    <row r="15" spans="1:29" s="28" customFormat="1" ht="17.25">
      <c r="A15" s="177">
        <v>10</v>
      </c>
      <c r="B15" s="168" t="s">
        <v>111</v>
      </c>
      <c r="C15" s="155">
        <v>44</v>
      </c>
      <c r="D15" s="155">
        <v>47</v>
      </c>
      <c r="E15" s="156">
        <v>14151</v>
      </c>
      <c r="F15" s="156">
        <v>16706</v>
      </c>
      <c r="G15" s="347">
        <v>1088.5384615384614</v>
      </c>
      <c r="H15" s="348">
        <v>1190</v>
      </c>
      <c r="I15" s="158">
        <v>1385</v>
      </c>
      <c r="J15" s="158"/>
      <c r="K15" s="158">
        <v>262</v>
      </c>
      <c r="L15" s="352">
        <f t="shared" si="0"/>
        <v>0.48351648351648352</v>
      </c>
      <c r="M15" s="161"/>
      <c r="N15" s="163"/>
      <c r="Q15" s="63"/>
      <c r="T15" s="62"/>
      <c r="U15" s="62"/>
      <c r="V15" s="91"/>
      <c r="W15" s="63"/>
      <c r="X15" s="63"/>
      <c r="Y15" s="63"/>
      <c r="Z15" s="63"/>
      <c r="AA15" s="63"/>
      <c r="AB15" s="63"/>
      <c r="AC15" s="63"/>
    </row>
    <row r="16" spans="1:29" s="28" customFormat="1" ht="17.25">
      <c r="A16" s="177">
        <v>11</v>
      </c>
      <c r="B16" s="168" t="s">
        <v>355</v>
      </c>
      <c r="C16" s="155">
        <v>43.5</v>
      </c>
      <c r="D16" s="155">
        <v>47.5</v>
      </c>
      <c r="E16" s="156">
        <v>16193</v>
      </c>
      <c r="F16" s="156">
        <v>16633</v>
      </c>
      <c r="G16" s="347">
        <v>1245.6153846153845</v>
      </c>
      <c r="H16" s="348">
        <v>1368</v>
      </c>
      <c r="I16" s="158">
        <v>1399</v>
      </c>
      <c r="J16" s="158"/>
      <c r="K16" s="158">
        <v>304</v>
      </c>
      <c r="L16" s="352">
        <f t="shared" si="0"/>
        <v>0.47802197802197804</v>
      </c>
      <c r="M16" s="161"/>
      <c r="N16" s="163"/>
      <c r="Q16" s="63"/>
      <c r="T16" s="62"/>
      <c r="U16" s="62"/>
      <c r="V16" s="91"/>
      <c r="W16" s="63"/>
      <c r="X16" s="63"/>
      <c r="Y16" s="63"/>
      <c r="Z16" s="63"/>
      <c r="AA16" s="63"/>
      <c r="AB16" s="63"/>
      <c r="AC16" s="63"/>
    </row>
    <row r="17" spans="1:29" s="28" customFormat="1" ht="17.25">
      <c r="A17" s="177">
        <v>12</v>
      </c>
      <c r="B17" s="168" t="s">
        <v>57</v>
      </c>
      <c r="C17" s="155">
        <v>43</v>
      </c>
      <c r="D17" s="155">
        <v>48</v>
      </c>
      <c r="E17" s="156">
        <v>13355</v>
      </c>
      <c r="F17" s="156">
        <v>15180</v>
      </c>
      <c r="G17" s="347">
        <v>1027.3076923076924</v>
      </c>
      <c r="H17" s="348">
        <v>1199</v>
      </c>
      <c r="I17" s="158">
        <v>1368</v>
      </c>
      <c r="J17" s="158"/>
      <c r="K17" s="158">
        <v>275</v>
      </c>
      <c r="L17" s="352">
        <f t="shared" si="0"/>
        <v>0.47252747252747251</v>
      </c>
      <c r="M17" s="161"/>
      <c r="N17" s="163"/>
      <c r="Q17" s="63"/>
      <c r="T17" s="62"/>
      <c r="U17" s="62"/>
      <c r="V17" s="91"/>
      <c r="W17" s="63"/>
      <c r="X17" s="63"/>
      <c r="Y17" s="63"/>
      <c r="Z17" s="63"/>
      <c r="AA17" s="63"/>
      <c r="AB17" s="63"/>
      <c r="AC17" s="63"/>
    </row>
    <row r="18" spans="1:29" s="28" customFormat="1" ht="17.25">
      <c r="A18" s="177">
        <v>13</v>
      </c>
      <c r="B18" s="168" t="s">
        <v>60</v>
      </c>
      <c r="C18" s="155">
        <v>41</v>
      </c>
      <c r="D18" s="155">
        <v>50</v>
      </c>
      <c r="E18" s="156">
        <v>15512</v>
      </c>
      <c r="F18" s="156">
        <v>16657</v>
      </c>
      <c r="G18" s="347">
        <v>1193.2307692307693</v>
      </c>
      <c r="H18" s="348">
        <v>1253</v>
      </c>
      <c r="I18" s="158">
        <v>1393</v>
      </c>
      <c r="J18" s="158"/>
      <c r="K18" s="158">
        <v>278</v>
      </c>
      <c r="L18" s="352">
        <f t="shared" si="0"/>
        <v>0.45054945054945056</v>
      </c>
      <c r="M18" s="161"/>
      <c r="N18" s="163"/>
      <c r="Q18" s="63"/>
      <c r="T18" s="62"/>
      <c r="U18" s="62"/>
      <c r="V18" s="62"/>
      <c r="W18" s="63"/>
      <c r="X18" s="63"/>
      <c r="Y18" s="63"/>
      <c r="Z18" s="63"/>
      <c r="AA18" s="63"/>
      <c r="AB18" s="63"/>
      <c r="AC18" s="63"/>
    </row>
    <row r="19" spans="1:29" s="28" customFormat="1" ht="17.25">
      <c r="A19" s="177">
        <v>14</v>
      </c>
      <c r="B19" s="168" t="s">
        <v>59</v>
      </c>
      <c r="C19" s="155">
        <v>40.5</v>
      </c>
      <c r="D19" s="155">
        <v>50.5</v>
      </c>
      <c r="E19" s="156">
        <v>15463</v>
      </c>
      <c r="F19" s="156">
        <v>16513</v>
      </c>
      <c r="G19" s="347">
        <v>1189.4615384615386</v>
      </c>
      <c r="H19" s="348">
        <v>1303</v>
      </c>
      <c r="I19" s="158">
        <v>1384</v>
      </c>
      <c r="J19" s="158"/>
      <c r="K19" s="158">
        <v>311</v>
      </c>
      <c r="L19" s="352">
        <f t="shared" si="0"/>
        <v>0.44505494505494503</v>
      </c>
      <c r="M19" s="161"/>
      <c r="N19" s="163"/>
      <c r="Q19" s="63"/>
      <c r="T19" s="62"/>
      <c r="U19" s="62"/>
      <c r="V19" s="62"/>
      <c r="W19" s="63"/>
      <c r="X19" s="63"/>
      <c r="Y19" s="63"/>
      <c r="Z19" s="63"/>
      <c r="AA19" s="63"/>
      <c r="AB19" s="63"/>
      <c r="AC19" s="63"/>
    </row>
    <row r="20" spans="1:29" s="28" customFormat="1" ht="17.25">
      <c r="A20" s="177">
        <v>15</v>
      </c>
      <c r="B20" s="168" t="s">
        <v>67</v>
      </c>
      <c r="C20" s="155">
        <v>40</v>
      </c>
      <c r="D20" s="155">
        <v>51</v>
      </c>
      <c r="E20" s="156">
        <v>13769</v>
      </c>
      <c r="F20" s="156">
        <v>16284</v>
      </c>
      <c r="G20" s="347">
        <v>1059.1538461538462</v>
      </c>
      <c r="H20" s="348">
        <v>1114</v>
      </c>
      <c r="I20" s="158">
        <v>1305</v>
      </c>
      <c r="J20" s="158"/>
      <c r="K20" s="158">
        <v>237</v>
      </c>
      <c r="L20" s="352">
        <f t="shared" si="0"/>
        <v>0.43956043956043955</v>
      </c>
      <c r="M20" s="161"/>
      <c r="N20" s="163"/>
      <c r="Q20" s="63"/>
      <c r="T20" s="62"/>
      <c r="U20" s="92"/>
      <c r="V20" s="62"/>
      <c r="W20" s="63"/>
      <c r="X20" s="63"/>
      <c r="Y20" s="63"/>
      <c r="Z20" s="63"/>
      <c r="AA20" s="63"/>
      <c r="AB20" s="63"/>
      <c r="AC20" s="63"/>
    </row>
    <row r="21" spans="1:29" s="28" customFormat="1" ht="17.25">
      <c r="A21" s="177">
        <v>16</v>
      </c>
      <c r="B21" s="168" t="s">
        <v>68</v>
      </c>
      <c r="C21" s="155">
        <v>39</v>
      </c>
      <c r="D21" s="155">
        <v>52</v>
      </c>
      <c r="E21" s="156">
        <v>13405</v>
      </c>
      <c r="F21" s="156">
        <v>16395</v>
      </c>
      <c r="G21" s="347">
        <v>1031.1538461538462</v>
      </c>
      <c r="H21" s="348">
        <v>1129</v>
      </c>
      <c r="I21" s="158">
        <v>1306</v>
      </c>
      <c r="J21" s="158"/>
      <c r="K21" s="158">
        <v>253</v>
      </c>
      <c r="L21" s="352">
        <f t="shared" si="0"/>
        <v>0.42857142857142855</v>
      </c>
      <c r="M21" s="161"/>
      <c r="N21" s="163"/>
      <c r="Q21" s="63"/>
      <c r="T21" s="62"/>
      <c r="U21" s="79"/>
      <c r="V21" s="62"/>
      <c r="W21" s="63"/>
      <c r="X21" s="63"/>
      <c r="Y21" s="63"/>
      <c r="Z21" s="63"/>
      <c r="AA21" s="63"/>
      <c r="AB21" s="63"/>
      <c r="AC21" s="63"/>
    </row>
    <row r="22" spans="1:29" s="28" customFormat="1" ht="17.25">
      <c r="A22" s="177">
        <v>17</v>
      </c>
      <c r="B22" s="168" t="s">
        <v>61</v>
      </c>
      <c r="C22" s="155">
        <v>38</v>
      </c>
      <c r="D22" s="155">
        <v>53</v>
      </c>
      <c r="E22" s="156">
        <v>14762</v>
      </c>
      <c r="F22" s="156">
        <v>16527</v>
      </c>
      <c r="G22" s="347">
        <v>1135.5384615384614</v>
      </c>
      <c r="H22" s="348">
        <v>1240</v>
      </c>
      <c r="I22" s="158">
        <v>1385</v>
      </c>
      <c r="J22" s="158"/>
      <c r="K22" s="158">
        <v>285</v>
      </c>
      <c r="L22" s="352">
        <f t="shared" si="0"/>
        <v>0.4175824175824176</v>
      </c>
      <c r="M22" s="161"/>
      <c r="N22" s="272"/>
      <c r="Q22" s="63"/>
      <c r="T22" s="62"/>
      <c r="U22" s="79"/>
      <c r="V22" s="62"/>
      <c r="W22" s="63"/>
      <c r="X22" s="63"/>
      <c r="Y22" s="63"/>
      <c r="Z22" s="63"/>
      <c r="AA22" s="63"/>
      <c r="AB22" s="63"/>
      <c r="AC22" s="63"/>
    </row>
    <row r="23" spans="1:29" s="28" customFormat="1" ht="17.25">
      <c r="A23" s="177">
        <v>18</v>
      </c>
      <c r="B23" s="168" t="s">
        <v>58</v>
      </c>
      <c r="C23" s="155">
        <v>33</v>
      </c>
      <c r="D23" s="155">
        <v>58</v>
      </c>
      <c r="E23" s="156">
        <v>15354</v>
      </c>
      <c r="F23" s="156">
        <v>16464</v>
      </c>
      <c r="G23" s="347">
        <v>1181.0769230769231</v>
      </c>
      <c r="H23" s="348">
        <v>1270</v>
      </c>
      <c r="I23" s="158">
        <v>1360</v>
      </c>
      <c r="J23" s="158"/>
      <c r="K23" s="158">
        <v>307</v>
      </c>
      <c r="L23" s="352">
        <f t="shared" si="0"/>
        <v>0.36263736263736263</v>
      </c>
      <c r="M23" s="161"/>
      <c r="N23" s="163"/>
      <c r="Q23" s="63"/>
      <c r="T23" s="62"/>
      <c r="U23" s="79"/>
      <c r="V23" s="62"/>
      <c r="W23" s="63"/>
      <c r="X23" s="63"/>
      <c r="Y23" s="63"/>
      <c r="Z23" s="63"/>
      <c r="AA23" s="63"/>
      <c r="AB23" s="63"/>
      <c r="AC23" s="63"/>
    </row>
    <row r="24" spans="1:29" s="28" customFormat="1" ht="17.25">
      <c r="A24" s="160"/>
      <c r="B24" s="164"/>
      <c r="C24" s="164"/>
      <c r="D24" s="155"/>
      <c r="E24" s="155"/>
      <c r="F24" s="155"/>
      <c r="G24" s="157"/>
      <c r="H24" s="160"/>
      <c r="I24" s="160"/>
      <c r="J24" s="163"/>
      <c r="K24" s="163"/>
      <c r="L24" s="163"/>
      <c r="M24" s="161"/>
      <c r="N24" s="163"/>
      <c r="Q24" s="63"/>
      <c r="T24" s="62"/>
      <c r="U24" s="79"/>
      <c r="V24" s="62"/>
      <c r="W24" s="63"/>
      <c r="X24" s="63"/>
      <c r="Y24" s="63"/>
      <c r="Z24" s="63"/>
      <c r="AA24" s="63"/>
      <c r="AB24" s="63"/>
      <c r="AC24" s="63"/>
    </row>
    <row r="25" spans="1:29" s="76" customFormat="1" ht="17.25">
      <c r="A25" s="165" t="s">
        <v>116</v>
      </c>
      <c r="B25" s="165"/>
      <c r="C25" s="165"/>
      <c r="D25" s="165" t="s">
        <v>50</v>
      </c>
      <c r="E25" s="165"/>
      <c r="F25" s="165"/>
      <c r="G25" s="165"/>
      <c r="I25" s="165" t="s">
        <v>45</v>
      </c>
      <c r="J25" s="165"/>
      <c r="K25" s="167"/>
      <c r="N25" s="166"/>
      <c r="Q25" s="65"/>
      <c r="V25" s="93"/>
      <c r="W25" s="65"/>
      <c r="X25" s="65"/>
      <c r="Y25" s="65"/>
      <c r="Z25" s="65"/>
      <c r="AA25" s="65"/>
      <c r="AB25" s="65"/>
      <c r="AC25" s="65"/>
    </row>
    <row r="26" spans="1:29" s="28" customFormat="1" ht="17.25">
      <c r="A26" s="168" t="str">
        <f>Weekly!AV22</f>
        <v>Lucky 13</v>
      </c>
      <c r="B26" s="162">
        <f>Weekly!AX22</f>
        <v>1368</v>
      </c>
      <c r="D26" s="168" t="str">
        <f>'Back Page'!A2</f>
        <v>Jonathan Boudreau</v>
      </c>
      <c r="E26" s="168"/>
      <c r="F26" s="160"/>
      <c r="G26" s="169">
        <f>'Back Page'!W2</f>
        <v>131.56923076923076</v>
      </c>
      <c r="I26" s="394" t="str">
        <f>Weekly!AV2</f>
        <v>Doomsday Machine</v>
      </c>
      <c r="J26" s="180"/>
      <c r="L26" s="159">
        <f>Weekly!AX2</f>
        <v>1412</v>
      </c>
      <c r="N26" s="163"/>
      <c r="V26" s="91"/>
      <c r="W26" s="63"/>
      <c r="X26" s="63"/>
      <c r="Y26" s="63"/>
      <c r="Z26" s="63"/>
      <c r="AA26" s="63"/>
      <c r="AB26" s="63"/>
      <c r="AC26" s="63"/>
    </row>
    <row r="27" spans="1:29" s="28" customFormat="1" ht="17.25">
      <c r="A27" s="168" t="str">
        <f>Weekly!AV23</f>
        <v>Pin to Rest</v>
      </c>
      <c r="B27" s="162">
        <f>Weekly!AX23</f>
        <v>1321</v>
      </c>
      <c r="D27" s="168" t="str">
        <f>'Back Page'!A3</f>
        <v>Mark Ricci</v>
      </c>
      <c r="E27" s="168"/>
      <c r="F27" s="160"/>
      <c r="G27" s="169">
        <f>'Back Page'!W3</f>
        <v>129.16</v>
      </c>
      <c r="I27" s="180" t="str">
        <f>Weekly!AV3</f>
        <v>Wiley Veterans</v>
      </c>
      <c r="J27" s="180"/>
      <c r="L27" s="159">
        <f>Weekly!AX3</f>
        <v>1405</v>
      </c>
      <c r="N27" s="163"/>
      <c r="V27" s="91"/>
      <c r="W27" s="63"/>
      <c r="X27" s="63"/>
      <c r="Y27" s="63"/>
      <c r="Z27" s="63"/>
      <c r="AA27" s="63"/>
      <c r="AB27" s="63"/>
      <c r="AC27" s="63"/>
    </row>
    <row r="28" spans="1:29" s="28" customFormat="1" ht="17.25">
      <c r="A28" s="168" t="str">
        <f>Weekly!AV24</f>
        <v>FrankFace</v>
      </c>
      <c r="B28" s="162">
        <f>Weekly!AX24</f>
        <v>1308</v>
      </c>
      <c r="D28" s="168" t="str">
        <f>'Back Page'!A4</f>
        <v>Sam Dagostino</v>
      </c>
      <c r="E28" s="168"/>
      <c r="F28" s="160"/>
      <c r="G28" s="169">
        <f>'Back Page'!W4</f>
        <v>128.05454545454546</v>
      </c>
      <c r="I28" s="180" t="str">
        <f>Weekly!AV4</f>
        <v>Lucky 13</v>
      </c>
      <c r="J28" s="180"/>
      <c r="L28" s="159">
        <f>Weekly!AX4</f>
        <v>1399</v>
      </c>
      <c r="N28" s="163"/>
      <c r="V28" s="91"/>
      <c r="W28" s="63"/>
      <c r="X28" s="63"/>
      <c r="Y28" s="63"/>
      <c r="Z28" s="63"/>
      <c r="AA28" s="63"/>
      <c r="AB28" s="63"/>
      <c r="AC28" s="63"/>
    </row>
    <row r="29" spans="1:29" s="28" customFormat="1" ht="17.25">
      <c r="A29" s="94" t="str">
        <f>Weekly!AV25</f>
        <v>Doomsday Machine</v>
      </c>
      <c r="B29" s="162">
        <f>Weekly!AX25</f>
        <v>1307</v>
      </c>
      <c r="D29" s="168" t="str">
        <f>'Back Page'!A5</f>
        <v>Tony Iannuzzi</v>
      </c>
      <c r="E29" s="168"/>
      <c r="F29" s="160"/>
      <c r="G29" s="169">
        <f>'Back Page'!W5</f>
        <v>126.95</v>
      </c>
      <c r="I29" s="180" t="str">
        <f>Weekly!AV5</f>
        <v>SEXY</v>
      </c>
      <c r="J29" s="180"/>
      <c r="L29" s="159">
        <f>Weekly!AX5</f>
        <v>1393</v>
      </c>
      <c r="N29" s="163"/>
      <c r="V29" s="91"/>
      <c r="W29" s="63"/>
      <c r="X29" s="63"/>
      <c r="Y29" s="63"/>
      <c r="Z29" s="63"/>
      <c r="AA29" s="63"/>
      <c r="AB29" s="63"/>
      <c r="AC29" s="63"/>
    </row>
    <row r="30" spans="1:29" s="28" customFormat="1" ht="17.25">
      <c r="A30" s="168" t="str">
        <f>Weekly!AV26</f>
        <v>Beast Mode</v>
      </c>
      <c r="B30" s="162">
        <f>Weekly!AX26</f>
        <v>1303</v>
      </c>
      <c r="D30" s="168" t="str">
        <f>'Back Page'!A6</f>
        <v>Brandon Marks</v>
      </c>
      <c r="E30" s="168"/>
      <c r="F30" s="160"/>
      <c r="G30" s="169">
        <f>'Back Page'!W6</f>
        <v>124.49230769230769</v>
      </c>
      <c r="I30" s="180" t="str">
        <f>Weekly!AV6</f>
        <v>Pin to Rest</v>
      </c>
      <c r="J30" s="180"/>
      <c r="L30" s="159">
        <f>Weekly!AX6</f>
        <v>1391</v>
      </c>
      <c r="N30" s="163"/>
      <c r="V30" s="91"/>
      <c r="W30" s="63"/>
      <c r="X30" s="63"/>
      <c r="Y30" s="63"/>
      <c r="Z30" s="63"/>
      <c r="AA30" s="63"/>
      <c r="AB30" s="63"/>
      <c r="AC30" s="63"/>
    </row>
    <row r="31" spans="1:29" s="118" customFormat="1" ht="17.25">
      <c r="A31" s="168"/>
      <c r="B31" s="159"/>
      <c r="D31" s="168" t="str">
        <f>'Back Page'!A7</f>
        <v>Brian Fournier</v>
      </c>
      <c r="E31" s="168"/>
      <c r="F31" s="160"/>
      <c r="G31" s="169">
        <f>'Back Page'!W7</f>
        <v>124.1</v>
      </c>
      <c r="I31" s="180"/>
      <c r="J31" s="180"/>
      <c r="L31" s="159"/>
      <c r="N31" s="178"/>
      <c r="V31" s="91"/>
      <c r="W31" s="63"/>
      <c r="X31" s="63"/>
      <c r="Y31" s="63"/>
      <c r="Z31" s="63"/>
      <c r="AA31" s="63"/>
      <c r="AB31" s="63"/>
      <c r="AC31" s="63"/>
    </row>
    <row r="32" spans="1:29" s="118" customFormat="1" ht="17.25">
      <c r="A32" s="168"/>
      <c r="B32" s="159"/>
      <c r="D32" s="168" t="str">
        <f>'Back Page'!A8</f>
        <v>Nick Norcross</v>
      </c>
      <c r="E32" s="168"/>
      <c r="F32" s="160"/>
      <c r="G32" s="169">
        <f>'Back Page'!W8</f>
        <v>122.9076923076923</v>
      </c>
      <c r="I32" s="180"/>
      <c r="J32" s="180"/>
      <c r="L32" s="159"/>
      <c r="N32" s="178"/>
      <c r="V32" s="91"/>
      <c r="W32" s="63"/>
      <c r="X32" s="63"/>
      <c r="Y32" s="63"/>
      <c r="Z32" s="63"/>
      <c r="AA32" s="63"/>
      <c r="AB32" s="63"/>
      <c r="AC32" s="63"/>
    </row>
    <row r="33" spans="1:29" s="28" customFormat="1" ht="17.25">
      <c r="A33" s="160"/>
      <c r="B33" s="168"/>
      <c r="C33" s="168"/>
      <c r="D33" s="168" t="str">
        <f>'Back Page'!A9</f>
        <v>Dave Mallahan</v>
      </c>
      <c r="E33" s="168"/>
      <c r="F33" s="160"/>
      <c r="G33" s="169">
        <f>'Back Page'!W9</f>
        <v>122.41666666666667</v>
      </c>
      <c r="I33" s="163"/>
      <c r="J33" s="163"/>
      <c r="K33" s="163"/>
      <c r="L33" s="163"/>
      <c r="M33" s="161"/>
      <c r="N33" s="163"/>
      <c r="V33" s="91"/>
      <c r="W33" s="63"/>
      <c r="X33" s="63"/>
      <c r="Y33" s="63"/>
      <c r="Z33" s="63"/>
      <c r="AA33" s="63"/>
      <c r="AB33" s="63"/>
      <c r="AC33" s="63"/>
    </row>
    <row r="34" spans="1:29" s="40" customFormat="1" ht="17.25">
      <c r="A34" s="470" t="s">
        <v>46</v>
      </c>
      <c r="B34" s="470"/>
      <c r="C34" s="170"/>
      <c r="D34" s="168" t="str">
        <f>'Back Page'!A10</f>
        <v>Frank DeLuca</v>
      </c>
      <c r="E34" s="168"/>
      <c r="F34" s="160"/>
      <c r="G34" s="169">
        <f>'Back Page'!W10</f>
        <v>122.21818181818182</v>
      </c>
      <c r="I34" s="171" t="s">
        <v>112</v>
      </c>
      <c r="J34" s="170"/>
      <c r="M34" s="172"/>
      <c r="N34" s="170"/>
      <c r="Q34" s="65"/>
      <c r="V34" s="93"/>
      <c r="W34" s="65"/>
      <c r="X34" s="65"/>
      <c r="Y34" s="65"/>
      <c r="Z34" s="65"/>
      <c r="AA34" s="65"/>
      <c r="AB34" s="65"/>
      <c r="AC34" s="65"/>
    </row>
    <row r="35" spans="1:29" s="28" customFormat="1" ht="17.25">
      <c r="A35" s="307" t="str">
        <f>'Ind Highs'!A2</f>
        <v>Tony Iannuzzi</v>
      </c>
      <c r="B35" s="173">
        <f>'Ind Highs'!B2</f>
        <v>737</v>
      </c>
      <c r="D35" s="168" t="str">
        <f>'Back Page'!A11</f>
        <v>Bobby Doherty</v>
      </c>
      <c r="E35" s="168"/>
      <c r="F35" s="160"/>
      <c r="G35" s="169">
        <f>'Back Page'!W11</f>
        <v>121.07692307692308</v>
      </c>
      <c r="I35" s="118" t="str">
        <f>'Ind Highs'!D2</f>
        <v>Tony Iannuzzi</v>
      </c>
      <c r="J35" s="118"/>
      <c r="K35" s="118"/>
      <c r="L35" s="174">
        <f>'Ind Highs'!E2</f>
        <v>183</v>
      </c>
      <c r="N35" s="163"/>
      <c r="Q35" s="63"/>
      <c r="V35" s="91"/>
      <c r="W35" s="63"/>
      <c r="X35" s="63"/>
      <c r="Y35" s="63"/>
      <c r="Z35" s="63"/>
      <c r="AA35" s="63"/>
      <c r="AB35" s="63"/>
      <c r="AC35" s="63"/>
    </row>
    <row r="36" spans="1:29" s="28" customFormat="1" ht="17.25">
      <c r="A36" s="307" t="str">
        <f>'Ind Highs'!A3</f>
        <v>Jonathan Boudreau</v>
      </c>
      <c r="B36" s="173">
        <f>'Ind Highs'!B3</f>
        <v>724</v>
      </c>
      <c r="I36" s="118" t="str">
        <f>'Ind Highs'!D3</f>
        <v>Jonathan Boudreau</v>
      </c>
      <c r="J36" s="163"/>
      <c r="L36" s="174">
        <f>'Ind Highs'!E3</f>
        <v>175</v>
      </c>
      <c r="N36" s="163"/>
      <c r="Q36" s="63"/>
      <c r="V36" s="63"/>
      <c r="W36" s="63"/>
      <c r="X36" s="63"/>
      <c r="Y36" s="63"/>
      <c r="Z36" s="63"/>
      <c r="AA36" s="63"/>
      <c r="AB36" s="63"/>
      <c r="AC36" s="63"/>
    </row>
    <row r="37" spans="1:29" s="28" customFormat="1" ht="17.25">
      <c r="A37" s="307" t="str">
        <f>'Ind Highs'!A4</f>
        <v>Nick Norcross</v>
      </c>
      <c r="B37" s="173">
        <f>'Ind Highs'!B4</f>
        <v>714</v>
      </c>
      <c r="I37" s="118" t="str">
        <f>'Ind Highs'!D4</f>
        <v>Dave Mallahan</v>
      </c>
      <c r="J37" s="163"/>
      <c r="L37" s="174">
        <f>'Ind Highs'!E4</f>
        <v>166</v>
      </c>
      <c r="N37" s="163"/>
      <c r="O37" s="304"/>
      <c r="P37" s="304"/>
      <c r="Q37" s="63"/>
      <c r="S37" s="304"/>
      <c r="V37" s="63"/>
      <c r="W37" s="63"/>
      <c r="X37" s="63"/>
      <c r="Y37" s="63"/>
      <c r="Z37" s="63"/>
      <c r="AA37" s="63"/>
      <c r="AB37" s="63"/>
      <c r="AC37" s="63"/>
    </row>
    <row r="38" spans="1:29" s="28" customFormat="1" ht="15.75" customHeight="1">
      <c r="A38" s="471" t="s">
        <v>115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182"/>
      <c r="N38" s="175"/>
      <c r="O38" s="63"/>
      <c r="P38" s="63"/>
      <c r="Q38" s="63"/>
      <c r="S38" s="63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s="28" customFormat="1" ht="15.75" customHeight="1" thickBot="1">
      <c r="A39" s="472"/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182"/>
      <c r="N39" s="175"/>
      <c r="O39" s="63"/>
      <c r="P39" s="403"/>
      <c r="Q39" s="63"/>
      <c r="S39" s="63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s="40" customFormat="1" ht="17.25">
      <c r="A40" s="306" t="s">
        <v>51</v>
      </c>
      <c r="B40" s="306"/>
      <c r="C40" s="245" t="s">
        <v>52</v>
      </c>
      <c r="D40" s="245"/>
      <c r="E40" s="245"/>
      <c r="H40" s="245" t="s">
        <v>53</v>
      </c>
      <c r="J40" s="176"/>
      <c r="M40" s="179"/>
      <c r="N40" s="336"/>
      <c r="O40" s="65"/>
      <c r="P40" s="403"/>
      <c r="Q40" s="65"/>
      <c r="S40" s="65"/>
      <c r="T40" s="65"/>
      <c r="U40" s="65"/>
      <c r="V40" s="76"/>
      <c r="W40" s="76"/>
      <c r="X40" s="76"/>
      <c r="Y40" s="76"/>
      <c r="Z40" s="76"/>
      <c r="AA40" s="76"/>
      <c r="AB40" s="76"/>
      <c r="AC40" s="76"/>
    </row>
    <row r="41" spans="1:29" s="28" customFormat="1" ht="18.75">
      <c r="A41" s="118" t="str">
        <f>Teams!FY119</f>
        <v>Jonathan Boudreau</v>
      </c>
      <c r="B41" s="244">
        <f>Teams!FZ119</f>
        <v>168</v>
      </c>
      <c r="C41" s="272" t="str">
        <f>Teams!FY112</f>
        <v>FrankFace</v>
      </c>
      <c r="D41" s="272"/>
      <c r="E41" s="272"/>
      <c r="F41" s="177">
        <f>Teams!FZ112</f>
        <v>292</v>
      </c>
      <c r="H41" s="177" t="str">
        <f>Teams!GA112</f>
        <v>FrankFace</v>
      </c>
      <c r="J41" s="177"/>
      <c r="K41" s="175">
        <f>Teams!GD112</f>
        <v>1308</v>
      </c>
      <c r="N41" s="63"/>
      <c r="O41" s="63"/>
      <c r="P41" s="343"/>
      <c r="Q41" s="63"/>
      <c r="S41" s="63"/>
      <c r="T41" s="63"/>
      <c r="U41" s="63"/>
      <c r="V41" s="62"/>
      <c r="W41" s="62"/>
      <c r="X41" s="62"/>
      <c r="Y41" s="62"/>
      <c r="Z41" s="62"/>
      <c r="AA41" s="62"/>
      <c r="AB41" s="62"/>
      <c r="AC41" s="62"/>
    </row>
    <row r="42" spans="1:29" s="28" customFormat="1" ht="18.75">
      <c r="A42" s="118" t="str">
        <f>Teams!FY120</f>
        <v>Brian Fournier</v>
      </c>
      <c r="B42" s="244">
        <f>Teams!FZ120</f>
        <v>158</v>
      </c>
      <c r="C42" s="272" t="str">
        <f>Teams!FY113</f>
        <v>Two For the Money</v>
      </c>
      <c r="D42" s="272"/>
      <c r="E42" s="272"/>
      <c r="F42" s="177">
        <f>Teams!FZ113</f>
        <v>273</v>
      </c>
      <c r="H42" s="177" t="str">
        <f>Teams!GA113</f>
        <v>SEXY</v>
      </c>
      <c r="J42" s="177"/>
      <c r="K42" s="175">
        <f>Teams!GD113</f>
        <v>1235</v>
      </c>
      <c r="N42" s="63"/>
      <c r="O42" s="63"/>
      <c r="P42" s="343"/>
      <c r="Q42" s="63"/>
      <c r="S42" s="63"/>
      <c r="T42" s="63"/>
      <c r="U42" s="63"/>
      <c r="V42" s="62"/>
      <c r="W42" s="62"/>
      <c r="X42" s="62"/>
      <c r="Y42" s="62"/>
      <c r="Z42" s="62"/>
      <c r="AA42" s="62"/>
      <c r="AB42" s="62"/>
      <c r="AC42" s="62"/>
    </row>
    <row r="43" spans="1:29" s="28" customFormat="1" ht="18.75">
      <c r="A43" s="118" t="str">
        <f>Teams!FY121</f>
        <v>Mark Ricci</v>
      </c>
      <c r="B43" s="244">
        <f>Teams!FZ121</f>
        <v>154</v>
      </c>
      <c r="C43" s="272" t="str">
        <f>Teams!FY114</f>
        <v>No/Yes</v>
      </c>
      <c r="D43" s="272"/>
      <c r="E43" s="272"/>
      <c r="F43" s="177">
        <f>Teams!FZ114</f>
        <v>272</v>
      </c>
      <c r="H43" s="177" t="str">
        <f>Teams!GA114</f>
        <v>Two For the Money</v>
      </c>
      <c r="J43" s="177"/>
      <c r="K43" s="175">
        <f>Teams!GD114</f>
        <v>1218</v>
      </c>
      <c r="N43" s="63"/>
      <c r="O43" s="63"/>
      <c r="P43" s="343"/>
      <c r="Q43" s="403"/>
      <c r="S43" s="63"/>
      <c r="T43" s="63"/>
      <c r="U43" s="63"/>
      <c r="V43" s="62"/>
      <c r="W43" s="62"/>
      <c r="X43" s="62"/>
      <c r="Y43" s="62"/>
      <c r="Z43" s="62"/>
      <c r="AA43" s="62"/>
      <c r="AB43" s="62"/>
      <c r="AC43" s="62"/>
    </row>
    <row r="44" spans="1:29" s="28" customFormat="1" ht="17.25">
      <c r="A44" s="118" t="str">
        <f>Teams!FY122</f>
        <v>Brandon Marks</v>
      </c>
      <c r="B44" s="244">
        <f>Teams!FZ122</f>
        <v>152</v>
      </c>
      <c r="C44" s="272" t="str">
        <f>Teams!FY115</f>
        <v>Pin to Rest</v>
      </c>
      <c r="D44" s="272"/>
      <c r="E44" s="272"/>
      <c r="F44" s="177">
        <f>Teams!FZ115</f>
        <v>265</v>
      </c>
      <c r="H44" s="177" t="str">
        <f>Teams!GA115</f>
        <v>No/Yes</v>
      </c>
      <c r="J44" s="177"/>
      <c r="K44" s="175">
        <f>Teams!GD115</f>
        <v>1217</v>
      </c>
      <c r="N44" s="63"/>
      <c r="O44" s="63"/>
      <c r="Q44" s="403"/>
      <c r="S44" s="63"/>
      <c r="T44" s="63"/>
      <c r="U44" s="63"/>
      <c r="V44" s="62"/>
      <c r="W44" s="62"/>
      <c r="X44" s="62"/>
      <c r="Y44" s="62"/>
      <c r="Z44" s="62"/>
      <c r="AA44" s="62"/>
      <c r="AB44" s="62"/>
      <c r="AC44" s="62"/>
    </row>
    <row r="45" spans="1:29" s="28" customFormat="1" ht="17.25">
      <c r="A45" s="118" t="str">
        <f>Teams!FY123</f>
        <v>Rich Limone</v>
      </c>
      <c r="B45" s="244">
        <f>Teams!FZ123</f>
        <v>148</v>
      </c>
      <c r="C45" s="272" t="str">
        <f>Teams!FY116</f>
        <v>No Name</v>
      </c>
      <c r="D45" s="272"/>
      <c r="E45" s="272"/>
      <c r="F45" s="177">
        <f>Teams!FZ116</f>
        <v>264</v>
      </c>
      <c r="H45" s="177" t="str">
        <f>Teams!GA116</f>
        <v>Pin to Rest</v>
      </c>
      <c r="J45" s="177"/>
      <c r="K45" s="175">
        <f>Teams!GD116</f>
        <v>1204</v>
      </c>
      <c r="N45" s="63"/>
      <c r="O45" s="63"/>
      <c r="Q45" s="403"/>
      <c r="S45" s="63"/>
      <c r="T45" s="63"/>
      <c r="U45" s="63"/>
      <c r="V45" s="62"/>
      <c r="W45" s="62"/>
      <c r="X45" s="62"/>
      <c r="Y45" s="62"/>
      <c r="Z45" s="62"/>
      <c r="AA45" s="62"/>
      <c r="AB45" s="62"/>
      <c r="AC45" s="62"/>
    </row>
    <row r="46" spans="1:29" s="28" customFormat="1" ht="15.75">
      <c r="A46" s="30"/>
      <c r="B46" s="63"/>
      <c r="C46" s="63"/>
      <c r="F46" s="81"/>
      <c r="G46" s="64"/>
      <c r="H46" s="63"/>
      <c r="I46" s="80"/>
      <c r="J46" s="63"/>
      <c r="K46" s="63"/>
      <c r="L46" s="63"/>
      <c r="M46" s="80"/>
      <c r="N46" s="63"/>
      <c r="O46" s="63"/>
      <c r="Q46" s="403"/>
      <c r="S46" s="63"/>
      <c r="T46" s="63"/>
      <c r="U46" s="63"/>
      <c r="V46" s="62"/>
      <c r="W46" s="62"/>
      <c r="X46" s="62"/>
      <c r="Y46" s="62"/>
      <c r="Z46" s="62"/>
      <c r="AA46" s="62"/>
      <c r="AB46" s="62"/>
      <c r="AC46" s="62"/>
    </row>
    <row r="47" spans="1:29" s="28" customFormat="1" ht="15.75">
      <c r="A47" s="242" t="s">
        <v>225</v>
      </c>
      <c r="B47" s="118"/>
      <c r="C47" s="404" t="s">
        <v>476</v>
      </c>
      <c r="D47" s="304"/>
      <c r="E47" s="304"/>
      <c r="F47" s="304"/>
      <c r="G47" s="304"/>
      <c r="H47" s="304"/>
      <c r="I47" s="304"/>
      <c r="J47" s="304"/>
      <c r="K47" s="304"/>
      <c r="L47" s="304"/>
      <c r="M47" s="80"/>
      <c r="N47" s="63"/>
      <c r="O47" s="63"/>
      <c r="Q47" s="63"/>
      <c r="R47" s="63"/>
      <c r="S47" s="63"/>
      <c r="T47" s="63"/>
      <c r="U47" s="63"/>
      <c r="V47" s="62"/>
      <c r="W47" s="62"/>
      <c r="X47" s="62"/>
      <c r="Y47" s="62"/>
      <c r="Z47" s="62"/>
      <c r="AA47" s="62"/>
      <c r="AB47" s="62"/>
      <c r="AC47" s="62"/>
    </row>
    <row r="48" spans="1:29" s="28" customFormat="1" ht="18.75">
      <c r="A48" s="30" t="str">
        <f>Teams!GH112</f>
        <v>Brian Fournier</v>
      </c>
      <c r="B48" s="243">
        <f>Teams!GJ112</f>
        <v>701</v>
      </c>
      <c r="C48" s="424" t="s">
        <v>144</v>
      </c>
      <c r="D48" s="81"/>
      <c r="E48" s="64"/>
      <c r="F48" s="304"/>
      <c r="H48" s="424"/>
      <c r="I48" s="424" t="s">
        <v>197</v>
      </c>
      <c r="J48" s="63"/>
      <c r="K48" s="63"/>
      <c r="L48" s="63"/>
      <c r="M48" s="80"/>
      <c r="N48" s="63"/>
      <c r="O48" s="63"/>
      <c r="Q48" s="63"/>
      <c r="R48" s="63"/>
      <c r="S48" s="63"/>
      <c r="T48" s="63"/>
      <c r="U48" s="63"/>
      <c r="V48" s="62"/>
      <c r="W48" s="62"/>
      <c r="X48" s="62"/>
      <c r="Y48" s="62"/>
      <c r="Z48" s="62"/>
      <c r="AA48" s="62"/>
      <c r="AB48" s="62"/>
      <c r="AC48" s="62"/>
    </row>
    <row r="49" spans="1:29" s="28" customFormat="1" ht="18.75">
      <c r="A49" s="30" t="str">
        <f>Teams!GH113</f>
        <v>Jonathan Boudreau</v>
      </c>
      <c r="B49" s="462">
        <f>Teams!GJ113</f>
        <v>682</v>
      </c>
      <c r="C49" s="424" t="s">
        <v>331</v>
      </c>
      <c r="D49" s="81"/>
      <c r="E49" s="64"/>
      <c r="F49" s="304"/>
      <c r="H49" s="424"/>
      <c r="I49" s="424" t="s">
        <v>318</v>
      </c>
      <c r="J49" s="63"/>
      <c r="K49" s="63"/>
      <c r="L49" s="63"/>
      <c r="M49" s="80"/>
      <c r="N49" s="63"/>
      <c r="O49" s="63"/>
      <c r="Q49" s="63"/>
      <c r="R49" s="63"/>
      <c r="S49" s="63"/>
      <c r="T49" s="63"/>
      <c r="U49" s="63"/>
      <c r="V49" s="62"/>
      <c r="W49" s="62"/>
      <c r="X49" s="62"/>
      <c r="Y49" s="62"/>
      <c r="Z49" s="62"/>
      <c r="AA49" s="62"/>
      <c r="AB49" s="62"/>
      <c r="AC49" s="62"/>
    </row>
    <row r="50" spans="1:29" s="28" customFormat="1" ht="18.75">
      <c r="A50" s="30" t="str">
        <f>Teams!GH114</f>
        <v>Brandon Marks</v>
      </c>
      <c r="B50" s="462">
        <f>Teams!GJ114</f>
        <v>674</v>
      </c>
      <c r="C50" s="424" t="s">
        <v>159</v>
      </c>
      <c r="D50" s="81"/>
      <c r="E50" s="64"/>
      <c r="F50" s="304"/>
      <c r="H50" s="424"/>
      <c r="I50" s="424" t="s">
        <v>352</v>
      </c>
      <c r="J50" s="63"/>
      <c r="K50" s="63"/>
      <c r="L50" s="63"/>
      <c r="M50" s="80"/>
      <c r="N50" s="63"/>
      <c r="O50" s="63"/>
      <c r="Q50" s="63"/>
      <c r="R50" s="63"/>
      <c r="S50" s="63"/>
      <c r="T50" s="63"/>
      <c r="U50" s="63"/>
      <c r="V50" s="62"/>
      <c r="W50" s="62"/>
      <c r="X50" s="62"/>
      <c r="Y50" s="62"/>
      <c r="Z50" s="62"/>
      <c r="AA50" s="62"/>
      <c r="AB50" s="62"/>
      <c r="AC50" s="62"/>
    </row>
    <row r="51" spans="1:29" s="28" customFormat="1" ht="18.75">
      <c r="A51" s="30" t="str">
        <f>Teams!GH115</f>
        <v>Mark Ricci</v>
      </c>
      <c r="B51" s="462">
        <f>Teams!GJ115</f>
        <v>653</v>
      </c>
      <c r="C51" s="424" t="s">
        <v>175</v>
      </c>
      <c r="D51" s="81"/>
      <c r="E51" s="64"/>
      <c r="F51" s="304"/>
      <c r="H51" s="424"/>
      <c r="I51" s="424" t="s">
        <v>211</v>
      </c>
      <c r="J51" s="63"/>
      <c r="K51" s="63"/>
      <c r="M51" s="80"/>
      <c r="N51" s="63"/>
      <c r="O51" s="63"/>
      <c r="Q51" s="63"/>
      <c r="R51" s="63"/>
      <c r="S51" s="63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spans="1:29" s="28" customFormat="1" ht="18.75">
      <c r="A52" s="30" t="str">
        <f>Teams!GH116</f>
        <v>Tony Iannuzzi</v>
      </c>
      <c r="B52" s="462">
        <f>Teams!GJ116</f>
        <v>633</v>
      </c>
      <c r="C52" s="424" t="s">
        <v>243</v>
      </c>
      <c r="D52" s="80"/>
      <c r="E52" s="81"/>
      <c r="F52" s="64"/>
      <c r="G52" s="415"/>
      <c r="H52" s="82"/>
      <c r="I52" s="304"/>
      <c r="J52" s="304"/>
      <c r="K52" s="304"/>
      <c r="M52" s="80"/>
      <c r="N52" s="63"/>
      <c r="O52" s="63"/>
      <c r="Q52" s="63"/>
      <c r="R52" s="63"/>
      <c r="S52" s="63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spans="1:29" s="28" customFormat="1" ht="15.75">
      <c r="A53" s="30"/>
      <c r="B53" s="63"/>
      <c r="C53" s="304"/>
      <c r="D53" s="304"/>
      <c r="E53" s="304"/>
      <c r="F53" s="304"/>
      <c r="G53" s="304"/>
      <c r="H53" s="304"/>
      <c r="I53" s="304"/>
      <c r="J53" s="304"/>
      <c r="K53" s="304"/>
      <c r="M53" s="80"/>
      <c r="N53" s="63"/>
      <c r="O53" s="63"/>
      <c r="Q53" s="63"/>
      <c r="R53" s="63"/>
      <c r="S53" s="63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spans="1:29" s="28" customFormat="1" ht="15.75">
      <c r="A54" s="30"/>
      <c r="B54" s="473" t="s">
        <v>270</v>
      </c>
      <c r="C54" s="473"/>
      <c r="D54" s="473"/>
      <c r="E54" s="473"/>
      <c r="F54" s="473"/>
      <c r="G54" s="473"/>
      <c r="H54" s="473"/>
      <c r="I54" s="473"/>
      <c r="M54" s="80"/>
      <c r="N54" s="63"/>
      <c r="O54" s="63"/>
      <c r="Q54" s="63"/>
      <c r="R54" s="63"/>
      <c r="S54" s="63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spans="1:29" s="28" customFormat="1" ht="15.75">
      <c r="A55" s="474"/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80"/>
      <c r="N55" s="63"/>
      <c r="O55" s="63"/>
      <c r="P55" s="63"/>
      <c r="Q55" s="63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s="28" customFormat="1" ht="15.75">
      <c r="A56" s="30"/>
      <c r="B56" s="473"/>
      <c r="C56" s="473"/>
      <c r="D56" s="473"/>
      <c r="E56" s="473"/>
      <c r="F56" s="473"/>
      <c r="G56" s="473"/>
      <c r="H56" s="473"/>
      <c r="I56" s="80"/>
      <c r="J56" s="63"/>
      <c r="K56" s="63"/>
      <c r="L56" s="63"/>
      <c r="M56" s="80"/>
      <c r="N56" s="63"/>
      <c r="O56" s="63"/>
      <c r="P56" s="63"/>
      <c r="Q56" s="63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spans="1:29" s="28" customFormat="1" ht="15.75">
      <c r="A57" s="30"/>
      <c r="B57" s="63"/>
      <c r="C57" s="63"/>
      <c r="D57" s="63"/>
      <c r="E57" s="64"/>
      <c r="F57" s="81"/>
      <c r="G57" s="64"/>
      <c r="H57" s="63"/>
      <c r="I57" s="80"/>
      <c r="J57" s="63"/>
      <c r="K57" s="63"/>
      <c r="L57" s="63"/>
      <c r="M57" s="80"/>
      <c r="N57" s="63"/>
      <c r="O57" s="63"/>
      <c r="P57" s="63"/>
      <c r="Q57" s="63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spans="1:29" s="28" customFormat="1" ht="15.75">
      <c r="A58" s="30"/>
      <c r="B58" s="63"/>
      <c r="C58" s="63"/>
      <c r="E58" s="64"/>
      <c r="F58" s="81"/>
      <c r="G58" s="64"/>
      <c r="H58" s="63"/>
      <c r="I58" s="80"/>
      <c r="J58" s="63"/>
      <c r="K58" s="63"/>
      <c r="L58" s="63"/>
      <c r="M58" s="80"/>
      <c r="N58" s="63"/>
      <c r="O58" s="63"/>
      <c r="P58" s="63"/>
      <c r="Q58" s="63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spans="1:29" s="28" customFormat="1" ht="15.75">
      <c r="A59" s="30"/>
      <c r="B59" s="63"/>
      <c r="C59" s="63"/>
      <c r="E59" s="64"/>
      <c r="F59" s="81"/>
      <c r="G59" s="64"/>
      <c r="H59" s="63"/>
      <c r="I59" s="80"/>
      <c r="J59" s="63"/>
      <c r="K59" s="63"/>
      <c r="L59" s="63"/>
      <c r="M59" s="80"/>
      <c r="N59" s="63"/>
      <c r="O59" s="63"/>
      <c r="P59" s="63"/>
      <c r="Q59" s="63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spans="1:29" s="28" customFormat="1" ht="15.75">
      <c r="A60" s="30"/>
      <c r="B60" s="63"/>
      <c r="C60" s="63"/>
      <c r="E60" s="64"/>
      <c r="F60" s="81"/>
      <c r="G60" s="64"/>
      <c r="H60" s="63"/>
      <c r="I60" s="80"/>
      <c r="J60" s="63"/>
      <c r="K60" s="63"/>
      <c r="L60" s="63"/>
      <c r="M60" s="80"/>
      <c r="N60" s="63"/>
      <c r="O60" s="63"/>
      <c r="P60" s="63"/>
      <c r="Q60" s="63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spans="1:29" s="28" customFormat="1" ht="15.75">
      <c r="A61" s="30"/>
      <c r="B61" s="63"/>
      <c r="C61" s="63"/>
      <c r="E61" s="64"/>
      <c r="F61" s="81"/>
      <c r="G61" s="64"/>
      <c r="H61" s="63"/>
      <c r="I61" s="80"/>
      <c r="J61" s="63"/>
      <c r="K61" s="63"/>
      <c r="L61" s="63"/>
      <c r="M61" s="80"/>
      <c r="N61" s="63"/>
      <c r="O61" s="63"/>
      <c r="P61" s="63"/>
      <c r="Q61" s="63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spans="1:29" s="28" customFormat="1" ht="15.75">
      <c r="A62" s="30"/>
      <c r="B62" s="63"/>
      <c r="C62" s="63"/>
      <c r="D62" s="64"/>
      <c r="E62" s="82"/>
      <c r="F62" s="81"/>
      <c r="I62" s="80"/>
      <c r="J62" s="63"/>
      <c r="K62" s="63"/>
      <c r="L62" s="63"/>
      <c r="M62" s="80"/>
      <c r="N62" s="63"/>
      <c r="O62" s="63"/>
      <c r="P62" s="63"/>
      <c r="Q62" s="63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spans="1:29" s="28" customFormat="1" ht="15.75">
      <c r="A63" s="30"/>
      <c r="B63" s="63"/>
      <c r="C63" s="63"/>
      <c r="D63" s="64"/>
      <c r="E63" s="82"/>
      <c r="F63" s="81"/>
      <c r="I63" s="80"/>
      <c r="J63" s="63"/>
      <c r="K63" s="63"/>
      <c r="L63" s="63"/>
      <c r="M63" s="80"/>
      <c r="N63" s="63"/>
      <c r="O63" s="63"/>
      <c r="P63" s="63"/>
      <c r="Q63" s="63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spans="1:29" s="28" customFormat="1" ht="15.75">
      <c r="A64" s="30"/>
      <c r="B64" s="63"/>
      <c r="C64" s="63"/>
      <c r="D64" s="64"/>
      <c r="E64" s="82"/>
      <c r="F64" s="81"/>
      <c r="I64" s="80"/>
      <c r="J64" s="63"/>
      <c r="K64" s="63"/>
      <c r="L64" s="63"/>
      <c r="M64" s="80"/>
      <c r="N64" s="63"/>
      <c r="O64" s="63"/>
      <c r="P64" s="63"/>
      <c r="Q64" s="63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spans="1:29" s="28" customFormat="1" ht="15.75">
      <c r="A65" s="30"/>
      <c r="B65" s="63"/>
      <c r="C65" s="63"/>
      <c r="D65" s="64"/>
      <c r="E65" s="82"/>
      <c r="F65" s="81"/>
      <c r="I65" s="80"/>
      <c r="J65" s="63"/>
      <c r="K65" s="63"/>
      <c r="L65" s="63"/>
      <c r="M65" s="80"/>
      <c r="N65" s="63"/>
      <c r="O65" s="63"/>
      <c r="P65" s="63"/>
      <c r="Q65" s="63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spans="1:29" s="28" customFormat="1" ht="15.75">
      <c r="A66" s="30"/>
      <c r="B66" s="63"/>
      <c r="C66" s="63"/>
      <c r="D66" s="64"/>
      <c r="E66" s="82"/>
      <c r="F66" s="81"/>
      <c r="I66" s="80"/>
      <c r="J66" s="63"/>
      <c r="K66" s="63"/>
      <c r="L66" s="63"/>
      <c r="M66" s="80"/>
      <c r="N66" s="63"/>
      <c r="O66" s="63"/>
      <c r="P66" s="63"/>
      <c r="Q66" s="63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spans="1:29" s="28" customFormat="1" ht="15.75">
      <c r="A67" s="30"/>
      <c r="B67" s="63"/>
      <c r="C67" s="63"/>
      <c r="D67" s="64"/>
      <c r="E67" s="82"/>
      <c r="F67" s="81"/>
      <c r="I67" s="80"/>
      <c r="J67" s="63"/>
      <c r="K67" s="63"/>
      <c r="L67" s="63"/>
      <c r="M67" s="80"/>
      <c r="N67" s="63"/>
      <c r="O67" s="63"/>
      <c r="P67" s="63"/>
      <c r="Q67" s="63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spans="1:29" s="28" customFormat="1" ht="15.75">
      <c r="A68" s="30"/>
      <c r="B68" s="63"/>
      <c r="C68" s="63"/>
      <c r="D68" s="64"/>
      <c r="E68" s="82"/>
      <c r="F68" s="81"/>
      <c r="I68" s="80"/>
      <c r="J68" s="63"/>
      <c r="K68" s="63"/>
      <c r="L68" s="63"/>
      <c r="M68" s="80"/>
      <c r="N68" s="63"/>
      <c r="O68" s="63"/>
      <c r="P68" s="63"/>
      <c r="Q68" s="63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spans="1:29" s="28" customFormat="1" ht="15.75">
      <c r="A69" s="30"/>
      <c r="B69" s="63"/>
      <c r="C69" s="63"/>
      <c r="D69" s="64"/>
      <c r="E69" s="82"/>
      <c r="F69" s="81"/>
      <c r="I69" s="80"/>
      <c r="J69" s="63"/>
      <c r="K69" s="63"/>
      <c r="L69" s="63"/>
      <c r="M69" s="80"/>
      <c r="N69" s="63"/>
      <c r="O69" s="63"/>
      <c r="P69" s="63"/>
      <c r="Q69" s="63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spans="1:29" s="28" customFormat="1" ht="15.75">
      <c r="A70" s="30"/>
      <c r="B70" s="63"/>
      <c r="C70" s="63"/>
      <c r="D70" s="64"/>
      <c r="E70" s="82"/>
      <c r="F70" s="81"/>
      <c r="I70" s="80"/>
      <c r="J70" s="63"/>
      <c r="K70" s="63"/>
      <c r="L70" s="63"/>
      <c r="M70" s="80"/>
      <c r="N70" s="63"/>
      <c r="O70" s="63"/>
      <c r="P70" s="63"/>
      <c r="Q70" s="63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spans="1:29" s="28" customFormat="1" ht="15.75">
      <c r="A71" s="30"/>
      <c r="B71" s="63"/>
      <c r="C71" s="63"/>
      <c r="D71" s="64"/>
      <c r="E71" s="82"/>
      <c r="F71" s="81"/>
      <c r="I71" s="80"/>
      <c r="J71" s="63"/>
      <c r="K71" s="63"/>
      <c r="L71" s="63"/>
      <c r="M71" s="80"/>
      <c r="N71" s="63"/>
      <c r="O71" s="63"/>
      <c r="P71" s="63"/>
      <c r="Q71" s="63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spans="1:29" s="28" customFormat="1" ht="15.75">
      <c r="A72" s="30"/>
      <c r="B72" s="63"/>
      <c r="C72" s="63"/>
      <c r="D72" s="64"/>
      <c r="E72" s="82"/>
      <c r="F72" s="81"/>
      <c r="I72" s="80"/>
      <c r="J72" s="63"/>
      <c r="K72" s="63"/>
      <c r="L72" s="63"/>
      <c r="M72" s="80"/>
      <c r="N72" s="63"/>
      <c r="O72" s="63"/>
      <c r="P72" s="63"/>
      <c r="Q72" s="63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spans="1:29" s="28" customFormat="1" ht="15.75">
      <c r="A73" s="30"/>
      <c r="B73" s="63"/>
      <c r="C73" s="63"/>
      <c r="D73" s="64"/>
      <c r="E73" s="82"/>
      <c r="F73" s="81"/>
      <c r="I73" s="80"/>
      <c r="J73" s="63"/>
      <c r="K73" s="63"/>
      <c r="L73" s="63"/>
      <c r="M73" s="80"/>
      <c r="N73" s="63"/>
      <c r="O73" s="63"/>
      <c r="P73" s="63"/>
      <c r="Q73" s="63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spans="1:29" s="28" customFormat="1" ht="15.75">
      <c r="A74" s="30"/>
      <c r="B74" s="63"/>
      <c r="C74" s="63"/>
      <c r="D74" s="64"/>
      <c r="E74" s="82"/>
      <c r="F74" s="81"/>
      <c r="I74" s="80"/>
      <c r="J74" s="63"/>
      <c r="K74" s="63"/>
      <c r="L74" s="63"/>
      <c r="M74" s="80"/>
      <c r="N74" s="63"/>
      <c r="O74" s="63"/>
      <c r="P74" s="63"/>
      <c r="Q74" s="63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spans="1:29" s="28" customFormat="1" ht="15.75">
      <c r="A75" s="30"/>
      <c r="B75" s="63"/>
      <c r="C75" s="63"/>
      <c r="D75" s="64"/>
      <c r="E75" s="82"/>
      <c r="F75" s="81"/>
      <c r="I75" s="80"/>
      <c r="J75" s="63"/>
      <c r="K75" s="63"/>
      <c r="L75" s="63"/>
      <c r="M75" s="80"/>
      <c r="N75" s="63"/>
      <c r="O75" s="63"/>
      <c r="P75" s="63"/>
      <c r="Q75" s="63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s="28" customFormat="1" ht="15.75">
      <c r="A76" s="30"/>
      <c r="B76" s="63"/>
      <c r="C76" s="63"/>
      <c r="D76" s="64"/>
      <c r="E76" s="82"/>
      <c r="F76" s="83"/>
      <c r="I76" s="80"/>
      <c r="J76" s="63"/>
      <c r="K76" s="63"/>
      <c r="L76" s="63"/>
      <c r="M76" s="80"/>
      <c r="N76" s="63"/>
      <c r="O76" s="63"/>
      <c r="P76" s="63"/>
      <c r="Q76" s="63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spans="1:29" s="28" customFormat="1" ht="15.75">
      <c r="A77" s="30"/>
      <c r="B77" s="63"/>
      <c r="C77" s="63"/>
      <c r="D77" s="64"/>
      <c r="E77" s="82"/>
      <c r="F77" s="83"/>
      <c r="I77" s="80"/>
      <c r="J77" s="63"/>
      <c r="K77" s="63"/>
      <c r="L77" s="63"/>
      <c r="M77" s="80"/>
      <c r="N77" s="63"/>
      <c r="O77" s="63"/>
      <c r="P77" s="63"/>
      <c r="Q77" s="63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spans="1:29" s="28" customFormat="1" ht="15.75">
      <c r="A78" s="30"/>
      <c r="B78" s="63"/>
      <c r="C78" s="63"/>
      <c r="D78" s="64"/>
      <c r="E78" s="82"/>
      <c r="F78" s="83"/>
      <c r="I78" s="80"/>
      <c r="J78" s="63"/>
      <c r="K78" s="63"/>
      <c r="L78" s="63"/>
      <c r="M78" s="80"/>
      <c r="N78" s="63"/>
      <c r="O78" s="63"/>
      <c r="P78" s="63"/>
      <c r="Q78" s="63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spans="1:29" s="28" customFormat="1" ht="15.75">
      <c r="A79" s="30"/>
      <c r="B79" s="63"/>
      <c r="C79" s="63"/>
      <c r="D79" s="64"/>
      <c r="E79" s="82"/>
      <c r="F79" s="83"/>
      <c r="I79" s="80"/>
      <c r="J79" s="63"/>
      <c r="K79" s="63"/>
      <c r="L79" s="63"/>
      <c r="M79" s="80"/>
      <c r="N79" s="63"/>
      <c r="O79" s="63"/>
      <c r="P79" s="63"/>
      <c r="Q79" s="63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spans="1:29" s="28" customFormat="1" ht="15.75">
      <c r="A80" s="30"/>
      <c r="B80" s="63"/>
      <c r="C80" s="63"/>
      <c r="D80" s="64"/>
      <c r="E80" s="82"/>
      <c r="F80" s="83"/>
      <c r="I80" s="80"/>
      <c r="J80" s="63"/>
      <c r="K80" s="63"/>
      <c r="L80" s="63"/>
      <c r="M80" s="80"/>
      <c r="N80" s="63"/>
      <c r="O80" s="63"/>
      <c r="P80" s="63"/>
      <c r="Q80" s="63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spans="1:29" s="28" customFormat="1" ht="15.75">
      <c r="A81" s="30"/>
      <c r="B81" s="63"/>
      <c r="C81" s="63"/>
      <c r="D81" s="64"/>
      <c r="E81" s="82"/>
      <c r="F81" s="83"/>
      <c r="I81" s="80"/>
      <c r="J81" s="63"/>
      <c r="K81" s="63"/>
      <c r="L81" s="63"/>
      <c r="M81" s="80"/>
      <c r="N81" s="63"/>
      <c r="O81" s="63"/>
      <c r="P81" s="63"/>
      <c r="Q81" s="63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spans="1:29" s="28" customFormat="1" ht="15.75">
      <c r="A82" s="30"/>
      <c r="B82" s="63"/>
      <c r="C82" s="63"/>
      <c r="D82" s="64"/>
      <c r="E82" s="82"/>
      <c r="F82" s="83"/>
      <c r="I82" s="80"/>
      <c r="J82" s="63"/>
      <c r="K82" s="63"/>
      <c r="L82" s="63"/>
      <c r="M82" s="80"/>
      <c r="N82" s="63"/>
      <c r="O82" s="63"/>
      <c r="P82" s="63"/>
      <c r="Q82" s="63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spans="1:29" s="28" customFormat="1" ht="15.75">
      <c r="A83" s="30"/>
      <c r="B83" s="63"/>
      <c r="C83" s="63"/>
      <c r="D83" s="64"/>
      <c r="E83" s="82"/>
      <c r="F83" s="83"/>
      <c r="I83" s="80"/>
      <c r="J83" s="63"/>
      <c r="K83" s="63"/>
      <c r="L83" s="63"/>
      <c r="M83" s="80"/>
      <c r="N83" s="63"/>
      <c r="O83" s="63"/>
      <c r="P83" s="63"/>
      <c r="Q83" s="63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spans="1:29" s="28" customFormat="1" ht="15.75">
      <c r="A84" s="30"/>
      <c r="B84" s="63"/>
      <c r="C84" s="63"/>
      <c r="D84" s="64"/>
      <c r="E84" s="82"/>
      <c r="F84" s="83"/>
      <c r="I84" s="80"/>
      <c r="J84" s="63"/>
      <c r="K84" s="63"/>
      <c r="L84" s="63"/>
      <c r="M84" s="80"/>
      <c r="N84" s="63"/>
      <c r="O84" s="63"/>
      <c r="P84" s="63"/>
      <c r="Q84" s="63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spans="1:29" s="28" customFormat="1" ht="15.75">
      <c r="A85" s="30"/>
      <c r="B85" s="63"/>
      <c r="C85" s="63"/>
      <c r="D85" s="64"/>
      <c r="E85" s="82"/>
      <c r="F85" s="83"/>
      <c r="I85" s="80"/>
      <c r="J85" s="63"/>
      <c r="K85" s="63"/>
      <c r="L85" s="63"/>
      <c r="M85" s="80"/>
      <c r="N85" s="63"/>
      <c r="O85" s="63"/>
      <c r="P85" s="63"/>
      <c r="Q85" s="63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spans="1:29" s="28" customFormat="1" ht="15.75">
      <c r="A86" s="30"/>
      <c r="B86" s="63"/>
      <c r="C86" s="63"/>
      <c r="D86" s="64"/>
      <c r="E86" s="82"/>
      <c r="F86" s="83"/>
      <c r="I86" s="80"/>
      <c r="J86" s="63"/>
      <c r="K86" s="63"/>
      <c r="L86" s="63"/>
      <c r="M86" s="80"/>
      <c r="N86" s="63"/>
      <c r="O86" s="63"/>
      <c r="P86" s="63"/>
      <c r="Q86" s="63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spans="1:29" s="28" customFormat="1" ht="15.75">
      <c r="A87" s="30"/>
      <c r="B87" s="63"/>
      <c r="C87" s="63"/>
      <c r="D87" s="64"/>
      <c r="E87" s="82"/>
      <c r="F87" s="83"/>
      <c r="I87" s="80"/>
      <c r="J87" s="63"/>
      <c r="K87" s="63"/>
      <c r="L87" s="63"/>
      <c r="M87" s="80"/>
      <c r="N87" s="63"/>
      <c r="O87" s="63"/>
      <c r="P87" s="63"/>
      <c r="Q87" s="63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spans="1:29" s="28" customFormat="1" ht="15.75">
      <c r="A88" s="30"/>
      <c r="B88" s="63"/>
      <c r="C88" s="63"/>
      <c r="D88" s="64"/>
      <c r="E88" s="82"/>
      <c r="F88" s="83"/>
      <c r="I88" s="80"/>
      <c r="J88" s="63"/>
      <c r="K88" s="63"/>
      <c r="L88" s="63"/>
      <c r="M88" s="80"/>
      <c r="N88" s="63"/>
      <c r="O88" s="63"/>
      <c r="P88" s="63"/>
      <c r="Q88" s="63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spans="1:29" s="28" customFormat="1" ht="15.75">
      <c r="A89" s="30"/>
      <c r="B89" s="63"/>
      <c r="C89" s="63"/>
      <c r="D89" s="64"/>
      <c r="E89" s="82"/>
      <c r="F89" s="83"/>
      <c r="I89" s="80"/>
      <c r="J89" s="63"/>
      <c r="K89" s="63"/>
      <c r="L89" s="63"/>
      <c r="M89" s="80"/>
      <c r="N89" s="63"/>
      <c r="O89" s="63"/>
      <c r="P89" s="63"/>
      <c r="Q89" s="63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spans="1:29" s="28" customFormat="1" ht="15.75">
      <c r="A90" s="30"/>
      <c r="B90" s="63"/>
      <c r="C90" s="63"/>
      <c r="D90" s="64"/>
      <c r="E90" s="82"/>
      <c r="F90" s="83"/>
      <c r="I90" s="80"/>
      <c r="J90" s="63"/>
      <c r="K90" s="63"/>
      <c r="L90" s="63"/>
      <c r="M90" s="80"/>
      <c r="N90" s="63"/>
      <c r="O90" s="63"/>
      <c r="P90" s="63"/>
      <c r="Q90" s="63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spans="1:29" s="28" customFormat="1" ht="15.75">
      <c r="A91" s="30"/>
      <c r="B91" s="63"/>
      <c r="C91" s="63"/>
      <c r="D91" s="64"/>
      <c r="E91" s="82"/>
      <c r="F91" s="83"/>
      <c r="I91" s="80"/>
      <c r="J91" s="63"/>
      <c r="K91" s="63"/>
      <c r="L91" s="63"/>
      <c r="M91" s="80"/>
      <c r="N91" s="63"/>
      <c r="O91" s="63"/>
      <c r="P91" s="63"/>
      <c r="Q91" s="63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spans="1:29" s="28" customFormat="1" ht="15.75">
      <c r="A92" s="30"/>
      <c r="B92" s="63"/>
      <c r="C92" s="63"/>
      <c r="D92" s="64"/>
      <c r="E92" s="82"/>
      <c r="F92" s="83"/>
      <c r="I92" s="80"/>
      <c r="J92" s="63"/>
      <c r="K92" s="63"/>
      <c r="L92" s="63"/>
      <c r="M92" s="80"/>
      <c r="N92" s="63"/>
      <c r="O92" s="63"/>
      <c r="P92" s="63"/>
      <c r="Q92" s="63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spans="1:29" s="28" customFormat="1" ht="15.75">
      <c r="A93" s="30"/>
      <c r="B93" s="63"/>
      <c r="C93" s="63"/>
      <c r="D93" s="64"/>
      <c r="E93" s="82"/>
      <c r="F93" s="83"/>
      <c r="I93" s="80"/>
      <c r="J93" s="63"/>
      <c r="K93" s="63"/>
      <c r="L93" s="63"/>
      <c r="M93" s="80"/>
      <c r="N93" s="63"/>
      <c r="O93" s="63"/>
      <c r="P93" s="63"/>
      <c r="Q93" s="63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spans="1:29" s="28" customFormat="1" ht="15.75">
      <c r="A94" s="30"/>
      <c r="B94" s="63"/>
      <c r="C94" s="63"/>
      <c r="D94" s="64"/>
      <c r="E94" s="82"/>
      <c r="F94" s="83"/>
      <c r="I94" s="80"/>
      <c r="J94" s="63"/>
      <c r="K94" s="63"/>
      <c r="L94" s="63"/>
      <c r="M94" s="80"/>
      <c r="N94" s="63"/>
      <c r="O94" s="63"/>
      <c r="P94" s="63"/>
      <c r="Q94" s="63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s="28" customFormat="1" ht="15.75">
      <c r="A95" s="30"/>
      <c r="B95" s="63"/>
      <c r="C95" s="63"/>
      <c r="D95" s="64"/>
      <c r="E95" s="82"/>
      <c r="F95" s="83"/>
      <c r="I95" s="80"/>
      <c r="J95" s="63"/>
      <c r="K95" s="63"/>
      <c r="L95" s="63"/>
      <c r="M95" s="80"/>
      <c r="N95" s="63"/>
      <c r="O95" s="63"/>
      <c r="P95" s="63"/>
      <c r="Q95" s="63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spans="1:29" s="28" customFormat="1" ht="15.75">
      <c r="A96" s="30"/>
      <c r="B96" s="63"/>
      <c r="C96" s="63"/>
      <c r="D96" s="64"/>
      <c r="E96" s="82"/>
      <c r="F96" s="83"/>
      <c r="I96" s="80"/>
      <c r="J96" s="63"/>
      <c r="K96" s="63"/>
      <c r="L96" s="63"/>
      <c r="M96" s="80"/>
      <c r="N96" s="63"/>
      <c r="O96" s="63"/>
      <c r="P96" s="63"/>
      <c r="Q96" s="63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1:29" s="28" customFormat="1" ht="15.75">
      <c r="A97" s="30"/>
      <c r="B97" s="63"/>
      <c r="C97" s="63"/>
      <c r="D97" s="64"/>
      <c r="E97" s="63"/>
      <c r="F97" s="83"/>
      <c r="I97" s="80"/>
      <c r="J97" s="63"/>
      <c r="K97" s="63"/>
      <c r="L97" s="63"/>
      <c r="M97" s="80"/>
      <c r="N97" s="63"/>
      <c r="O97" s="63"/>
      <c r="P97" s="63"/>
      <c r="Q97" s="63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spans="1:29" s="28" customFormat="1" ht="15.75">
      <c r="A98" s="30"/>
      <c r="B98" s="63"/>
      <c r="C98" s="63"/>
      <c r="D98" s="64"/>
      <c r="E98" s="63"/>
      <c r="F98" s="83"/>
      <c r="M98" s="39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1:29" s="28" customFormat="1" ht="15.75">
      <c r="A99" s="30"/>
      <c r="B99" s="63"/>
      <c r="C99" s="63"/>
      <c r="D99" s="64"/>
      <c r="E99" s="63"/>
      <c r="F99" s="83"/>
      <c r="M99" s="39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spans="1:29" s="28" customFormat="1" ht="15.75">
      <c r="A100" s="30"/>
      <c r="B100" s="63"/>
      <c r="C100" s="63"/>
      <c r="D100" s="64"/>
      <c r="E100" s="63"/>
      <c r="F100" s="83"/>
      <c r="M100" s="39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 s="28" customFormat="1" ht="15.75">
      <c r="A101" s="30"/>
      <c r="B101" s="63"/>
      <c r="C101" s="63"/>
      <c r="D101" s="64"/>
      <c r="E101" s="63"/>
      <c r="F101" s="83"/>
      <c r="M101" s="39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spans="1:29" s="28" customFormat="1" ht="15.75">
      <c r="A102" s="30"/>
      <c r="B102" s="63"/>
      <c r="C102" s="63"/>
      <c r="D102" s="64"/>
      <c r="E102" s="63"/>
      <c r="F102" s="83"/>
      <c r="M102" s="39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 s="28" customFormat="1" ht="15.75">
      <c r="A103" s="30"/>
      <c r="B103" s="63"/>
      <c r="C103" s="63"/>
      <c r="D103" s="64"/>
      <c r="E103" s="63"/>
      <c r="F103" s="83"/>
      <c r="M103" s="39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spans="1:29" s="28" customFormat="1" ht="15.75">
      <c r="A104" s="30"/>
      <c r="B104" s="63"/>
      <c r="C104" s="63"/>
      <c r="D104" s="64"/>
      <c r="E104" s="63"/>
      <c r="F104" s="83"/>
      <c r="M104" s="39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 s="28" customFormat="1" ht="15.75">
      <c r="A105" s="30"/>
      <c r="B105" s="63"/>
      <c r="C105" s="63"/>
      <c r="D105" s="64"/>
      <c r="E105" s="63"/>
      <c r="F105" s="83"/>
      <c r="M105" s="39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spans="1:29" s="28" customFormat="1" ht="15.75">
      <c r="A106" s="30"/>
      <c r="B106" s="63"/>
      <c r="C106" s="63"/>
      <c r="D106" s="64"/>
      <c r="E106" s="63"/>
      <c r="F106" s="83"/>
      <c r="M106" s="39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 s="28" customFormat="1" ht="15.75">
      <c r="A107" s="30"/>
      <c r="B107" s="63"/>
      <c r="C107" s="63"/>
      <c r="D107" s="64"/>
      <c r="E107" s="63"/>
      <c r="F107" s="83"/>
      <c r="M107" s="39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spans="1:29" s="28" customFormat="1" ht="15.75">
      <c r="A108" s="30"/>
      <c r="B108" s="63"/>
      <c r="C108" s="63"/>
      <c r="D108" s="64"/>
      <c r="E108" s="63"/>
      <c r="F108" s="83"/>
      <c r="M108" s="39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29" s="28" customFormat="1" ht="15.75">
      <c r="A109" s="30"/>
      <c r="B109" s="63"/>
      <c r="C109" s="63"/>
      <c r="D109" s="64"/>
      <c r="E109" s="63"/>
      <c r="F109" s="83"/>
      <c r="M109" s="39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spans="1:29" s="28" customFormat="1" ht="15.75">
      <c r="A110" s="30"/>
      <c r="B110" s="63"/>
      <c r="C110" s="63"/>
      <c r="D110" s="64"/>
      <c r="E110" s="63"/>
      <c r="F110" s="83"/>
      <c r="M110" s="39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 s="28" customFormat="1" ht="15.75">
      <c r="A111" s="30"/>
      <c r="B111" s="63"/>
      <c r="C111" s="63"/>
      <c r="D111" s="64"/>
      <c r="E111" s="63"/>
      <c r="F111" s="83"/>
      <c r="M111" s="39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1:29" s="28" customFormat="1" ht="15.75">
      <c r="A112" s="30"/>
      <c r="B112" s="63"/>
      <c r="C112" s="63"/>
      <c r="D112" s="64"/>
      <c r="E112" s="63"/>
      <c r="F112" s="83"/>
      <c r="M112" s="39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 s="28" customFormat="1" ht="15.75">
      <c r="A113" s="30"/>
      <c r="B113" s="63"/>
      <c r="C113" s="63"/>
      <c r="D113" s="64"/>
      <c r="E113" s="63"/>
      <c r="F113" s="83"/>
      <c r="M113" s="39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29" s="28" customFormat="1" ht="15.75">
      <c r="A114" s="30"/>
      <c r="B114" s="63"/>
      <c r="C114" s="63"/>
      <c r="D114" s="64"/>
      <c r="E114" s="63"/>
      <c r="F114" s="83"/>
      <c r="M114" s="39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 s="28" customFormat="1" ht="15.75">
      <c r="A115" s="30"/>
      <c r="B115" s="63"/>
      <c r="C115" s="63"/>
      <c r="D115" s="64"/>
      <c r="E115" s="63"/>
      <c r="F115" s="83"/>
      <c r="M115" s="39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1:29" s="28" customFormat="1" ht="15.75">
      <c r="A116" s="30"/>
      <c r="B116" s="63"/>
      <c r="C116" s="63"/>
      <c r="D116" s="64"/>
      <c r="E116" s="63"/>
      <c r="F116" s="83"/>
      <c r="M116" s="39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 s="28" customFormat="1" ht="15.75">
      <c r="A117" s="30"/>
      <c r="B117" s="63"/>
      <c r="C117" s="63"/>
      <c r="D117" s="64"/>
      <c r="E117" s="63"/>
      <c r="F117" s="83"/>
      <c r="M117" s="39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s="28" customFormat="1" ht="15.75">
      <c r="A118" s="30"/>
      <c r="B118" s="63"/>
      <c r="C118" s="63"/>
      <c r="D118" s="64"/>
      <c r="E118" s="63"/>
      <c r="F118" s="83"/>
      <c r="M118" s="39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s="28" customFormat="1" ht="15.75">
      <c r="A119" s="30"/>
      <c r="B119" s="63"/>
      <c r="C119" s="63"/>
      <c r="D119" s="64"/>
      <c r="E119" s="63"/>
      <c r="F119" s="64"/>
      <c r="M119" s="39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1:29" s="28" customFormat="1" ht="15.75">
      <c r="A120" s="30"/>
      <c r="B120" s="63"/>
      <c r="C120" s="63"/>
      <c r="D120" s="64"/>
      <c r="E120" s="63"/>
      <c r="F120" s="64"/>
      <c r="M120" s="39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1:29" s="28" customFormat="1" ht="15.75">
      <c r="A121" s="30"/>
      <c r="B121" s="63"/>
      <c r="C121" s="63"/>
      <c r="D121" s="64"/>
      <c r="E121" s="63"/>
      <c r="F121" s="64"/>
      <c r="M121" s="39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1:29" s="28" customFormat="1" ht="15.75">
      <c r="A122" s="30"/>
      <c r="B122" s="63"/>
      <c r="C122" s="63"/>
      <c r="D122" s="64"/>
      <c r="E122" s="63"/>
      <c r="F122" s="64"/>
      <c r="M122" s="39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s="28" customFormat="1" ht="15.75">
      <c r="A123" s="30"/>
      <c r="B123" s="63"/>
      <c r="C123" s="63"/>
      <c r="D123" s="64"/>
      <c r="E123" s="63"/>
      <c r="F123" s="64"/>
      <c r="M123" s="39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1:29" s="28" customFormat="1" ht="15.75">
      <c r="A124" s="30"/>
      <c r="B124" s="63"/>
      <c r="C124" s="63"/>
      <c r="D124" s="64"/>
      <c r="E124" s="63"/>
      <c r="F124" s="64"/>
      <c r="M124" s="39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 s="28" customFormat="1" ht="15.75">
      <c r="A125" s="30"/>
      <c r="B125" s="63"/>
      <c r="C125" s="63"/>
      <c r="D125" s="64"/>
      <c r="E125" s="63"/>
      <c r="F125" s="64"/>
      <c r="M125" s="39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1:29" s="28" customFormat="1" ht="15.75">
      <c r="A126" s="30"/>
      <c r="B126" s="63"/>
      <c r="C126" s="63"/>
      <c r="D126" s="64"/>
      <c r="E126" s="63"/>
      <c r="F126" s="64"/>
      <c r="M126" s="39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 s="28" customFormat="1" ht="15.75">
      <c r="A127" s="30"/>
      <c r="B127" s="63"/>
      <c r="C127" s="63"/>
      <c r="D127" s="64"/>
      <c r="E127" s="63"/>
      <c r="F127" s="64"/>
      <c r="M127" s="39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1:29" s="28" customFormat="1" ht="15.75">
      <c r="A128" s="30"/>
      <c r="B128" s="63"/>
      <c r="C128" s="63"/>
      <c r="D128" s="64"/>
      <c r="E128" s="63"/>
      <c r="F128" s="64"/>
      <c r="M128" s="39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1:29" s="28" customFormat="1" ht="15.75">
      <c r="A129" s="30"/>
      <c r="B129" s="63"/>
      <c r="C129" s="63"/>
      <c r="D129" s="64"/>
      <c r="E129" s="63"/>
      <c r="F129" s="64"/>
      <c r="M129" s="39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spans="1:29" s="28" customFormat="1" ht="15.75">
      <c r="A130" s="30"/>
      <c r="B130" s="63"/>
      <c r="C130" s="63"/>
      <c r="D130" s="64"/>
      <c r="E130" s="63"/>
      <c r="F130" s="64"/>
      <c r="M130" s="39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1:29" s="28" customFormat="1" ht="15.75">
      <c r="A131" s="30"/>
      <c r="B131" s="63"/>
      <c r="C131" s="63"/>
      <c r="D131" s="64"/>
      <c r="E131" s="63"/>
      <c r="F131" s="64"/>
      <c r="M131" s="39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1:29" s="28" customFormat="1" ht="15.75">
      <c r="A132" s="30"/>
      <c r="B132" s="63"/>
      <c r="C132" s="63"/>
      <c r="D132" s="64"/>
      <c r="E132" s="63"/>
      <c r="F132" s="64"/>
      <c r="M132" s="39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1:29" s="28" customFormat="1" ht="15.75">
      <c r="A133" s="30"/>
      <c r="B133" s="63"/>
      <c r="C133" s="63"/>
      <c r="D133" s="64"/>
      <c r="E133" s="63"/>
      <c r="F133" s="64"/>
      <c r="M133" s="39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1:29" s="28" customFormat="1" ht="15.75">
      <c r="A134" s="30"/>
      <c r="B134" s="63"/>
      <c r="C134" s="63"/>
      <c r="D134" s="64"/>
      <c r="E134" s="63"/>
      <c r="F134" s="64"/>
      <c r="M134" s="39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1:29" s="28" customFormat="1" ht="15.75">
      <c r="A135" s="30"/>
      <c r="B135" s="63"/>
      <c r="C135" s="63"/>
      <c r="D135" s="64"/>
      <c r="E135" s="63"/>
      <c r="F135" s="64"/>
      <c r="M135" s="39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spans="1:29" s="28" customFormat="1" ht="15.75">
      <c r="A136" s="30"/>
      <c r="B136" s="63"/>
      <c r="C136" s="63"/>
      <c r="D136" s="64"/>
      <c r="E136" s="63"/>
      <c r="F136" s="64"/>
      <c r="M136" s="39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spans="1:29" s="28" customFormat="1" ht="15.75">
      <c r="A137" s="30"/>
      <c r="B137" s="63"/>
      <c r="C137" s="63"/>
      <c r="D137" s="64"/>
      <c r="E137" s="63"/>
      <c r="F137" s="64"/>
      <c r="M137" s="39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spans="1:29" s="28" customFormat="1" ht="15.75">
      <c r="A138" s="30"/>
      <c r="B138" s="63"/>
      <c r="C138" s="63"/>
      <c r="D138" s="64"/>
      <c r="E138" s="63"/>
      <c r="F138" s="64"/>
      <c r="M138" s="39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1:29" s="28" customFormat="1" ht="15.75">
      <c r="A139" s="30"/>
      <c r="B139" s="63"/>
      <c r="C139" s="63"/>
      <c r="D139" s="64"/>
      <c r="E139" s="63"/>
      <c r="F139" s="64"/>
      <c r="M139" s="39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spans="1:29" s="28" customFormat="1" ht="15.75">
      <c r="A140" s="30"/>
      <c r="B140" s="63"/>
      <c r="C140" s="63"/>
      <c r="D140" s="64"/>
      <c r="E140" s="63"/>
      <c r="F140" s="64"/>
      <c r="M140" s="39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 s="28" customFormat="1" ht="15.75">
      <c r="A141" s="30"/>
      <c r="B141" s="63"/>
      <c r="C141" s="63"/>
      <c r="D141" s="64"/>
      <c r="E141" s="63"/>
      <c r="F141" s="64"/>
      <c r="M141" s="39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1:29" s="28" customFormat="1" ht="15.75">
      <c r="A142" s="30"/>
      <c r="B142" s="63"/>
      <c r="C142" s="63"/>
      <c r="D142" s="64"/>
      <c r="E142" s="63"/>
      <c r="F142" s="64"/>
      <c r="M142" s="39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1:29" s="28" customFormat="1" ht="15.75">
      <c r="A143" s="30"/>
      <c r="B143" s="63"/>
      <c r="C143" s="63"/>
      <c r="D143" s="64"/>
      <c r="E143" s="63"/>
      <c r="F143" s="64"/>
      <c r="M143" s="39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spans="1:29" s="28" customFormat="1" ht="15.75">
      <c r="A144" s="30"/>
      <c r="B144" s="63"/>
      <c r="C144" s="63"/>
      <c r="D144" s="64"/>
      <c r="E144" s="63"/>
      <c r="F144" s="64"/>
      <c r="M144" s="39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s="28" customFormat="1" ht="15.75">
      <c r="A145" s="30"/>
      <c r="B145" s="63"/>
      <c r="C145" s="63"/>
      <c r="D145" s="64"/>
      <c r="E145" s="63"/>
      <c r="F145" s="64"/>
      <c r="M145" s="39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spans="1:29" s="28" customFormat="1" ht="15.75">
      <c r="A146" s="30"/>
      <c r="B146" s="63"/>
      <c r="C146" s="63"/>
      <c r="D146" s="64"/>
      <c r="E146" s="63"/>
      <c r="F146" s="64"/>
      <c r="M146" s="39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spans="1:29" s="28" customFormat="1" ht="15.75">
      <c r="A147" s="30"/>
      <c r="B147" s="63"/>
      <c r="C147" s="63"/>
      <c r="D147" s="64"/>
      <c r="E147" s="63"/>
      <c r="F147" s="64"/>
      <c r="M147" s="39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spans="1:29" s="28" customFormat="1" ht="15.75">
      <c r="A148" s="30"/>
      <c r="B148" s="63"/>
      <c r="C148" s="63"/>
      <c r="D148" s="64"/>
      <c r="E148" s="63"/>
      <c r="F148" s="64"/>
      <c r="M148" s="39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spans="1:29" s="28" customFormat="1" ht="15.75">
      <c r="A149" s="30"/>
      <c r="B149" s="63"/>
      <c r="C149" s="63"/>
      <c r="D149" s="64"/>
      <c r="E149" s="63"/>
      <c r="F149" s="64"/>
      <c r="M149" s="39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spans="1:29" s="28" customFormat="1" ht="15.75">
      <c r="A150" s="30"/>
      <c r="B150" s="63"/>
      <c r="C150" s="63"/>
      <c r="D150" s="64"/>
      <c r="E150" s="63"/>
      <c r="F150" s="64"/>
      <c r="M150" s="39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spans="1:29" s="28" customFormat="1" ht="15.75">
      <c r="A151" s="30"/>
      <c r="B151" s="63"/>
      <c r="C151" s="63"/>
      <c r="D151" s="64"/>
      <c r="E151" s="63"/>
      <c r="F151" s="64"/>
      <c r="M151" s="39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spans="1:29" s="28" customFormat="1" ht="15.75">
      <c r="A152" s="30"/>
      <c r="B152" s="63"/>
      <c r="C152" s="63"/>
      <c r="D152" s="64"/>
      <c r="E152" s="63"/>
      <c r="F152" s="64"/>
      <c r="M152" s="39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spans="1:29" s="28" customFormat="1" ht="15.75">
      <c r="A153" s="30"/>
      <c r="B153" s="63"/>
      <c r="C153" s="63"/>
      <c r="D153" s="64"/>
      <c r="E153" s="63"/>
      <c r="F153" s="64"/>
      <c r="M153" s="39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spans="1:29" s="28" customFormat="1" ht="15.75">
      <c r="A154" s="30"/>
      <c r="B154" s="63"/>
      <c r="C154" s="63"/>
      <c r="D154" s="64"/>
      <c r="E154" s="63"/>
      <c r="F154" s="64"/>
      <c r="M154" s="39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spans="1:29" s="28" customFormat="1" ht="15.75">
      <c r="A155" s="30"/>
      <c r="B155" s="63"/>
      <c r="C155" s="63"/>
      <c r="D155" s="64"/>
      <c r="E155" s="63"/>
      <c r="F155" s="64"/>
      <c r="M155" s="39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spans="1:29" s="28" customFormat="1" ht="15.75">
      <c r="A156" s="30"/>
      <c r="B156" s="63"/>
      <c r="C156" s="63"/>
      <c r="D156" s="64"/>
      <c r="E156" s="63"/>
      <c r="F156" s="64"/>
      <c r="M156" s="39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spans="1:29" s="28" customFormat="1" ht="15.75">
      <c r="A157" s="30"/>
      <c r="B157" s="63"/>
      <c r="C157" s="63"/>
      <c r="D157" s="64"/>
      <c r="E157" s="63"/>
      <c r="F157" s="64"/>
      <c r="M157" s="39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spans="1:29" s="28" customFormat="1" ht="15.75">
      <c r="A158" s="30"/>
      <c r="B158" s="63"/>
      <c r="C158" s="63"/>
      <c r="D158" s="64"/>
      <c r="E158" s="63"/>
      <c r="F158" s="64"/>
      <c r="M158" s="39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spans="1:29" s="28" customFormat="1" ht="15.75">
      <c r="A159" s="30"/>
      <c r="B159" s="63"/>
      <c r="C159" s="63"/>
      <c r="D159" s="64"/>
      <c r="E159" s="63"/>
      <c r="F159" s="64"/>
      <c r="M159" s="39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spans="1:29" s="28" customFormat="1" ht="15.75">
      <c r="A160" s="30"/>
      <c r="B160" s="63"/>
      <c r="C160" s="63"/>
      <c r="D160" s="64"/>
      <c r="E160" s="63"/>
      <c r="F160" s="64"/>
      <c r="G160" s="80"/>
      <c r="H160" s="63"/>
      <c r="I160" s="63"/>
      <c r="J160" s="63"/>
      <c r="K160" s="63"/>
      <c r="L160" s="63"/>
      <c r="M160" s="80"/>
      <c r="N160" s="63"/>
      <c r="O160" s="63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spans="1:29" s="28" customFormat="1" ht="15.75">
      <c r="A161" s="30"/>
      <c r="B161" s="63"/>
      <c r="C161" s="63"/>
      <c r="D161" s="64"/>
      <c r="E161" s="63"/>
      <c r="F161" s="64"/>
      <c r="G161" s="80"/>
      <c r="H161" s="63"/>
      <c r="I161" s="63"/>
      <c r="J161" s="63"/>
      <c r="K161" s="63"/>
      <c r="L161" s="63"/>
      <c r="M161" s="80"/>
      <c r="N161" s="63"/>
      <c r="O161" s="63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spans="1:29" s="28" customFormat="1" ht="15.75">
      <c r="A162" s="30"/>
      <c r="B162" s="63"/>
      <c r="C162" s="63"/>
      <c r="D162" s="64"/>
      <c r="E162" s="63"/>
      <c r="F162" s="64"/>
      <c r="G162" s="80"/>
      <c r="H162" s="63"/>
      <c r="I162" s="63"/>
      <c r="J162" s="63"/>
      <c r="K162" s="63"/>
      <c r="L162" s="63"/>
      <c r="M162" s="80"/>
      <c r="N162" s="63"/>
      <c r="O162" s="63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spans="1:29" s="28" customFormat="1" ht="15.75">
      <c r="A163" s="30"/>
      <c r="B163" s="63"/>
      <c r="C163" s="63"/>
      <c r="D163" s="64"/>
      <c r="E163" s="63"/>
      <c r="F163" s="64"/>
      <c r="G163" s="80"/>
      <c r="H163" s="63"/>
      <c r="I163" s="63"/>
      <c r="J163" s="63"/>
      <c r="K163" s="63"/>
      <c r="L163" s="63"/>
      <c r="M163" s="80"/>
      <c r="N163" s="63"/>
      <c r="O163" s="63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spans="1:29" s="28" customFormat="1" ht="15.75">
      <c r="A164" s="30"/>
      <c r="B164" s="63"/>
      <c r="C164" s="63"/>
      <c r="D164" s="64"/>
      <c r="E164" s="63"/>
      <c r="F164" s="64"/>
      <c r="G164" s="80"/>
      <c r="H164" s="63"/>
      <c r="I164" s="63"/>
      <c r="J164" s="63"/>
      <c r="K164" s="63"/>
      <c r="L164" s="63"/>
      <c r="M164" s="80"/>
      <c r="N164" s="63"/>
      <c r="O164" s="63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spans="1:29" s="28" customFormat="1" ht="15.75">
      <c r="A165" s="30"/>
      <c r="B165" s="63"/>
      <c r="C165" s="63"/>
      <c r="D165" s="64"/>
      <c r="E165" s="63"/>
      <c r="F165" s="64"/>
      <c r="G165" s="80"/>
      <c r="H165" s="63"/>
      <c r="I165" s="63"/>
      <c r="J165" s="63"/>
      <c r="K165" s="63"/>
      <c r="L165" s="63"/>
      <c r="M165" s="80"/>
      <c r="N165" s="63"/>
      <c r="O165" s="63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spans="1:29" s="28" customFormat="1" ht="15.75">
      <c r="A166" s="30"/>
      <c r="B166" s="63"/>
      <c r="C166" s="63"/>
      <c r="D166" s="64"/>
      <c r="E166" s="63"/>
      <c r="F166" s="64"/>
      <c r="G166" s="80"/>
      <c r="H166" s="63"/>
      <c r="I166" s="63"/>
      <c r="J166" s="63"/>
      <c r="K166" s="63"/>
      <c r="L166" s="63"/>
      <c r="M166" s="80"/>
      <c r="N166" s="63"/>
      <c r="O166" s="63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28" customFormat="1" ht="15.75">
      <c r="A167" s="30"/>
      <c r="B167" s="63"/>
      <c r="C167" s="63"/>
      <c r="D167" s="64"/>
      <c r="E167" s="63"/>
      <c r="F167" s="64"/>
      <c r="G167" s="80"/>
      <c r="H167" s="63"/>
      <c r="I167" s="63"/>
      <c r="J167" s="63"/>
      <c r="K167" s="63"/>
      <c r="L167" s="63"/>
      <c r="M167" s="80"/>
      <c r="N167" s="63"/>
      <c r="O167" s="63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spans="1:29" s="28" customFormat="1" ht="15.75">
      <c r="A168" s="30"/>
      <c r="B168" s="63"/>
      <c r="C168" s="63"/>
      <c r="D168" s="64"/>
      <c r="E168" s="63"/>
      <c r="F168" s="64"/>
      <c r="G168" s="80"/>
      <c r="H168" s="63"/>
      <c r="I168" s="63"/>
      <c r="J168" s="63"/>
      <c r="K168" s="63"/>
      <c r="L168" s="63"/>
      <c r="M168" s="80"/>
      <c r="N168" s="63"/>
      <c r="O168" s="63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spans="1:29" s="28" customFormat="1" ht="15.75">
      <c r="A169" s="30"/>
      <c r="B169" s="63"/>
      <c r="C169" s="63"/>
      <c r="D169" s="64"/>
      <c r="E169" s="63"/>
      <c r="F169" s="64"/>
      <c r="G169" s="80"/>
      <c r="H169" s="63"/>
      <c r="I169" s="63"/>
      <c r="J169" s="63"/>
      <c r="K169" s="63"/>
      <c r="L169" s="63"/>
      <c r="M169" s="80"/>
      <c r="N169" s="63"/>
      <c r="O169" s="63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28" customFormat="1" ht="15.75">
      <c r="A170" s="30"/>
      <c r="B170" s="63"/>
      <c r="C170" s="63"/>
      <c r="D170" s="64"/>
      <c r="E170" s="63"/>
      <c r="F170" s="64"/>
      <c r="G170" s="80"/>
      <c r="H170" s="63"/>
      <c r="I170" s="63"/>
      <c r="J170" s="63"/>
      <c r="K170" s="63"/>
      <c r="L170" s="63"/>
      <c r="M170" s="80"/>
      <c r="N170" s="63"/>
      <c r="O170" s="63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28" customFormat="1" ht="15.75">
      <c r="A171" s="30"/>
      <c r="B171" s="63"/>
      <c r="C171" s="63"/>
      <c r="D171" s="64"/>
      <c r="E171" s="63"/>
      <c r="F171" s="64"/>
      <c r="G171" s="80"/>
      <c r="H171" s="63"/>
      <c r="I171" s="63"/>
      <c r="J171" s="63"/>
      <c r="K171" s="63"/>
      <c r="L171" s="63"/>
      <c r="M171" s="80"/>
      <c r="N171" s="63"/>
      <c r="O171" s="63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28" customFormat="1" ht="15.75">
      <c r="A172" s="30"/>
      <c r="B172" s="63"/>
      <c r="C172" s="63"/>
      <c r="D172" s="64"/>
      <c r="E172" s="63"/>
      <c r="F172" s="64"/>
      <c r="G172" s="80"/>
      <c r="H172" s="63"/>
      <c r="I172" s="63"/>
      <c r="J172" s="63"/>
      <c r="K172" s="63"/>
      <c r="L172" s="63"/>
      <c r="M172" s="80"/>
      <c r="N172" s="63"/>
      <c r="O172" s="63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spans="1:29" s="28" customFormat="1" ht="15.75">
      <c r="A173" s="30"/>
      <c r="B173" s="63"/>
      <c r="C173" s="63"/>
      <c r="D173" s="64"/>
      <c r="E173" s="63"/>
      <c r="F173" s="64"/>
      <c r="G173" s="80"/>
      <c r="H173" s="63"/>
      <c r="I173" s="63"/>
      <c r="J173" s="63"/>
      <c r="K173" s="63"/>
      <c r="L173" s="63"/>
      <c r="M173" s="80"/>
      <c r="N173" s="63"/>
      <c r="O173" s="63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spans="1:29" s="28" customFormat="1" ht="15.75">
      <c r="A174" s="30"/>
      <c r="B174" s="63"/>
      <c r="C174" s="63"/>
      <c r="D174" s="64"/>
      <c r="E174" s="63"/>
      <c r="F174" s="64"/>
      <c r="G174" s="80"/>
      <c r="H174" s="63"/>
      <c r="I174" s="63"/>
      <c r="J174" s="63"/>
      <c r="K174" s="63"/>
      <c r="L174" s="63"/>
      <c r="M174" s="80"/>
      <c r="N174" s="63"/>
      <c r="O174" s="63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spans="1:29" s="28" customFormat="1" ht="15.75">
      <c r="A175" s="30"/>
      <c r="B175" s="63"/>
      <c r="C175" s="63"/>
      <c r="D175" s="64"/>
      <c r="E175" s="63"/>
      <c r="F175" s="64"/>
      <c r="G175" s="80"/>
      <c r="H175" s="63"/>
      <c r="I175" s="63"/>
      <c r="J175" s="63"/>
      <c r="K175" s="63"/>
      <c r="L175" s="63"/>
      <c r="M175" s="80"/>
      <c r="N175" s="63"/>
      <c r="O175" s="63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28" customFormat="1" ht="15.75">
      <c r="A176" s="30"/>
      <c r="B176" s="63"/>
      <c r="C176" s="63"/>
      <c r="D176" s="64"/>
      <c r="E176" s="63"/>
      <c r="F176" s="64"/>
      <c r="G176" s="80"/>
      <c r="H176" s="63"/>
      <c r="I176" s="63"/>
      <c r="J176" s="63"/>
      <c r="K176" s="63"/>
      <c r="L176" s="63"/>
      <c r="M176" s="80"/>
      <c r="N176" s="63"/>
      <c r="O176" s="63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28" customFormat="1" ht="15.75">
      <c r="A177" s="30"/>
      <c r="B177" s="63"/>
      <c r="C177" s="63"/>
      <c r="D177" s="64"/>
      <c r="E177" s="63"/>
      <c r="F177" s="64"/>
      <c r="G177" s="80"/>
      <c r="H177" s="63"/>
      <c r="I177" s="63"/>
      <c r="J177" s="63"/>
      <c r="K177" s="63"/>
      <c r="L177" s="63"/>
      <c r="M177" s="80"/>
      <c r="N177" s="63"/>
      <c r="O177" s="63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28" customFormat="1" ht="15.75">
      <c r="A178" s="30"/>
      <c r="B178" s="63"/>
      <c r="C178" s="63"/>
      <c r="D178" s="64"/>
      <c r="E178" s="63"/>
      <c r="F178" s="64"/>
      <c r="G178" s="80"/>
      <c r="H178" s="63"/>
      <c r="I178" s="63"/>
      <c r="J178" s="63"/>
      <c r="K178" s="63"/>
      <c r="L178" s="63"/>
      <c r="M178" s="80"/>
      <c r="N178" s="63"/>
      <c r="O178" s="63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28" customFormat="1" ht="15.75">
      <c r="A179" s="30"/>
      <c r="B179" s="63"/>
      <c r="C179" s="63"/>
      <c r="D179" s="64"/>
      <c r="E179" s="63"/>
      <c r="F179" s="64"/>
      <c r="G179" s="80"/>
      <c r="H179" s="63"/>
      <c r="I179" s="63"/>
      <c r="J179" s="63"/>
      <c r="K179" s="63"/>
      <c r="L179" s="63"/>
      <c r="M179" s="80"/>
      <c r="N179" s="63"/>
      <c r="O179" s="63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spans="1:29" s="28" customFormat="1" ht="15.75">
      <c r="A180" s="30"/>
      <c r="B180" s="63"/>
      <c r="C180" s="63"/>
      <c r="D180" s="64"/>
      <c r="E180" s="63"/>
      <c r="F180" s="64"/>
      <c r="G180" s="80"/>
      <c r="H180" s="63"/>
      <c r="I180" s="63"/>
      <c r="J180" s="63"/>
      <c r="K180" s="63"/>
      <c r="L180" s="63"/>
      <c r="M180" s="80"/>
      <c r="N180" s="63"/>
      <c r="O180" s="63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spans="1:29" s="28" customFormat="1" ht="15.75">
      <c r="A181" s="30"/>
      <c r="B181" s="63"/>
      <c r="C181" s="63"/>
      <c r="D181" s="64"/>
      <c r="E181" s="63"/>
      <c r="F181" s="64"/>
      <c r="G181" s="80"/>
      <c r="H181" s="63"/>
      <c r="I181" s="63"/>
      <c r="J181" s="63"/>
      <c r="K181" s="63"/>
      <c r="L181" s="63"/>
      <c r="M181" s="80"/>
      <c r="N181" s="63"/>
      <c r="O181" s="63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29" s="28" customFormat="1" ht="15.75">
      <c r="A182" s="30"/>
      <c r="B182" s="63"/>
      <c r="C182" s="63"/>
      <c r="D182" s="64"/>
      <c r="E182" s="63"/>
      <c r="F182" s="64"/>
      <c r="G182" s="80"/>
      <c r="H182" s="63"/>
      <c r="I182" s="63"/>
      <c r="J182" s="63"/>
      <c r="K182" s="63"/>
      <c r="L182" s="63"/>
      <c r="M182" s="80"/>
      <c r="N182" s="63"/>
      <c r="O182" s="63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spans="1:29" s="28" customFormat="1" ht="15.75">
      <c r="A183" s="30"/>
      <c r="B183" s="63"/>
      <c r="C183" s="63"/>
      <c r="D183" s="64"/>
      <c r="E183" s="63"/>
      <c r="F183" s="64"/>
      <c r="G183" s="80"/>
      <c r="H183" s="63"/>
      <c r="I183" s="63"/>
      <c r="J183" s="63"/>
      <c r="K183" s="63"/>
      <c r="L183" s="63"/>
      <c r="M183" s="80"/>
      <c r="N183" s="63"/>
      <c r="O183" s="63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spans="1:29" s="28" customFormat="1" ht="15.75">
      <c r="A184" s="30"/>
      <c r="B184" s="63"/>
      <c r="C184" s="63"/>
      <c r="D184" s="64"/>
      <c r="E184" s="63"/>
      <c r="F184" s="64"/>
      <c r="G184" s="80"/>
      <c r="H184" s="63"/>
      <c r="I184" s="63"/>
      <c r="J184" s="63"/>
      <c r="K184" s="63"/>
      <c r="L184" s="63"/>
      <c r="M184" s="80"/>
      <c r="N184" s="63"/>
      <c r="O184" s="63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spans="1:29" s="28" customFormat="1" ht="15.75">
      <c r="A185" s="30"/>
      <c r="B185" s="63"/>
      <c r="C185" s="63"/>
      <c r="D185" s="64"/>
      <c r="E185" s="63"/>
      <c r="F185" s="64"/>
      <c r="G185" s="80"/>
      <c r="H185" s="63"/>
      <c r="I185" s="63"/>
      <c r="J185" s="63"/>
      <c r="K185" s="63"/>
      <c r="L185" s="63"/>
      <c r="M185" s="80"/>
      <c r="N185" s="63"/>
      <c r="O185" s="63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spans="1:29" s="28" customFormat="1" ht="15.75">
      <c r="A186" s="30"/>
      <c r="B186" s="63"/>
      <c r="C186" s="63"/>
      <c r="D186" s="64"/>
      <c r="E186" s="63"/>
      <c r="F186" s="64"/>
      <c r="G186" s="80"/>
      <c r="H186" s="63"/>
      <c r="I186" s="63"/>
      <c r="J186" s="63"/>
      <c r="K186" s="63"/>
      <c r="L186" s="63"/>
      <c r="M186" s="80"/>
      <c r="N186" s="63"/>
      <c r="O186" s="63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spans="1:29" s="28" customFormat="1" ht="15.75">
      <c r="A187" s="30"/>
      <c r="B187" s="63"/>
      <c r="C187" s="63"/>
      <c r="D187" s="64"/>
      <c r="E187" s="63"/>
      <c r="F187" s="64"/>
      <c r="G187" s="80"/>
      <c r="H187" s="63"/>
      <c r="I187" s="63"/>
      <c r="J187" s="63"/>
      <c r="K187" s="63"/>
      <c r="L187" s="63"/>
      <c r="M187" s="80"/>
      <c r="N187" s="63"/>
      <c r="O187" s="63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spans="1:29" s="28" customFormat="1" ht="15.75">
      <c r="A188" s="30"/>
      <c r="B188" s="63"/>
      <c r="C188" s="63"/>
      <c r="D188" s="64"/>
      <c r="E188" s="63"/>
      <c r="F188" s="64"/>
      <c r="G188" s="80"/>
      <c r="H188" s="63"/>
      <c r="I188" s="63"/>
      <c r="J188" s="63"/>
      <c r="K188" s="63"/>
      <c r="L188" s="63"/>
      <c r="M188" s="80"/>
      <c r="N188" s="63"/>
      <c r="O188" s="63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spans="1:29" s="28" customFormat="1" ht="15.75">
      <c r="A189" s="30"/>
      <c r="B189" s="63"/>
      <c r="C189" s="63"/>
      <c r="D189" s="64"/>
      <c r="E189" s="63"/>
      <c r="F189" s="64"/>
      <c r="G189" s="80"/>
      <c r="H189" s="63"/>
      <c r="I189" s="63"/>
      <c r="J189" s="63"/>
      <c r="K189" s="63"/>
      <c r="L189" s="63"/>
      <c r="M189" s="80"/>
      <c r="N189" s="63"/>
      <c r="O189" s="63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spans="1:29" s="28" customFormat="1" ht="15.75">
      <c r="A190" s="30"/>
      <c r="B190" s="63"/>
      <c r="C190" s="63"/>
      <c r="D190" s="64"/>
      <c r="E190" s="63"/>
      <c r="F190" s="64"/>
      <c r="G190" s="80"/>
      <c r="H190" s="63"/>
      <c r="I190" s="63"/>
      <c r="J190" s="63"/>
      <c r="K190" s="63"/>
      <c r="L190" s="63"/>
      <c r="M190" s="80"/>
      <c r="N190" s="63"/>
      <c r="O190" s="63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spans="1:29" s="28" customFormat="1" ht="15.75">
      <c r="A191" s="30"/>
      <c r="B191" s="63"/>
      <c r="C191" s="63"/>
      <c r="D191" s="64"/>
      <c r="E191" s="63"/>
      <c r="F191" s="64"/>
      <c r="G191" s="80"/>
      <c r="H191" s="63"/>
      <c r="I191" s="63"/>
      <c r="J191" s="63"/>
      <c r="K191" s="63"/>
      <c r="L191" s="63"/>
      <c r="M191" s="80"/>
      <c r="N191" s="63"/>
      <c r="O191" s="63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spans="1:29" s="28" customFormat="1" ht="15.75">
      <c r="A192" s="30"/>
      <c r="B192" s="63"/>
      <c r="C192" s="63"/>
      <c r="D192" s="64"/>
      <c r="E192" s="63"/>
      <c r="F192" s="64"/>
      <c r="G192" s="80"/>
      <c r="H192" s="63"/>
      <c r="I192" s="63"/>
      <c r="J192" s="63"/>
      <c r="K192" s="63"/>
      <c r="L192" s="63"/>
      <c r="M192" s="80"/>
      <c r="N192" s="63"/>
      <c r="O192" s="63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spans="1:29" s="28" customFormat="1" ht="15.75">
      <c r="A193" s="30"/>
      <c r="B193" s="63"/>
      <c r="C193" s="63"/>
      <c r="D193" s="64"/>
      <c r="E193" s="63"/>
      <c r="F193" s="64"/>
      <c r="G193" s="80"/>
      <c r="H193" s="63"/>
      <c r="I193" s="63"/>
      <c r="J193" s="63"/>
      <c r="K193" s="63"/>
      <c r="L193" s="63"/>
      <c r="M193" s="80"/>
      <c r="N193" s="63"/>
      <c r="O193" s="63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spans="1:29" s="28" customFormat="1" ht="15.75">
      <c r="A194" s="30"/>
      <c r="B194" s="63"/>
      <c r="C194" s="63"/>
      <c r="D194" s="64"/>
      <c r="E194" s="63"/>
      <c r="F194" s="64"/>
      <c r="G194" s="80"/>
      <c r="H194" s="63"/>
      <c r="I194" s="63"/>
      <c r="J194" s="63"/>
      <c r="K194" s="63"/>
      <c r="L194" s="63"/>
      <c r="M194" s="80"/>
      <c r="N194" s="63"/>
      <c r="O194" s="63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spans="1:29" s="28" customFormat="1" ht="15.75">
      <c r="A195" s="30"/>
      <c r="B195" s="63"/>
      <c r="C195" s="63"/>
      <c r="D195" s="64"/>
      <c r="E195" s="63"/>
      <c r="F195" s="64"/>
      <c r="G195" s="80"/>
      <c r="H195" s="63"/>
      <c r="I195" s="63"/>
      <c r="J195" s="63"/>
      <c r="K195" s="63"/>
      <c r="L195" s="63"/>
      <c r="M195" s="80"/>
      <c r="N195" s="63"/>
      <c r="O195" s="63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spans="1:29" s="28" customFormat="1" ht="15.75">
      <c r="A196" s="30"/>
      <c r="B196" s="63"/>
      <c r="C196" s="63"/>
      <c r="D196" s="64"/>
      <c r="E196" s="63"/>
      <c r="F196" s="64"/>
      <c r="G196" s="80"/>
      <c r="H196" s="63"/>
      <c r="I196" s="63"/>
      <c r="J196" s="63"/>
      <c r="K196" s="63"/>
      <c r="L196" s="63"/>
      <c r="M196" s="80"/>
      <c r="N196" s="63"/>
      <c r="O196" s="63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spans="1:29" s="28" customFormat="1" ht="15.75">
      <c r="A197" s="30"/>
      <c r="D197" s="29"/>
      <c r="F197" s="29"/>
      <c r="G197" s="39"/>
      <c r="M197" s="39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spans="1:29" s="28" customFormat="1" ht="15.75">
      <c r="A198" s="30"/>
      <c r="D198" s="29"/>
      <c r="F198" s="29"/>
      <c r="G198" s="39"/>
      <c r="M198" s="39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spans="1:29" s="28" customFormat="1" ht="15.75">
      <c r="A199" s="30"/>
      <c r="D199" s="29"/>
      <c r="F199" s="29"/>
      <c r="G199" s="39"/>
      <c r="M199" s="39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spans="1:29" s="28" customFormat="1" ht="15.75">
      <c r="A200" s="30"/>
      <c r="D200" s="29"/>
      <c r="F200" s="29"/>
      <c r="G200" s="39"/>
      <c r="M200" s="39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spans="1:29" s="28" customFormat="1" ht="15.75">
      <c r="A201" s="30"/>
      <c r="D201" s="29"/>
      <c r="F201" s="29"/>
      <c r="G201" s="39"/>
      <c r="M201" s="39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spans="1:29" s="28" customFormat="1" ht="15.75">
      <c r="A202" s="30"/>
      <c r="D202" s="29"/>
      <c r="F202" s="29"/>
      <c r="G202" s="39"/>
      <c r="M202" s="39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spans="1:29" s="28" customFormat="1" ht="15.75">
      <c r="A203" s="30"/>
      <c r="D203" s="29"/>
      <c r="F203" s="29"/>
      <c r="G203" s="39"/>
      <c r="M203" s="39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spans="1:29" s="28" customFormat="1" ht="15.75">
      <c r="A204" s="30"/>
      <c r="D204" s="29"/>
      <c r="F204" s="29"/>
      <c r="G204" s="39"/>
      <c r="M204" s="39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spans="1:29" s="28" customFormat="1" ht="15.75">
      <c r="A205" s="30"/>
      <c r="D205" s="29"/>
      <c r="F205" s="29"/>
      <c r="G205" s="39"/>
      <c r="M205" s="39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spans="1:29" s="28" customFormat="1" ht="15.75">
      <c r="A206" s="30"/>
      <c r="D206" s="29"/>
      <c r="F206" s="29"/>
      <c r="G206" s="39"/>
      <c r="M206" s="39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spans="1:29" s="28" customFormat="1" ht="15.75">
      <c r="A207" s="30"/>
      <c r="D207" s="29"/>
      <c r="F207" s="29"/>
      <c r="G207" s="39"/>
      <c r="M207" s="39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spans="1:29" s="28" customFormat="1" ht="15.75">
      <c r="A208" s="30"/>
      <c r="D208" s="29"/>
      <c r="F208" s="29"/>
      <c r="G208" s="39"/>
      <c r="M208" s="39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spans="1:29" s="28" customFormat="1" ht="15.75">
      <c r="A209" s="30"/>
      <c r="D209" s="29"/>
      <c r="F209" s="29"/>
      <c r="G209" s="39"/>
      <c r="M209" s="39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spans="1:29" s="28" customFormat="1" ht="15.75">
      <c r="A210" s="30"/>
      <c r="D210" s="29"/>
      <c r="F210" s="29"/>
      <c r="G210" s="39"/>
      <c r="M210" s="39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spans="1:29" s="28" customFormat="1" ht="15.75">
      <c r="A211" s="30"/>
      <c r="D211" s="29"/>
      <c r="F211" s="29"/>
      <c r="G211" s="39"/>
      <c r="M211" s="39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spans="1:29" s="28" customFormat="1" ht="15.75">
      <c r="A212" s="30"/>
      <c r="D212" s="29"/>
      <c r="F212" s="29"/>
      <c r="G212" s="39"/>
      <c r="M212" s="39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spans="1:29" s="28" customFormat="1" ht="15.75">
      <c r="A213" s="30"/>
      <c r="D213" s="29"/>
      <c r="F213" s="29"/>
      <c r="G213" s="39"/>
      <c r="M213" s="39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spans="1:29" s="28" customFormat="1" ht="15.75">
      <c r="A214" s="30"/>
      <c r="D214" s="29"/>
      <c r="F214" s="29"/>
      <c r="G214" s="39"/>
      <c r="M214" s="39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spans="1:29" s="28" customFormat="1" ht="15.75">
      <c r="A215" s="30"/>
      <c r="D215" s="29"/>
      <c r="F215" s="29"/>
      <c r="G215" s="39"/>
      <c r="M215" s="39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spans="1:29" s="28" customFormat="1" ht="15.75">
      <c r="A216" s="30"/>
      <c r="D216" s="29"/>
      <c r="F216" s="29"/>
      <c r="G216" s="39"/>
      <c r="M216" s="39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spans="1:29" s="28" customFormat="1" ht="15.75">
      <c r="A217" s="30"/>
      <c r="D217" s="29"/>
      <c r="F217" s="29"/>
      <c r="G217" s="39"/>
      <c r="M217" s="39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spans="1:29" s="28" customFormat="1" ht="15.75">
      <c r="A218" s="30"/>
      <c r="D218" s="29"/>
      <c r="F218" s="29"/>
      <c r="G218" s="39"/>
      <c r="M218" s="39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spans="1:29" s="28" customFormat="1" ht="15.75">
      <c r="A219" s="30"/>
      <c r="D219" s="29"/>
      <c r="F219" s="29"/>
      <c r="G219" s="39"/>
      <c r="M219" s="39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spans="1:29" s="28" customFormat="1" ht="15.75">
      <c r="A220" s="30"/>
      <c r="D220" s="29"/>
      <c r="F220" s="29"/>
      <c r="G220" s="39"/>
      <c r="M220" s="39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spans="1:29" s="28" customFormat="1" ht="15.75">
      <c r="A221" s="30"/>
      <c r="D221" s="29"/>
      <c r="F221" s="29"/>
      <c r="G221" s="39"/>
      <c r="M221" s="39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spans="1:29" s="28" customFormat="1" ht="15.75">
      <c r="A222" s="30"/>
      <c r="D222" s="29"/>
      <c r="F222" s="29"/>
      <c r="G222" s="39"/>
      <c r="M222" s="39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spans="1:29" s="28" customFormat="1" ht="15.75">
      <c r="A223" s="30"/>
      <c r="D223" s="29"/>
      <c r="F223" s="29"/>
      <c r="G223" s="39"/>
      <c r="M223" s="39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spans="1:29" s="28" customFormat="1" ht="15.75">
      <c r="A224" s="30"/>
      <c r="D224" s="29"/>
      <c r="F224" s="29"/>
      <c r="G224" s="39"/>
      <c r="M224" s="39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spans="1:29" s="28" customFormat="1" ht="15.75">
      <c r="A225" s="30"/>
      <c r="D225" s="29"/>
      <c r="F225" s="29"/>
      <c r="G225" s="39"/>
      <c r="M225" s="39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spans="1:29" s="28" customFormat="1" ht="15.75">
      <c r="A226" s="30"/>
      <c r="D226" s="29"/>
      <c r="F226" s="29"/>
      <c r="G226" s="39"/>
      <c r="M226" s="39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spans="1:29" s="28" customFormat="1" ht="15.75">
      <c r="A227" s="30"/>
      <c r="D227" s="29"/>
      <c r="F227" s="29"/>
      <c r="G227" s="39"/>
      <c r="M227" s="39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spans="1:29" s="28" customFormat="1" ht="15.75">
      <c r="A228" s="30"/>
      <c r="D228" s="29"/>
      <c r="F228" s="29"/>
      <c r="G228" s="39"/>
      <c r="M228" s="39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spans="1:29" s="28" customFormat="1" ht="15.75">
      <c r="A229" s="30"/>
      <c r="D229" s="29"/>
      <c r="F229" s="29"/>
      <c r="G229" s="39"/>
      <c r="M229" s="39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spans="1:29" s="28" customFormat="1" ht="15.75">
      <c r="A230" s="30"/>
      <c r="D230" s="29"/>
      <c r="F230" s="29"/>
      <c r="G230" s="39"/>
      <c r="M230" s="39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spans="1:29" s="28" customFormat="1" ht="15.75">
      <c r="A231" s="30"/>
      <c r="D231" s="29"/>
      <c r="F231" s="29"/>
      <c r="G231" s="39"/>
      <c r="M231" s="39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spans="1:29" s="28" customFormat="1" ht="15.75">
      <c r="A232" s="30"/>
      <c r="D232" s="29"/>
      <c r="F232" s="29"/>
      <c r="G232" s="39"/>
      <c r="M232" s="39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spans="1:29" s="28" customFormat="1" ht="15.75">
      <c r="A233" s="30"/>
      <c r="D233" s="29"/>
      <c r="F233" s="29"/>
      <c r="G233" s="39"/>
      <c r="M233" s="39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spans="1:29" s="28" customFormat="1" ht="15.75">
      <c r="A234" s="30"/>
      <c r="D234" s="29"/>
      <c r="F234" s="29"/>
      <c r="G234" s="39"/>
      <c r="M234" s="39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spans="1:29" s="28" customFormat="1" ht="15.75">
      <c r="A235" s="30"/>
      <c r="D235" s="29"/>
      <c r="F235" s="29"/>
      <c r="G235" s="39"/>
      <c r="M235" s="39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spans="1:29" s="28" customFormat="1" ht="15.75">
      <c r="A236" s="30"/>
      <c r="D236" s="29"/>
      <c r="F236" s="29"/>
      <c r="G236" s="39"/>
      <c r="M236" s="39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spans="1:29" s="28" customFormat="1" ht="15.75">
      <c r="A237" s="30"/>
      <c r="D237" s="29"/>
      <c r="F237" s="29"/>
      <c r="G237" s="39"/>
      <c r="M237" s="39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spans="1:29" s="28" customFormat="1" ht="15.75">
      <c r="A238" s="30"/>
      <c r="D238" s="29"/>
      <c r="F238" s="29"/>
      <c r="G238" s="39"/>
      <c r="M238" s="39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</row>
    <row r="239" spans="1:29" s="28" customFormat="1" ht="15.75">
      <c r="A239" s="30"/>
      <c r="D239" s="29"/>
      <c r="F239" s="29"/>
      <c r="G239" s="39"/>
      <c r="M239" s="39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spans="1:29" s="28" customFormat="1" ht="15.75">
      <c r="A240" s="30"/>
      <c r="D240" s="29"/>
      <c r="F240" s="29"/>
      <c r="G240" s="39"/>
      <c r="M240" s="39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</row>
    <row r="241" spans="1:29" s="28" customFormat="1" ht="15.75">
      <c r="A241" s="30"/>
      <c r="D241" s="29"/>
      <c r="F241" s="29"/>
      <c r="G241" s="39"/>
      <c r="M241" s="39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</row>
    <row r="242" spans="1:29" s="28" customFormat="1" ht="15.75">
      <c r="A242" s="30"/>
      <c r="D242" s="29"/>
      <c r="F242" s="29"/>
      <c r="G242" s="39"/>
      <c r="M242" s="39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</row>
    <row r="243" spans="1:29" s="28" customFormat="1" ht="15.75">
      <c r="A243" s="30"/>
      <c r="D243" s="29"/>
      <c r="F243" s="29"/>
      <c r="G243" s="39"/>
      <c r="M243" s="39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spans="1:29" s="28" customFormat="1" ht="15.75">
      <c r="A244" s="30"/>
      <c r="D244" s="29"/>
      <c r="F244" s="29"/>
      <c r="G244" s="39"/>
      <c r="M244" s="39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</row>
    <row r="245" spans="1:29" s="28" customFormat="1" ht="15.75">
      <c r="A245" s="30"/>
      <c r="D245" s="29"/>
      <c r="F245" s="29"/>
      <c r="G245" s="39"/>
      <c r="M245" s="39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spans="1:29" s="28" customFormat="1" ht="15.75">
      <c r="A246" s="30"/>
      <c r="D246" s="29"/>
      <c r="F246" s="29"/>
      <c r="G246" s="39"/>
      <c r="M246" s="39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</row>
    <row r="247" spans="1:29" s="28" customFormat="1" ht="15.75">
      <c r="A247" s="30"/>
      <c r="D247" s="29"/>
      <c r="F247" s="29"/>
      <c r="G247" s="39"/>
      <c r="M247" s="39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</row>
    <row r="248" spans="1:29" s="28" customFormat="1" ht="15.75">
      <c r="A248" s="30"/>
      <c r="D248" s="29"/>
      <c r="F248" s="29"/>
      <c r="G248" s="39"/>
      <c r="M248" s="39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spans="1:29" s="28" customFormat="1" ht="15.75">
      <c r="A249" s="30"/>
      <c r="D249" s="29"/>
      <c r="F249" s="29"/>
      <c r="G249" s="39"/>
      <c r="M249" s="39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</row>
    <row r="250" spans="1:29" s="28" customFormat="1" ht="15.75">
      <c r="A250" s="30"/>
      <c r="D250" s="29"/>
      <c r="F250" s="29"/>
      <c r="G250" s="39"/>
      <c r="M250" s="39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</row>
    <row r="251" spans="1:29" s="28" customFormat="1" ht="15.75">
      <c r="A251" s="30"/>
      <c r="D251" s="29"/>
      <c r="F251" s="29"/>
      <c r="G251" s="39"/>
      <c r="M251" s="39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</row>
    <row r="252" spans="1:29" s="28" customFormat="1" ht="15.75">
      <c r="A252" s="30"/>
      <c r="D252" s="29"/>
      <c r="F252" s="29"/>
      <c r="G252" s="39"/>
      <c r="M252" s="39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</row>
    <row r="253" spans="1:29" s="28" customFormat="1" ht="15.75">
      <c r="A253" s="30"/>
      <c r="D253" s="29"/>
      <c r="F253" s="29"/>
      <c r="G253" s="39"/>
      <c r="M253" s="39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</row>
    <row r="254" spans="1:29" s="28" customFormat="1" ht="15.75">
      <c r="A254" s="30"/>
      <c r="D254" s="29"/>
      <c r="F254" s="29"/>
      <c r="G254" s="39"/>
      <c r="M254" s="39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</row>
    <row r="255" spans="1:29" s="28" customFormat="1" ht="15.75">
      <c r="A255" s="30"/>
      <c r="D255" s="29"/>
      <c r="F255" s="29"/>
      <c r="G255" s="39"/>
      <c r="M255" s="39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</row>
    <row r="256" spans="1:29" s="28" customFormat="1" ht="15.75">
      <c r="A256" s="30"/>
      <c r="D256" s="29"/>
      <c r="F256" s="29"/>
      <c r="G256" s="39"/>
      <c r="M256" s="39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</row>
    <row r="257" spans="1:29" s="28" customFormat="1" ht="15.75">
      <c r="A257" s="30"/>
      <c r="D257" s="29"/>
      <c r="F257" s="29"/>
      <c r="G257" s="39"/>
      <c r="M257" s="39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</row>
    <row r="258" spans="1:29" s="28" customFormat="1" ht="15.75">
      <c r="A258" s="30"/>
      <c r="D258" s="29"/>
      <c r="F258" s="29"/>
      <c r="G258" s="39"/>
      <c r="M258" s="39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spans="1:29" s="28" customFormat="1" ht="15.75">
      <c r="A259" s="30"/>
      <c r="D259" s="29"/>
      <c r="F259" s="29"/>
      <c r="G259" s="39"/>
      <c r="M259" s="39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</row>
    <row r="260" spans="1:29" s="28" customFormat="1" ht="15.75">
      <c r="A260" s="30"/>
      <c r="D260" s="29"/>
      <c r="F260" s="29"/>
      <c r="G260" s="39"/>
      <c r="M260" s="39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</row>
    <row r="261" spans="1:29" s="28" customFormat="1" ht="15.75">
      <c r="A261" s="30"/>
      <c r="D261" s="29"/>
      <c r="F261" s="29"/>
      <c r="G261" s="39"/>
      <c r="M261" s="39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</row>
    <row r="262" spans="1:29" s="28" customFormat="1" ht="15.75">
      <c r="A262" s="30"/>
      <c r="D262" s="29"/>
      <c r="F262" s="29"/>
      <c r="G262" s="39"/>
      <c r="M262" s="39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spans="1:29" s="28" customFormat="1" ht="15.75">
      <c r="A263" s="30"/>
      <c r="D263" s="29"/>
      <c r="F263" s="29"/>
      <c r="G263" s="39"/>
      <c r="M263" s="39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spans="1:29" s="28" customFormat="1" ht="15.75">
      <c r="A264" s="30"/>
      <c r="D264" s="29"/>
      <c r="F264" s="29"/>
      <c r="G264" s="39"/>
      <c r="M264" s="39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</row>
    <row r="265" spans="1:29" s="28" customFormat="1" ht="15.75">
      <c r="A265" s="30"/>
      <c r="D265" s="29"/>
      <c r="F265" s="29"/>
      <c r="G265" s="39"/>
      <c r="M265" s="39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</row>
    <row r="266" spans="1:29" s="28" customFormat="1" ht="15.75">
      <c r="A266" s="30"/>
      <c r="D266" s="29"/>
      <c r="F266" s="29"/>
      <c r="G266" s="39"/>
      <c r="M266" s="39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</row>
    <row r="267" spans="1:29" s="28" customFormat="1" ht="15.75">
      <c r="A267" s="30"/>
      <c r="D267" s="29"/>
      <c r="F267" s="29"/>
      <c r="G267" s="39"/>
      <c r="M267" s="39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spans="1:29" s="28" customFormat="1" ht="15.75">
      <c r="A268" s="30"/>
      <c r="D268" s="29"/>
      <c r="F268" s="29"/>
      <c r="G268" s="39"/>
      <c r="M268" s="39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spans="1:29" s="28" customFormat="1" ht="15.75">
      <c r="A269" s="30"/>
      <c r="D269" s="29"/>
      <c r="F269" s="29"/>
      <c r="G269" s="39"/>
      <c r="M269" s="39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spans="1:29" s="28" customFormat="1" ht="15.75">
      <c r="A270" s="30"/>
      <c r="D270" s="29"/>
      <c r="F270" s="29"/>
      <c r="G270" s="39"/>
      <c r="M270" s="39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spans="1:29" s="28" customFormat="1" ht="15.75">
      <c r="A271" s="30"/>
      <c r="D271" s="29"/>
      <c r="F271" s="29"/>
      <c r="G271" s="39"/>
      <c r="M271" s="39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spans="1:29" s="28" customFormat="1" ht="15.75">
      <c r="A272" s="30"/>
      <c r="D272" s="29"/>
      <c r="F272" s="29"/>
      <c r="G272" s="39"/>
      <c r="M272" s="39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spans="1:29" s="28" customFormat="1" ht="15.75">
      <c r="A273" s="30"/>
      <c r="D273" s="29"/>
      <c r="F273" s="29"/>
      <c r="G273" s="39"/>
      <c r="M273" s="39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spans="1:29" s="28" customFormat="1" ht="15.75">
      <c r="A274" s="30"/>
      <c r="D274" s="29"/>
      <c r="F274" s="29"/>
      <c r="G274" s="39"/>
      <c r="M274" s="39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spans="1:29" s="28" customFormat="1" ht="15.75">
      <c r="A275" s="30"/>
      <c r="D275" s="29"/>
      <c r="F275" s="29"/>
      <c r="G275" s="39"/>
      <c r="M275" s="39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spans="1:29" s="28" customFormat="1" ht="15.75">
      <c r="A276" s="30"/>
      <c r="D276" s="29"/>
      <c r="F276" s="29"/>
      <c r="G276" s="39"/>
      <c r="M276" s="39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spans="1:29" s="28" customFormat="1" ht="15.75">
      <c r="A277" s="30"/>
      <c r="D277" s="29"/>
      <c r="F277" s="29"/>
      <c r="G277" s="39"/>
      <c r="M277" s="39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spans="1:29" s="28" customFormat="1" ht="15.75">
      <c r="A278" s="30"/>
      <c r="D278" s="29"/>
      <c r="F278" s="29"/>
      <c r="G278" s="39"/>
      <c r="M278" s="39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spans="1:29" s="28" customFormat="1" ht="15.75">
      <c r="A279" s="30"/>
      <c r="D279" s="29"/>
      <c r="F279" s="29"/>
      <c r="G279" s="39"/>
      <c r="M279" s="39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spans="1:29" s="28" customFormat="1" ht="15.75">
      <c r="A280" s="30"/>
      <c r="D280" s="29"/>
      <c r="F280" s="29"/>
      <c r="G280" s="39"/>
      <c r="M280" s="39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spans="1:29" s="28" customFormat="1" ht="15.75">
      <c r="A281" s="30"/>
      <c r="D281" s="29"/>
      <c r="F281" s="29"/>
      <c r="G281" s="39"/>
      <c r="M281" s="39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spans="1:29" s="28" customFormat="1" ht="15.75">
      <c r="A282" s="30"/>
      <c r="D282" s="29"/>
      <c r="F282" s="29"/>
      <c r="G282" s="39"/>
      <c r="M282" s="39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spans="1:29" s="28" customFormat="1" ht="15.75">
      <c r="A283" s="30"/>
      <c r="D283" s="29"/>
      <c r="F283" s="29"/>
      <c r="G283" s="39"/>
      <c r="M283" s="39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spans="1:29" s="28" customFormat="1" ht="15.75">
      <c r="A284" s="30"/>
      <c r="D284" s="29"/>
      <c r="F284" s="29"/>
      <c r="G284" s="39"/>
      <c r="M284" s="39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spans="1:29" s="28" customFormat="1" ht="15.75">
      <c r="A285" s="30"/>
      <c r="D285" s="29"/>
      <c r="F285" s="29"/>
      <c r="G285" s="39"/>
      <c r="M285" s="39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spans="1:29" s="28" customFormat="1" ht="15.75">
      <c r="A286" s="30"/>
      <c r="D286" s="29"/>
      <c r="F286" s="29"/>
      <c r="G286" s="39"/>
      <c r="M286" s="39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spans="1:29" s="28" customFormat="1" ht="15.75">
      <c r="A287" s="30"/>
      <c r="D287" s="29"/>
      <c r="F287" s="29"/>
      <c r="G287" s="39"/>
      <c r="M287" s="39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spans="1:29" s="28" customFormat="1" ht="15.75">
      <c r="A288" s="30"/>
      <c r="D288" s="29"/>
      <c r="F288" s="29"/>
      <c r="G288" s="39"/>
      <c r="M288" s="39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spans="1:29" s="28" customFormat="1" ht="15.75">
      <c r="A289" s="30"/>
      <c r="D289" s="29"/>
      <c r="F289" s="29"/>
      <c r="G289" s="39"/>
      <c r="M289" s="39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spans="1:29" s="28" customFormat="1" ht="15.75">
      <c r="A290" s="30"/>
      <c r="D290" s="29"/>
      <c r="F290" s="29"/>
      <c r="G290" s="39"/>
      <c r="M290" s="39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spans="1:29" s="28" customFormat="1" ht="15.75">
      <c r="A291" s="30"/>
      <c r="D291" s="29"/>
      <c r="F291" s="29"/>
      <c r="G291" s="39"/>
      <c r="M291" s="39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spans="1:29" s="28" customFormat="1" ht="15.75">
      <c r="A292" s="30"/>
      <c r="D292" s="29"/>
      <c r="F292" s="29"/>
      <c r="G292" s="39"/>
      <c r="M292" s="39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spans="1:29" s="28" customFormat="1" ht="15.75">
      <c r="A293" s="30"/>
      <c r="D293" s="29"/>
      <c r="F293" s="29"/>
      <c r="G293" s="39"/>
      <c r="M293" s="39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spans="1:29" s="28" customFormat="1" ht="15.75">
      <c r="A294" s="30"/>
      <c r="D294" s="29"/>
      <c r="F294" s="29"/>
      <c r="G294" s="39"/>
      <c r="M294" s="39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spans="1:29" s="28" customFormat="1" ht="15.75">
      <c r="A295" s="30"/>
      <c r="D295" s="29"/>
      <c r="F295" s="29"/>
      <c r="G295" s="39"/>
      <c r="M295" s="39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spans="1:29" s="28" customFormat="1" ht="15.75">
      <c r="A296" s="30"/>
      <c r="D296" s="29"/>
      <c r="F296" s="29"/>
      <c r="G296" s="39"/>
      <c r="M296" s="39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spans="1:29" s="28" customFormat="1" ht="15.75">
      <c r="A297" s="30"/>
      <c r="D297" s="29"/>
      <c r="F297" s="29"/>
      <c r="G297" s="39"/>
      <c r="M297" s="39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spans="1:29" s="28" customFormat="1" ht="15.75">
      <c r="A298" s="30"/>
      <c r="D298" s="29"/>
      <c r="F298" s="29"/>
      <c r="G298" s="39"/>
      <c r="M298" s="39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spans="1:29" s="28" customFormat="1" ht="15.75">
      <c r="A299" s="30"/>
      <c r="D299" s="29"/>
      <c r="F299" s="29"/>
      <c r="G299" s="39"/>
      <c r="M299" s="39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spans="1:29" s="28" customFormat="1" ht="15.75">
      <c r="A300" s="30"/>
      <c r="D300" s="29"/>
      <c r="F300" s="29"/>
      <c r="G300" s="39"/>
      <c r="M300" s="39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spans="1:29" s="28" customFormat="1" ht="15.75">
      <c r="A301" s="30"/>
      <c r="D301" s="29"/>
      <c r="F301" s="29"/>
      <c r="G301" s="39"/>
      <c r="M301" s="39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spans="1:29" s="28" customFormat="1" ht="15.75">
      <c r="A302" s="30"/>
      <c r="D302" s="29"/>
      <c r="F302" s="29"/>
      <c r="G302" s="39"/>
      <c r="M302" s="39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spans="1:29" s="28" customFormat="1" ht="15.75">
      <c r="A303" s="30"/>
      <c r="D303" s="29"/>
      <c r="F303" s="29"/>
      <c r="G303" s="39"/>
      <c r="M303" s="39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spans="1:29" s="28" customFormat="1" ht="15.75">
      <c r="A304" s="30"/>
      <c r="D304" s="29"/>
      <c r="F304" s="29"/>
      <c r="G304" s="39"/>
      <c r="M304" s="39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spans="1:29" s="28" customFormat="1" ht="15.75">
      <c r="A305" s="30"/>
      <c r="D305" s="29"/>
      <c r="F305" s="29"/>
      <c r="G305" s="39"/>
      <c r="M305" s="39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spans="1:29" s="28" customFormat="1" ht="15.75">
      <c r="A306" s="30"/>
      <c r="D306" s="29"/>
      <c r="F306" s="29"/>
      <c r="G306" s="39"/>
      <c r="M306" s="39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spans="1:29" s="28" customFormat="1" ht="15.75">
      <c r="A307" s="30"/>
      <c r="D307" s="29"/>
      <c r="F307" s="29"/>
      <c r="G307" s="39"/>
      <c r="M307" s="39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spans="1:29" s="28" customFormat="1" ht="15.75">
      <c r="A308" s="30"/>
      <c r="D308" s="29"/>
      <c r="F308" s="29"/>
      <c r="G308" s="39"/>
      <c r="M308" s="39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spans="1:29" s="28" customFormat="1" ht="15.75">
      <c r="A309" s="30"/>
      <c r="D309" s="29"/>
      <c r="F309" s="29"/>
      <c r="G309" s="39"/>
      <c r="M309" s="39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spans="1:29" s="28" customFormat="1" ht="15.75">
      <c r="A310" s="30"/>
      <c r="D310" s="29"/>
      <c r="F310" s="29"/>
      <c r="G310" s="39"/>
      <c r="M310" s="39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spans="1:29" s="28" customFormat="1" ht="15.75">
      <c r="A311" s="30"/>
      <c r="D311" s="29"/>
      <c r="F311" s="29"/>
      <c r="G311" s="39"/>
      <c r="M311" s="39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spans="1:29" s="28" customFormat="1" ht="15.75">
      <c r="A312" s="30"/>
      <c r="D312" s="29"/>
      <c r="F312" s="29"/>
      <c r="G312" s="39"/>
      <c r="M312" s="39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spans="1:29" s="28" customFormat="1" ht="15.75">
      <c r="A313" s="30"/>
      <c r="D313" s="29"/>
      <c r="F313" s="29"/>
      <c r="G313" s="39"/>
      <c r="M313" s="39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spans="1:29" s="28" customFormat="1" ht="15.75">
      <c r="A314" s="30"/>
      <c r="D314" s="29"/>
      <c r="F314" s="29"/>
      <c r="G314" s="39"/>
      <c r="M314" s="39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spans="1:29" s="28" customFormat="1" ht="15.75">
      <c r="A315" s="30"/>
      <c r="D315" s="29"/>
      <c r="F315" s="29"/>
      <c r="G315" s="39"/>
      <c r="M315" s="39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spans="1:29" s="28" customFormat="1" ht="15.75">
      <c r="A316" s="30"/>
      <c r="D316" s="29"/>
      <c r="F316" s="29"/>
      <c r="G316" s="39"/>
      <c r="M316" s="39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spans="1:29" s="28" customFormat="1" ht="15.75">
      <c r="A317" s="30"/>
      <c r="D317" s="29"/>
      <c r="F317" s="29"/>
      <c r="G317" s="39"/>
      <c r="M317" s="39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spans="1:29" s="28" customFormat="1" ht="15.75">
      <c r="A318" s="30"/>
      <c r="D318" s="29"/>
      <c r="F318" s="29"/>
      <c r="G318" s="39"/>
      <c r="M318" s="39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spans="1:29" s="28" customFormat="1" ht="15.75">
      <c r="A319" s="30"/>
      <c r="D319" s="29"/>
      <c r="F319" s="29"/>
      <c r="G319" s="39"/>
      <c r="M319" s="39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spans="1:29" s="28" customFormat="1" ht="15.75">
      <c r="A320" s="30"/>
      <c r="D320" s="29"/>
      <c r="F320" s="29"/>
      <c r="G320" s="39"/>
      <c r="M320" s="39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spans="1:29" s="28" customFormat="1" ht="15.75">
      <c r="A321" s="30"/>
      <c r="D321" s="29"/>
      <c r="F321" s="29"/>
      <c r="G321" s="39"/>
      <c r="M321" s="39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spans="1:29" s="28" customFormat="1" ht="15.75">
      <c r="A322" s="30"/>
      <c r="D322" s="29"/>
      <c r="F322" s="29"/>
      <c r="G322" s="39"/>
      <c r="M322" s="39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spans="1:29" s="28" customFormat="1" ht="15.75">
      <c r="A323" s="30"/>
      <c r="D323" s="29"/>
      <c r="F323" s="29"/>
      <c r="G323" s="39"/>
      <c r="M323" s="39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spans="1:29" s="28" customFormat="1" ht="15.75">
      <c r="A324" s="30"/>
      <c r="D324" s="29"/>
      <c r="F324" s="29"/>
      <c r="G324" s="39"/>
      <c r="M324" s="39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spans="1:29" s="28" customFormat="1" ht="15.75">
      <c r="A325" s="30"/>
      <c r="D325" s="29"/>
      <c r="F325" s="29"/>
      <c r="G325" s="39"/>
      <c r="M325" s="39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spans="1:29" s="28" customFormat="1" ht="15.75">
      <c r="A326" s="30"/>
      <c r="D326" s="29"/>
      <c r="F326" s="29"/>
      <c r="G326" s="39"/>
      <c r="M326" s="39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</sheetData>
  <sortState ref="B6:K23">
    <sortCondition descending="1" ref="C6:C23"/>
    <sortCondition descending="1" ref="F6:F23"/>
  </sortState>
  <mergeCells count="5">
    <mergeCell ref="A34:B34"/>
    <mergeCell ref="A38:L39"/>
    <mergeCell ref="B56:H56"/>
    <mergeCell ref="B54:I54"/>
    <mergeCell ref="A55:L55"/>
  </mergeCells>
  <pageMargins left="0.7" right="0.7" top="0.75" bottom="0.75" header="0.3" footer="0.3"/>
  <pageSetup scale="74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0" workbookViewId="0">
      <selection activeCell="A20" sqref="A20:B33"/>
    </sheetView>
  </sheetViews>
  <sheetFormatPr defaultRowHeight="15"/>
  <cols>
    <col min="1" max="1" width="19.140625" style="308" bestFit="1" customWidth="1"/>
    <col min="2" max="3" width="9.140625" style="308"/>
    <col min="4" max="4" width="19.140625" style="308" bestFit="1" customWidth="1"/>
    <col min="5" max="16384" width="9.140625" style="308"/>
  </cols>
  <sheetData>
    <row r="1" spans="1:9" ht="20.25" customHeight="1">
      <c r="A1" s="320" t="s">
        <v>267</v>
      </c>
      <c r="B1" s="319"/>
      <c r="D1" s="320" t="s">
        <v>268</v>
      </c>
      <c r="E1" s="320"/>
      <c r="G1" s="308" t="s">
        <v>393</v>
      </c>
    </row>
    <row r="2" spans="1:9">
      <c r="A2" s="43" t="str">
        <f>INDEX('Back Page'!$AW$2:$AW$36,MATCH(1,INDEX(('Back Page'!$BT$2:$BT$108=$B2)*ISNA(MATCH('Back Page'!$AW$2:$AW$108,'Back Page'!$C$1:$C2,0)),0),0))</f>
        <v>Tony Iannuzzi</v>
      </c>
      <c r="B2" s="43">
        <f>LARGE('Back Page'!$BT$2:$BT$109,ROWS('Back Page'!D$2:D2))</f>
        <v>737</v>
      </c>
      <c r="C2" s="48"/>
      <c r="D2" s="48" t="str">
        <f>INDEX('Back Page'!$AW$2:$AW$34,MATCH(1,INDEX(('Back Page'!$BU$2:$BU$108=$E2)*ISNA(MATCH('Back Page'!$AW$2:$AW$108,'Back Page'!$C$1:$C2,0)),0),0))</f>
        <v>Tony Iannuzzi</v>
      </c>
      <c r="E2" s="43">
        <f>LARGE('Back Page'!$BU$2:$BU$109,ROWS('Back Page'!AB$2:AB2))</f>
        <v>183</v>
      </c>
      <c r="G2" s="48"/>
      <c r="H2" s="48"/>
      <c r="I2" s="43"/>
    </row>
    <row r="3" spans="1:9">
      <c r="A3" s="43" t="str">
        <f>INDEX('Back Page'!$AW$2:$AW$36,MATCH(1,INDEX(('Back Page'!$BT$2:$BT$108=$B3)*ISNA(MATCH('Back Page'!$AW$2:$AW$108,'Back Page'!$C$1:$C3,0)),0),0))</f>
        <v>Jonathan Boudreau</v>
      </c>
      <c r="B3" s="43">
        <f>LARGE('Back Page'!$BT$2:$BT$109,ROWS('Back Page'!D$2:D3))</f>
        <v>724</v>
      </c>
      <c r="C3" s="48"/>
      <c r="D3" s="48" t="str">
        <f>INDEX('Back Page'!$AW$2:$AW$34,MATCH(1,INDEX(('Back Page'!$BU$2:$BU$108=$E3)*ISNA(MATCH('Back Page'!$AW$2:$AW$108,'Back Page'!$C$1:$C3,0)),0),0))</f>
        <v>Jonathan Boudreau</v>
      </c>
      <c r="E3" s="43">
        <f>LARGE('Back Page'!$BU$2:$BU$109,ROWS('Back Page'!AB$2:AB3))</f>
        <v>175</v>
      </c>
      <c r="G3" s="48"/>
      <c r="H3" s="48"/>
      <c r="I3" s="43"/>
    </row>
    <row r="4" spans="1:9">
      <c r="A4" s="43" t="str">
        <f>INDEX('Back Page'!$AW$2:$AW$36,MATCH(1,INDEX(('Back Page'!$BT$2:$BT$108=$B4)*ISNA(MATCH('Back Page'!$AW$2:$AW$108,'Back Page'!$C$1:$C4,0)),0),0))</f>
        <v>Nick Norcross</v>
      </c>
      <c r="B4" s="43">
        <f>LARGE('Back Page'!$BT$2:$BT$109,ROWS('Back Page'!D$2:D4))</f>
        <v>714</v>
      </c>
      <c r="C4" s="48"/>
      <c r="D4" s="48" t="str">
        <f>INDEX('Back Page'!$AW$2:$AW$34,MATCH(1,INDEX(('Back Page'!$BU$2:$BU$108=$E4)*ISNA(MATCH('Back Page'!$AW$2:$AW$108,'Back Page'!$C$1:$C4,0)),0),0))</f>
        <v>Dave Mallahan</v>
      </c>
      <c r="E4" s="43">
        <f>LARGE('Back Page'!$BU$2:$BU$109,ROWS('Back Page'!AB$2:AB4))</f>
        <v>166</v>
      </c>
      <c r="G4" s="48"/>
      <c r="H4" s="48"/>
      <c r="I4" s="43"/>
    </row>
    <row r="5" spans="1:9">
      <c r="A5" s="43" t="str">
        <f>INDEX('Back Page'!$AW$2:$AW$36,MATCH(1,INDEX(('Back Page'!$BT$2:$BT$108=$B5)*ISNA(MATCH('Back Page'!$AW$2:$AW$108,'Back Page'!$C$1:$C5,0)),0),0))</f>
        <v>Mark Ricci</v>
      </c>
      <c r="B5" s="43">
        <f>LARGE('Back Page'!$BT$2:$BT$109,ROWS('Back Page'!D$2:D5))</f>
        <v>712</v>
      </c>
      <c r="C5" s="48"/>
      <c r="D5" s="48" t="str">
        <f>INDEX('Back Page'!$AW$2:$AW$34,MATCH(1,INDEX(('Back Page'!$BU$2:$BU$108=$E5)*ISNA(MATCH('Back Page'!$AW$2:$AW$108,'Back Page'!$C$1:$C5,0)),0),0))</f>
        <v>Brian Fournier</v>
      </c>
      <c r="E5" s="43">
        <f>LARGE('Back Page'!$BU$2:$BU$109,ROWS('Back Page'!AB$2:AB5))</f>
        <v>165</v>
      </c>
      <c r="G5" s="48"/>
      <c r="H5" s="48"/>
      <c r="I5" s="43"/>
    </row>
    <row r="6" spans="1:9">
      <c r="A6" s="43" t="str">
        <f>INDEX('Back Page'!$AW$2:$AW$36,MATCH(1,INDEX(('Back Page'!$BT$2:$BT$108=$B6)*ISNA(MATCH('Back Page'!$AW$2:$AW$108,'Back Page'!$C$1:$C6,0)),0),0))</f>
        <v>Brian Fournier</v>
      </c>
      <c r="B6" s="43">
        <f>LARGE('Back Page'!$BT$2:$BT$109,ROWS('Back Page'!D$2:D6))</f>
        <v>701</v>
      </c>
      <c r="C6" s="48"/>
      <c r="D6" s="48" t="str">
        <f>INDEX('Back Page'!$AW$2:$AW$34,MATCH(1,INDEX(('Back Page'!$BU$2:$BU$108=$E6)*ISNA(MATCH('Back Page'!$AW$2:$AW$108,'Back Page'!$C$1:$C6,0)),0),0))</f>
        <v>Brian Fournier</v>
      </c>
      <c r="E6" s="43">
        <f>LARGE('Back Page'!$BU$2:$BU$109,ROWS('Back Page'!AB$2:AB6))</f>
        <v>165</v>
      </c>
      <c r="G6" s="48"/>
      <c r="H6" s="48"/>
      <c r="I6" s="43"/>
    </row>
    <row r="7" spans="1:9">
      <c r="A7" s="43" t="str">
        <f>INDEX('Back Page'!$AW$2:$AW$36,MATCH(1,INDEX(('Back Page'!$BT$2:$BT$108=$B7)*ISNA(MATCH('Back Page'!$AW$2:$AW$108,'Back Page'!$C$1:$C7,0)),0),0))</f>
        <v>Sam Dagostino</v>
      </c>
      <c r="B7" s="43">
        <f>LARGE('Back Page'!$BT$2:$BT$109,ROWS('Back Page'!D$2:D7))</f>
        <v>699</v>
      </c>
      <c r="C7" s="48"/>
      <c r="D7" s="48" t="str">
        <f>INDEX('Back Page'!$AW$2:$AW$34,MATCH(1,INDEX(('Back Page'!$BU$2:$BU$108=$E7)*ISNA(MATCH('Back Page'!$AW$2:$AW$108,'Back Page'!$C$1:$C7,0)),0),0))</f>
        <v>Brian Fournier</v>
      </c>
      <c r="E7" s="43">
        <f>LARGE('Back Page'!$BU$2:$BU$109,ROWS('Back Page'!AB$2:AB7))</f>
        <v>165</v>
      </c>
      <c r="G7" s="48"/>
      <c r="H7" s="48"/>
      <c r="I7" s="43"/>
    </row>
    <row r="8" spans="1:9">
      <c r="A8" s="43" t="str">
        <f>INDEX('Back Page'!$AW$2:$AW$36,MATCH(1,INDEX(('Back Page'!$BT$2:$BT$108=$B8)*ISNA(MATCH('Back Page'!$AW$2:$AW$108,'Back Page'!$C$1:$C8,0)),0),0))</f>
        <v>Paul D'Antuono</v>
      </c>
      <c r="B8" s="43">
        <f>LARGE('Back Page'!$BT$2:$BT$109,ROWS('Back Page'!D$2:D8))</f>
        <v>678</v>
      </c>
      <c r="C8" s="48"/>
      <c r="D8" s="48" t="str">
        <f>INDEX('Back Page'!$AW$2:$AW$34,MATCH(1,INDEX(('Back Page'!$BU$2:$BU$108=$E8)*ISNA(MATCH('Back Page'!$AW$2:$AW$108,'Back Page'!$C$1:$C8,0)),0),0))</f>
        <v>Paul D'Antuono</v>
      </c>
      <c r="E8" s="43">
        <f>LARGE('Back Page'!$BU$2:$BU$109,ROWS('Back Page'!AB$2:AB8))</f>
        <v>164</v>
      </c>
      <c r="G8" s="48"/>
      <c r="H8" s="48"/>
      <c r="I8" s="43"/>
    </row>
    <row r="9" spans="1:9">
      <c r="A9" s="43" t="str">
        <f>INDEX('Back Page'!$AW$2:$AW$36,MATCH(1,INDEX(('Back Page'!$BT$2:$BT$108=$B9)*ISNA(MATCH('Back Page'!$AW$2:$AW$108,'Back Page'!$C$1:$C9,0)),0),0))</f>
        <v>Brandon Marks</v>
      </c>
      <c r="B9" s="43">
        <f>LARGE('Back Page'!$BT$2:$BT$109,ROWS('Back Page'!D$2:D9))</f>
        <v>674</v>
      </c>
      <c r="C9" s="48"/>
      <c r="D9" s="48" t="str">
        <f>INDEX('Back Page'!$AW$2:$AW$34,MATCH(1,INDEX(('Back Page'!$BU$2:$BU$108=$E9)*ISNA(MATCH('Back Page'!$AW$2:$AW$108,'Back Page'!$C$1:$C9,0)),0),0))</f>
        <v>Paul D'Antuono</v>
      </c>
      <c r="E9" s="43">
        <f>LARGE('Back Page'!$BU$2:$BU$109,ROWS('Back Page'!AB$2:AB9))</f>
        <v>164</v>
      </c>
      <c r="G9" s="48"/>
      <c r="H9" s="48"/>
      <c r="I9" s="43"/>
    </row>
    <row r="10" spans="1:9">
      <c r="A10" s="43" t="str">
        <f>INDEX('Back Page'!$AW$2:$AW$36,MATCH(1,INDEX(('Back Page'!$BT$2:$BT$108=$B10)*ISNA(MATCH('Back Page'!$AW$2:$AW$108,'Back Page'!$C$1:$C10,0)),0),0))</f>
        <v>Bobby Doherty</v>
      </c>
      <c r="B10" s="43">
        <f>LARGE('Back Page'!$BT$2:$BT$109,ROWS('Back Page'!D$2:D10))</f>
        <v>664</v>
      </c>
      <c r="C10" s="48"/>
      <c r="D10" s="48" t="str">
        <f>INDEX('Back Page'!$AW$2:$AW$34,MATCH(1,INDEX(('Back Page'!$BU$2:$BU$108=$E10)*ISNA(MATCH('Back Page'!$AW$2:$AW$108,'Back Page'!$C$1:$C10,0)),0),0))</f>
        <v>Bobby Doherty</v>
      </c>
      <c r="E10" s="43">
        <f>LARGE('Back Page'!$BU$2:$BU$109,ROWS('Back Page'!AB$2:AB10))</f>
        <v>161</v>
      </c>
      <c r="G10" s="48"/>
      <c r="H10" s="48"/>
      <c r="I10" s="43"/>
    </row>
    <row r="11" spans="1:9">
      <c r="A11" s="43" t="str">
        <f>INDEX('Back Page'!$AW$2:$AW$36,MATCH(1,INDEX(('Back Page'!$BT$2:$BT$108=$B11)*ISNA(MATCH('Back Page'!$AW$2:$AW$108,'Back Page'!$C$1:$C11,0)),0),0))</f>
        <v>Bobby Doherty</v>
      </c>
      <c r="B11" s="43">
        <f>LARGE('Back Page'!$BT$2:$BT$109,ROWS('Back Page'!D$2:D11))</f>
        <v>664</v>
      </c>
      <c r="C11" s="48"/>
      <c r="D11" s="48" t="str">
        <f>INDEX('Back Page'!$AW$2:$AW$34,MATCH(1,INDEX(('Back Page'!$BU$2:$BU$108=$E11)*ISNA(MATCH('Back Page'!$AW$2:$AW$108,'Back Page'!$C$1:$C11,0)),0),0))</f>
        <v>Bobby Doherty</v>
      </c>
      <c r="E11" s="43">
        <f>LARGE('Back Page'!$BU$2:$BU$109,ROWS('Back Page'!AB$2:AB11))</f>
        <v>161</v>
      </c>
      <c r="G11" s="48"/>
      <c r="H11" s="48"/>
      <c r="I11" s="43"/>
    </row>
    <row r="12" spans="1:9">
      <c r="A12" s="43" t="str">
        <f>INDEX('Back Page'!$AW$2:$AW$36,MATCH(1,INDEX(('Back Page'!$BT$2:$BT$108=$B12)*ISNA(MATCH('Back Page'!$AW$2:$AW$108,'Back Page'!$C$1:$C12,0)),0),0))</f>
        <v>Tony Anello</v>
      </c>
      <c r="B12" s="43">
        <f>LARGE('Back Page'!$BT$2:$BT$109,ROWS('Back Page'!D$2:D12))</f>
        <v>653</v>
      </c>
      <c r="C12" s="48"/>
      <c r="D12" s="48" t="str">
        <f>INDEX('Back Page'!$AW$2:$AW$34,MATCH(1,INDEX(('Back Page'!$BU$2:$BU$108=$E12)*ISNA(MATCH('Back Page'!$AW$2:$AW$108,'Back Page'!$C$1:$C12,0)),0),0))</f>
        <v>Bobby Doherty</v>
      </c>
      <c r="E12" s="43">
        <f>LARGE('Back Page'!$BU$2:$BU$109,ROWS('Back Page'!AB$2:AB12))</f>
        <v>161</v>
      </c>
      <c r="G12" s="48"/>
      <c r="H12" s="48"/>
      <c r="I12" s="43"/>
    </row>
    <row r="13" spans="1:9">
      <c r="A13" s="43" t="str">
        <f>INDEX('Back Page'!$AW$2:$AW$36,MATCH(1,INDEX(('Back Page'!$BT$2:$BT$108=$B13)*ISNA(MATCH('Back Page'!$AW$2:$AW$108,'Back Page'!$C$1:$C13,0)),0),0))</f>
        <v>Bruno DeFeo</v>
      </c>
      <c r="B13" s="43">
        <f>LARGE('Back Page'!$BT$2:$BT$109,ROWS('Back Page'!D$2:D13))</f>
        <v>652</v>
      </c>
      <c r="C13" s="48"/>
      <c r="D13" s="48" t="str">
        <f>INDEX('Back Page'!$AW$2:$AW$34,MATCH(1,INDEX(('Back Page'!$BU$2:$BU$108=$E13)*ISNA(MATCH('Back Page'!$AW$2:$AW$108,'Back Page'!$C$1:$C13,0)),0),0))</f>
        <v>Bobby Doherty</v>
      </c>
      <c r="E13" s="43">
        <f>LARGE('Back Page'!$BU$2:$BU$109,ROWS('Back Page'!AB$2:AB13))</f>
        <v>161</v>
      </c>
      <c r="G13" s="48"/>
      <c r="H13" s="48"/>
      <c r="I13" s="43"/>
    </row>
    <row r="14" spans="1:9">
      <c r="A14" s="43" t="str">
        <f>INDEX('Back Page'!$AW$2:$AW$36,MATCH(1,INDEX(('Back Page'!$BT$2:$BT$108=$B14)*ISNA(MATCH('Back Page'!$AW$2:$AW$108,'Back Page'!$C$1:$C14,0)),0),0))</f>
        <v>Bruno DeFeo</v>
      </c>
      <c r="B14" s="43">
        <f>LARGE('Back Page'!$BT$2:$BT$109,ROWS('Back Page'!D$2:D14))</f>
        <v>652</v>
      </c>
      <c r="C14" s="48"/>
      <c r="D14" s="48" t="str">
        <f>INDEX('Back Page'!$AW$2:$AW$34,MATCH(1,INDEX(('Back Page'!$BU$2:$BU$108=$E14)*ISNA(MATCH('Back Page'!$AW$2:$AW$108,'Back Page'!$C$1:$C15,0)),0),0))</f>
        <v>Geoff Dunn</v>
      </c>
      <c r="E14" s="43">
        <f>LARGE('Back Page'!$BU$2:$BU$109,ROWS('Back Page'!AB$2:AB15))</f>
        <v>157</v>
      </c>
      <c r="G14" s="48"/>
      <c r="H14" s="48"/>
      <c r="I14" s="43"/>
    </row>
    <row r="15" spans="1:9">
      <c r="A15" s="43" t="str">
        <f>INDEX('Back Page'!$AW$2:$AW$36,MATCH(1,INDEX(('Back Page'!$BT$2:$BT$108=$B15)*ISNA(MATCH('Back Page'!$AW$2:$AW$108,'Back Page'!$C$1:$C15,0)),0),0))</f>
        <v>Wally Flannery</v>
      </c>
      <c r="B15" s="43">
        <f>LARGE('Back Page'!$BT$2:$BT$109,ROWS('Back Page'!D$2:D15))</f>
        <v>648</v>
      </c>
      <c r="C15" s="48"/>
      <c r="D15" s="48" t="str">
        <f>INDEX('Back Page'!$AW$2:$AW$34,MATCH(1,INDEX(('Back Page'!$BU$2:$BU$108=$E15)*ISNA(MATCH('Back Page'!$AW$2:$AW$108,'Back Page'!$C$1:$C16,0)),0),0))</f>
        <v>Nick Norcross</v>
      </c>
      <c r="E15" s="43">
        <f>LARGE('Back Page'!$BU$2:$BU$109,ROWS('Back Page'!AB$2:AB16))</f>
        <v>156</v>
      </c>
      <c r="G15" s="48"/>
      <c r="H15" s="48"/>
      <c r="I15" s="43"/>
    </row>
    <row r="16" spans="1:9">
      <c r="A16" s="43" t="str">
        <f>INDEX('Back Page'!$AW$2:$AW$36,MATCH(1,INDEX(('Back Page'!$BT$2:$BT$108=$B16)*ISNA(MATCH('Back Page'!$AW$2:$AW$108,'Back Page'!$C$1:$C16,0)),0),0))</f>
        <v>Don Page</v>
      </c>
      <c r="B16" s="43">
        <f>LARGE('Back Page'!$BT$2:$BT$109,ROWS('Back Page'!D$2:D16))</f>
        <v>646</v>
      </c>
      <c r="C16" s="48"/>
      <c r="D16" s="48" t="str">
        <f>INDEX('Back Page'!$AW$2:$AW$34,MATCH(1,INDEX(('Back Page'!$BU$2:$BU$108=$E16)*ISNA(MATCH('Back Page'!$AW$2:$AW$108,'Back Page'!$C$1:$C17,0)),0),0))</f>
        <v>Mike Spinazola</v>
      </c>
      <c r="E16" s="43">
        <f>LARGE('Back Page'!$BU$2:$BU$109,ROWS('Back Page'!AB$2:AB17))</f>
        <v>155</v>
      </c>
      <c r="G16" s="48"/>
      <c r="H16" s="48"/>
      <c r="I16" s="43"/>
    </row>
    <row r="17" spans="1:9">
      <c r="A17" s="43" t="str">
        <f>INDEX('Back Page'!$AW$2:$AW$36,MATCH(1,INDEX(('Back Page'!$BT$2:$BT$108=$B17)*ISNA(MATCH('Back Page'!$AW$2:$AW$108,'Back Page'!$C$1:$C17,0)),0),0))</f>
        <v>Dave Mallahan</v>
      </c>
      <c r="B17" s="43">
        <f>LARGE('Back Page'!$BT$2:$BT$109,ROWS('Back Page'!D$2:D17))</f>
        <v>640</v>
      </c>
      <c r="C17" s="48"/>
      <c r="D17" s="48" t="str">
        <f>INDEX('Back Page'!$AW$2:$AW$34,MATCH(1,INDEX(('Back Page'!$BU$2:$BU$108=$E17)*ISNA(MATCH('Back Page'!$AW$2:$AW$108,'Back Page'!$C$1:$C18,0)),0),0))</f>
        <v>Brandon Marks</v>
      </c>
      <c r="E17" s="43">
        <f>LARGE('Back Page'!$BU$2:$BU$109,ROWS('Back Page'!AB$2:AB18))</f>
        <v>154</v>
      </c>
      <c r="G17" s="48"/>
      <c r="H17" s="48"/>
      <c r="I17" s="43"/>
    </row>
    <row r="18" spans="1:9">
      <c r="A18" s="43" t="str">
        <f>INDEX('Back Page'!$AW$2:$AW$36,MATCH(1,INDEX(('Back Page'!$BT$2:$BT$108=$B18)*ISNA(MATCH('Back Page'!$AW$2:$AW$108,'Back Page'!$C$1:$C18,0)),0),0))</f>
        <v>Dave Mallahan</v>
      </c>
      <c r="B18" s="43">
        <f>LARGE('Back Page'!$BT$2:$BT$109,ROWS('Back Page'!D$2:D18))</f>
        <v>640</v>
      </c>
      <c r="C18" s="48"/>
      <c r="D18" s="48" t="str">
        <f>INDEX('Back Page'!$AW$2:$AW$34,MATCH(1,INDEX(('Back Page'!$BU$2:$BU$108=$E18)*ISNA(MATCH('Back Page'!$AW$2:$AW$108,'Back Page'!$C$1:$C19,0)),0),0))</f>
        <v>Brandon Marks</v>
      </c>
      <c r="E18" s="43">
        <f>LARGE('Back Page'!$BU$2:$BU$109,ROWS('Back Page'!AB$2:AB19))</f>
        <v>154</v>
      </c>
      <c r="G18" s="48"/>
      <c r="H18" s="48"/>
      <c r="I18" s="43"/>
    </row>
    <row r="19" spans="1:9">
      <c r="A19" s="43" t="str">
        <f>INDEX('Back Page'!$AW$2:$AW$36,MATCH(1,INDEX(('Back Page'!$BT$2:$BT$108=$B19)*ISNA(MATCH('Back Page'!$AW$2:$AW$108,'Back Page'!$C$1:$C19,0)),0),0))</f>
        <v>Maria Mazzarella</v>
      </c>
      <c r="B19" s="43">
        <f>LARGE('Back Page'!$BT$2:$BT$109,ROWS('Back Page'!D$2:D19))</f>
        <v>639</v>
      </c>
      <c r="C19" s="48"/>
      <c r="D19" s="48" t="str">
        <f>INDEX('Back Page'!$AW$2:$AW$34,MATCH(1,INDEX(('Back Page'!$BU$2:$BU$108=$E19)*ISNA(MATCH('Back Page'!$AW$2:$AW$108,'Back Page'!$C$1:$C20,0)),0),0))</f>
        <v>Rich Limone</v>
      </c>
      <c r="E19" s="43">
        <f>LARGE('Back Page'!$BU$2:$BU$109,ROWS('Back Page'!AB$2:AB20))</f>
        <v>153</v>
      </c>
      <c r="G19" s="48"/>
      <c r="H19" s="48"/>
      <c r="I19" s="43"/>
    </row>
    <row r="20" spans="1:9">
      <c r="A20" s="43" t="str">
        <f>INDEX('Back Page'!$AW$2:$AW$36,MATCH(1,INDEX(('Back Page'!$BT$2:$BT$108=$B20)*ISNA(MATCH('Back Page'!$AW$2:$AW$108,'Back Page'!$C$1:$C22,0)),0),0))</f>
        <v>Geoff Dunn</v>
      </c>
      <c r="B20" s="43">
        <f>LARGE('Back Page'!$BT$2:$BT$109,ROWS('Back Page'!D$2:D22))</f>
        <v>618</v>
      </c>
      <c r="C20" s="48"/>
      <c r="D20" s="48" t="str">
        <f>INDEX('Back Page'!$AW$2:$AW$34,MATCH(1,INDEX(('Back Page'!$BU$2:$BU$108=$E20)*ISNA(MATCH('Back Page'!$AW$2:$AW$108,'Back Page'!$C$1:$C21,0)),0),0))</f>
        <v>Aaron Souza Jr.</v>
      </c>
      <c r="E20" s="43">
        <f>LARGE('Back Page'!$BU$2:$BU$109,ROWS('Back Page'!AB$2:AB21))</f>
        <v>152</v>
      </c>
      <c r="G20" s="48"/>
      <c r="H20" s="48"/>
      <c r="I20" s="43"/>
    </row>
    <row r="21" spans="1:9">
      <c r="A21" s="43" t="str">
        <f>INDEX('Back Page'!$AW$2:$AW$36,MATCH(1,INDEX(('Back Page'!$BT$2:$BT$108=$B21)*ISNA(MATCH('Back Page'!$AW$2:$AW$108,'Back Page'!$C$1:$C23,0)),0),0))</f>
        <v>Rich Limone</v>
      </c>
      <c r="B21" s="43">
        <f>LARGE('Back Page'!$BT$2:$BT$109,ROWS('Back Page'!D$2:D23))</f>
        <v>615</v>
      </c>
      <c r="C21" s="48"/>
      <c r="D21" s="48" t="str">
        <f>INDEX('Back Page'!$AW$2:$AW$34,MATCH(1,INDEX(('Back Page'!$BU$2:$BU$108=$E21)*ISNA(MATCH('Back Page'!$AW$2:$AW$108,'Back Page'!$C$1:$C24,0)),0),0))</f>
        <v>Bobby Shone</v>
      </c>
      <c r="E21" s="43">
        <f>LARGE('Back Page'!$BU$2:$BU$109,ROWS('Back Page'!AB$2:AB24))</f>
        <v>150</v>
      </c>
      <c r="G21" s="48"/>
      <c r="H21" s="48"/>
      <c r="I21" s="43"/>
    </row>
    <row r="22" spans="1:9">
      <c r="A22" s="43" t="str">
        <f>INDEX('Back Page'!$AW$2:$AW$36,MATCH(1,INDEX(('Back Page'!$BT$2:$BT$108=$B22)*ISNA(MATCH('Back Page'!$AW$2:$AW$108,'Back Page'!$C$1:$C24,0)),0),0))</f>
        <v>Mike Miccichi</v>
      </c>
      <c r="B22" s="43">
        <f>LARGE('Back Page'!$BT$2:$BT$109,ROWS('Back Page'!D$2:D24))</f>
        <v>614</v>
      </c>
      <c r="C22" s="48"/>
      <c r="D22" s="48" t="str">
        <f>INDEX('Back Page'!$AW$2:$AW$34,MATCH(1,INDEX(('Back Page'!$BU$2:$BU$108=$E22)*ISNA(MATCH('Back Page'!$AW$2:$AW$108,'Back Page'!$C$1:$C25,0)),0),0))</f>
        <v>Rich Cocchi</v>
      </c>
      <c r="E22" s="43">
        <f>LARGE('Back Page'!$BU$2:$BU$109,ROWS('Back Page'!AB$2:AB25))</f>
        <v>149</v>
      </c>
      <c r="G22" s="48"/>
      <c r="H22" s="48"/>
      <c r="I22" s="43"/>
    </row>
    <row r="23" spans="1:9">
      <c r="A23" s="43" t="str">
        <f>INDEX('Back Page'!$AW$2:$AW$36,MATCH(1,INDEX(('Back Page'!$BT$2:$BT$108=$B23)*ISNA(MATCH('Back Page'!$AW$2:$AW$108,'Back Page'!$C$1:$C26,0)),0),0))</f>
        <v>Rich Cocchi</v>
      </c>
      <c r="B23" s="43">
        <f>LARGE('Back Page'!$BT$2:$BT$109,ROWS('Back Page'!D$2:D26))</f>
        <v>604</v>
      </c>
      <c r="C23" s="48"/>
      <c r="D23" s="48" t="str">
        <f>INDEX('Back Page'!$AW$2:$AW$34,MATCH(1,INDEX(('Back Page'!$BU$2:$BU$108=$E23)*ISNA(MATCH('Back Page'!$AW$2:$AW$108,'Back Page'!$C$1:$C26,0)),0),0))</f>
        <v>Rich Cocchi</v>
      </c>
      <c r="E23" s="43">
        <f>LARGE('Back Page'!$BU$2:$BU$109,ROWS('Back Page'!AB$2:AB26))</f>
        <v>149</v>
      </c>
      <c r="G23" s="48"/>
      <c r="H23" s="48"/>
      <c r="I23" s="43"/>
    </row>
    <row r="24" spans="1:9">
      <c r="A24" s="43" t="str">
        <f>INDEX('Back Page'!$AW$2:$AW$36,MATCH(1,INDEX(('Back Page'!$BT$2:$BT$108=$B24)*ISNA(MATCH('Back Page'!$AW$2:$AW$108,'Back Page'!$C$1:$C27,0)),0),0))</f>
        <v>Robert Doherty</v>
      </c>
      <c r="B24" s="43">
        <f>LARGE('Back Page'!$BT$2:$BT$109,ROWS('Back Page'!D$2:D27))</f>
        <v>601</v>
      </c>
      <c r="C24" s="48"/>
      <c r="D24" s="48" t="str">
        <f>INDEX('Back Page'!$AW$2:$AW$34,MATCH(1,INDEX(('Back Page'!$BU$2:$BU$108=$E24)*ISNA(MATCH('Back Page'!$AW$2:$AW$108,'Back Page'!$C$1:$C27,0)),0),0))</f>
        <v>Mike Miccichi</v>
      </c>
      <c r="E24" s="43">
        <f>LARGE('Back Page'!$BU$2:$BU$109,ROWS('Back Page'!AB$2:AB27))</f>
        <v>148</v>
      </c>
      <c r="G24" s="48"/>
      <c r="H24" s="48"/>
      <c r="I24" s="43"/>
    </row>
    <row r="25" spans="1:9">
      <c r="A25" s="43" t="str">
        <f>INDEX('Back Page'!$AW$2:$AW$36,MATCH(1,INDEX(('Back Page'!$BT$2:$BT$108=$B25)*ISNA(MATCH('Back Page'!$AW$2:$AW$108,'Back Page'!$C$1:$C28,0)),0),0))</f>
        <v>Scott Edison</v>
      </c>
      <c r="B25" s="43">
        <f>LARGE('Back Page'!$BT$2:$BT$109,ROWS('Back Page'!D$2:D28))</f>
        <v>600</v>
      </c>
      <c r="C25" s="48"/>
      <c r="D25" s="48" t="str">
        <f>INDEX('Back Page'!$AW$2:$AW$34,MATCH(1,INDEX(('Back Page'!$BU$2:$BU$108=$E25)*ISNA(MATCH('Back Page'!$AW$2:$AW$108,'Back Page'!$C$1:$C28,0)),0),0))</f>
        <v>Mike Miccichi</v>
      </c>
      <c r="E25" s="43">
        <f>LARGE('Back Page'!$BU$2:$BU$109,ROWS('Back Page'!AB$2:AB28))</f>
        <v>148</v>
      </c>
      <c r="G25" s="48"/>
      <c r="H25" s="48"/>
      <c r="I25" s="43"/>
    </row>
    <row r="26" spans="1:9">
      <c r="A26" s="43" t="str">
        <f>INDEX('Back Page'!$AW$2:$AW$36,MATCH(1,INDEX(('Back Page'!$BT$2:$BT$108=$B26)*ISNA(MATCH('Back Page'!$AW$2:$AW$108,'Back Page'!$C$1:$C29,0)),0),0))</f>
        <v>Sonja Hutchinson</v>
      </c>
      <c r="B26" s="43">
        <f>LARGE('Back Page'!$BT$2:$BT$109,ROWS('Back Page'!D$2:D29))</f>
        <v>599</v>
      </c>
      <c r="C26" s="48"/>
      <c r="D26" s="48" t="str">
        <f>INDEX('Back Page'!$AW$2:$AW$34,MATCH(1,INDEX(('Back Page'!$BU$2:$BU$108=$E26)*ISNA(MATCH('Back Page'!$AW$2:$AW$108,'Back Page'!$C$1:$C29,0)),0),0))</f>
        <v>Maria Mazzarella</v>
      </c>
      <c r="E26" s="43">
        <f>LARGE('Back Page'!$BU$2:$BU$109,ROWS('Back Page'!AB$2:AB29))</f>
        <v>147</v>
      </c>
      <c r="G26" s="48"/>
      <c r="H26" s="48"/>
      <c r="I26" s="43"/>
    </row>
    <row r="27" spans="1:9">
      <c r="A27" s="43" t="str">
        <f>INDEX('Back Page'!$AW$2:$AW$36,MATCH(1,INDEX(('Back Page'!$BT$2:$BT$108=$B27)*ISNA(MATCH('Back Page'!$AW$2:$AW$108,'Back Page'!$C$1:$C30,0)),0),0))</f>
        <v>Billy Silva</v>
      </c>
      <c r="B27" s="43">
        <f>LARGE('Back Page'!$BT$2:$BT$109,ROWS('Back Page'!D$2:D30))</f>
        <v>589</v>
      </c>
      <c r="C27" s="43"/>
      <c r="D27" s="48" t="str">
        <f>INDEX('Back Page'!$AW$2:$AW$34,MATCH(1,INDEX(('Back Page'!$BU$2:$BU$108=$E27)*ISNA(MATCH('Back Page'!$AW$2:$AW$108,'Back Page'!$C$1:$C31,0)),0),0))</f>
        <v>Luis Gacharna</v>
      </c>
      <c r="E27" s="43">
        <f>LARGE('Back Page'!$BU$2:$BU$109,ROWS('Back Page'!AB$2:AB31))</f>
        <v>140</v>
      </c>
      <c r="G27" s="43"/>
      <c r="H27" s="43"/>
      <c r="I27" s="43"/>
    </row>
    <row r="28" spans="1:9">
      <c r="A28" s="43" t="str">
        <f>INDEX('Back Page'!$AW$2:$AW$36,MATCH(1,INDEX(('Back Page'!$BT$2:$BT$108=$B28)*ISNA(MATCH('Back Page'!$AW$2:$AW$108,'Back Page'!$C$1:$C31,0)),0),0))</f>
        <v>Billy Silva</v>
      </c>
      <c r="B28" s="43">
        <f>LARGE('Back Page'!$BT$2:$BT$109,ROWS('Back Page'!D$2:D31))</f>
        <v>589</v>
      </c>
      <c r="C28" s="43"/>
      <c r="D28" s="48" t="str">
        <f>INDEX('Back Page'!$AW$2:$AW$34,MATCH(1,INDEX(('Back Page'!$BU$2:$BU$108=$E28)*ISNA(MATCH('Back Page'!$AW$2:$AW$108,'Back Page'!$C$1:$C32,0)),0),0))</f>
        <v>Sonja Hutchinson</v>
      </c>
      <c r="E28" s="43">
        <f>LARGE('Back Page'!$BU$2:$BU$109,ROWS('Back Page'!AB$2:AB32))</f>
        <v>139</v>
      </c>
      <c r="G28" s="43"/>
      <c r="H28" s="43"/>
      <c r="I28" s="43"/>
    </row>
    <row r="29" spans="1:9">
      <c r="A29" s="43" t="str">
        <f>INDEX('Back Page'!$AW$2:$AW$36,MATCH(1,INDEX(('Back Page'!$BT$2:$BT$108=$B29)*ISNA(MATCH('Back Page'!$AW$2:$AW$108,'Back Page'!$C$1:$C32,0)),0),0))</f>
        <v>Al Pecora</v>
      </c>
      <c r="B29" s="43">
        <f>LARGE('Back Page'!$BT$2:$BT$109,ROWS('Back Page'!D$2:D32))</f>
        <v>585</v>
      </c>
      <c r="C29" s="43"/>
      <c r="D29" s="48" t="str">
        <f>INDEX('Back Page'!$AW$2:$AW$34,MATCH(1,INDEX(('Back Page'!$BU$2:$BU$108=$E29)*ISNA(MATCH('Back Page'!$AW$2:$AW$108,'Back Page'!$C$1:$C33,0)),0),0))</f>
        <v>Al Pecora</v>
      </c>
      <c r="E29" s="43">
        <f>LARGE('Back Page'!$BU$2:$BU$109,ROWS('Back Page'!AB$2:AB33))</f>
        <v>138</v>
      </c>
      <c r="G29" s="43"/>
      <c r="H29" s="43"/>
      <c r="I29" s="43"/>
    </row>
    <row r="30" spans="1:9">
      <c r="A30" s="43" t="str">
        <f>INDEX('Back Page'!$AW$2:$AW$36,MATCH(1,INDEX(('Back Page'!$BT$2:$BT$108=$B30)*ISNA(MATCH('Back Page'!$AW$2:$AW$108,'Back Page'!$C$1:$C33,0)),0),0))</f>
        <v>Glenn Ringdahl</v>
      </c>
      <c r="B30" s="43">
        <f>LARGE('Back Page'!$BT$2:$BT$109,ROWS('Back Page'!D$2:D33))</f>
        <v>575</v>
      </c>
      <c r="C30" s="43"/>
      <c r="D30" s="48" t="str">
        <f>INDEX('Back Page'!$AW$2:$AW$34,MATCH(1,INDEX(('Back Page'!$BU$2:$BU$108=$E30)*ISNA(MATCH('Back Page'!$AW$2:$AW$108,'Back Page'!$C$1:$C34,0)),0),0))</f>
        <v>Al Pecora</v>
      </c>
      <c r="E30" s="43">
        <f>LARGE('Back Page'!$BU$2:$BU$109,ROWS('Back Page'!AB$2:AB34))</f>
        <v>138</v>
      </c>
      <c r="G30" s="43"/>
      <c r="H30" s="43"/>
      <c r="I30" s="43"/>
    </row>
    <row r="31" spans="1:9">
      <c r="A31" s="43" t="str">
        <f>INDEX('Back Page'!$AW$2:$AW$36,MATCH(1,INDEX(('Back Page'!$BT$2:$BT$108=$B31)*ISNA(MATCH('Back Page'!$AW$2:$AW$108,'Back Page'!$C$1:$C34,0)),0),0))</f>
        <v>Kevin Caples</v>
      </c>
      <c r="B31" s="43">
        <f>LARGE('Back Page'!$BT$2:$BT$109,ROWS('Back Page'!D$2:D34))</f>
        <v>568</v>
      </c>
      <c r="C31" s="43"/>
      <c r="D31" s="48" t="str">
        <f>INDEX('Back Page'!$AW$2:$AW$34,MATCH(1,INDEX(('Back Page'!$BU$2:$BU$108=$E31)*ISNA(MATCH('Back Page'!$AW$2:$AW$108,'Back Page'!$C$1:$C35,0)),0),0))</f>
        <v>Bekah Vestal</v>
      </c>
      <c r="E31" s="43">
        <f>LARGE('Back Page'!$BU$2:$BU$109,ROWS('Back Page'!AB$2:AB35))</f>
        <v>137</v>
      </c>
      <c r="G31" s="43"/>
      <c r="H31" s="43"/>
      <c r="I31" s="43"/>
    </row>
    <row r="32" spans="1:9">
      <c r="A32" s="43" t="str">
        <f>INDEX('Back Page'!$AW$2:$AW$36,MATCH(1,INDEX(('Back Page'!$BT$2:$BT$108=$B32)*ISNA(MATCH('Back Page'!$AW$2:$AW$108,'Back Page'!$C$1:$C35,0)),0),0))</f>
        <v>Bobby Shone</v>
      </c>
      <c r="B32" s="43">
        <f>LARGE('Back Page'!$BT$2:$BT$109,ROWS('Back Page'!D$2:D35))</f>
        <v>561</v>
      </c>
      <c r="C32" s="43"/>
      <c r="D32" s="48" t="str">
        <f>INDEX('Back Page'!$AW$2:$AW$34,MATCH(1,INDEX(('Back Page'!$BU$2:$BU$108=$E32)*ISNA(MATCH('Back Page'!$AW$2:$AW$108,'Back Page'!$C$1:$C35,0)),0),0))</f>
        <v>Robert Doherty</v>
      </c>
      <c r="E32" s="43">
        <f>LARGE('Back Page'!$BU$2:$BU$109,ROWS('Back Page'!AB$2:AB36))</f>
        <v>136</v>
      </c>
      <c r="G32" s="43"/>
      <c r="H32" s="43"/>
      <c r="I32" s="43"/>
    </row>
    <row r="33" spans="1:9">
      <c r="A33" s="43" t="str">
        <f>INDEX('Back Page'!$AW$2:$AW$36,MATCH(1,INDEX(('Back Page'!$BT$2:$BT$108=$B33)*ISNA(MATCH('Back Page'!$AW$2:$AW$108,'Back Page'!$C$1:$C35,0)),0),0))</f>
        <v>Bobby Shone</v>
      </c>
      <c r="B33" s="43">
        <f>LARGE('Back Page'!$BT$2:$BT$109,ROWS('Back Page'!D$2:D35))</f>
        <v>561</v>
      </c>
      <c r="C33" s="43"/>
      <c r="D33" s="48" t="str">
        <f>INDEX('Back Page'!$AW$2:$AW$34,MATCH(1,INDEX(('Back Page'!$BU$2:$BU$108=$E33)*ISNA(MATCH('Back Page'!$AW$2:$AW$108,'Back Page'!$C$1:$C35,0)),0),0))</f>
        <v>Kevin Caples</v>
      </c>
      <c r="E33" s="43">
        <f>LARGE('Back Page'!$BU$2:$BU$109,ROWS('Back Page'!AB$2:AB37))</f>
        <v>135</v>
      </c>
      <c r="G33" s="43"/>
      <c r="H33" s="43"/>
      <c r="I33" s="43"/>
    </row>
    <row r="34" spans="1:9">
      <c r="C34" s="43"/>
      <c r="G34" s="43"/>
      <c r="H34" s="43"/>
      <c r="I34" s="43"/>
    </row>
    <row r="35" spans="1:9">
      <c r="C35" s="43"/>
      <c r="G35" s="43"/>
      <c r="H35" s="43"/>
      <c r="I35" s="43"/>
    </row>
    <row r="36" spans="1:9">
      <c r="C36" s="43"/>
      <c r="G36" s="43"/>
      <c r="H36" s="43"/>
      <c r="I36" s="43"/>
    </row>
    <row r="37" spans="1:9">
      <c r="C37" s="43"/>
      <c r="G37" s="43"/>
      <c r="H37" s="43"/>
      <c r="I37" s="4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topLeftCell="H1" zoomScale="90" zoomScaleNormal="90" workbookViewId="0">
      <selection activeCell="J26" sqref="J26"/>
    </sheetView>
  </sheetViews>
  <sheetFormatPr defaultRowHeight="15"/>
  <cols>
    <col min="1" max="1" width="6.28515625" style="34" bestFit="1" customWidth="1"/>
    <col min="2" max="2" width="8.85546875" style="34" bestFit="1" customWidth="1"/>
    <col min="3" max="3" width="40.85546875" style="34" customWidth="1"/>
    <col min="4" max="4" width="41.42578125" style="196" customWidth="1"/>
    <col min="5" max="5" width="37.5703125" style="34" customWidth="1"/>
    <col min="6" max="6" width="33" style="34" customWidth="1"/>
    <col min="7" max="7" width="38.28515625" style="34" customWidth="1"/>
    <col min="8" max="8" width="32.42578125" style="34" customWidth="1"/>
    <col min="9" max="9" width="35.5703125" style="34" customWidth="1"/>
    <col min="10" max="10" width="34.5703125" style="34" customWidth="1"/>
    <col min="11" max="11" width="38.42578125" style="34" customWidth="1"/>
    <col min="12" max="16384" width="9.140625" style="34"/>
  </cols>
  <sheetData>
    <row r="1" spans="1:11" s="61" customFormat="1">
      <c r="A1" s="185" t="s">
        <v>32</v>
      </c>
      <c r="B1" s="186" t="s">
        <v>33</v>
      </c>
      <c r="C1" s="186" t="s">
        <v>120</v>
      </c>
      <c r="D1" s="186" t="s">
        <v>121</v>
      </c>
      <c r="E1" s="186" t="s">
        <v>122</v>
      </c>
      <c r="F1" s="190" t="s">
        <v>123</v>
      </c>
      <c r="G1" s="190" t="s">
        <v>34</v>
      </c>
      <c r="H1" s="190" t="s">
        <v>35</v>
      </c>
      <c r="I1" s="190" t="s">
        <v>36</v>
      </c>
      <c r="J1" s="190" t="s">
        <v>37</v>
      </c>
      <c r="K1" s="197" t="s">
        <v>40</v>
      </c>
    </row>
    <row r="2" spans="1:11">
      <c r="A2" s="297">
        <v>1</v>
      </c>
      <c r="B2" s="298">
        <v>41766</v>
      </c>
      <c r="C2" s="299" t="s">
        <v>339</v>
      </c>
      <c r="D2" s="299" t="s">
        <v>213</v>
      </c>
      <c r="E2" s="299" t="s">
        <v>178</v>
      </c>
      <c r="F2" s="299" t="s">
        <v>125</v>
      </c>
      <c r="G2" s="299" t="s">
        <v>145</v>
      </c>
      <c r="H2" s="299" t="s">
        <v>135</v>
      </c>
      <c r="I2" s="299" t="s">
        <v>335</v>
      </c>
      <c r="J2" s="299" t="s">
        <v>128</v>
      </c>
      <c r="K2" s="300" t="s">
        <v>214</v>
      </c>
    </row>
    <row r="3" spans="1:11">
      <c r="A3" s="330">
        <f>A2+1</f>
        <v>2</v>
      </c>
      <c r="B3" s="331">
        <f>B2+7</f>
        <v>41773</v>
      </c>
      <c r="C3" s="332" t="s">
        <v>201</v>
      </c>
      <c r="D3" s="332" t="s">
        <v>232</v>
      </c>
      <c r="E3" s="332" t="s">
        <v>340</v>
      </c>
      <c r="F3" s="332" t="s">
        <v>139</v>
      </c>
      <c r="G3" s="332" t="s">
        <v>160</v>
      </c>
      <c r="H3" s="332" t="s">
        <v>152</v>
      </c>
      <c r="I3" s="332" t="s">
        <v>126</v>
      </c>
      <c r="J3" s="332" t="s">
        <v>308</v>
      </c>
      <c r="K3" s="333" t="s">
        <v>336</v>
      </c>
    </row>
    <row r="4" spans="1:11">
      <c r="A4" s="330">
        <f t="shared" ref="A4:A18" si="0">A3+1</f>
        <v>3</v>
      </c>
      <c r="B4" s="331">
        <f t="shared" ref="B4:B19" si="1">B3+7</f>
        <v>41780</v>
      </c>
      <c r="C4" s="299" t="s">
        <v>189</v>
      </c>
      <c r="D4" s="299" t="s">
        <v>338</v>
      </c>
      <c r="E4" s="299" t="s">
        <v>233</v>
      </c>
      <c r="F4" s="299" t="s">
        <v>146</v>
      </c>
      <c r="G4" s="299" t="s">
        <v>153</v>
      </c>
      <c r="H4" s="299" t="s">
        <v>161</v>
      </c>
      <c r="I4" s="299" t="s">
        <v>129</v>
      </c>
      <c r="J4" s="299" t="s">
        <v>321</v>
      </c>
      <c r="K4" s="300" t="s">
        <v>359</v>
      </c>
    </row>
    <row r="5" spans="1:11">
      <c r="A5" s="330">
        <f t="shared" si="0"/>
        <v>4</v>
      </c>
      <c r="B5" s="331">
        <f t="shared" si="1"/>
        <v>41787</v>
      </c>
      <c r="C5" s="332" t="s">
        <v>162</v>
      </c>
      <c r="D5" s="332" t="s">
        <v>309</v>
      </c>
      <c r="E5" s="332" t="s">
        <v>38</v>
      </c>
      <c r="F5" s="332" t="s">
        <v>322</v>
      </c>
      <c r="G5" s="332" t="s">
        <v>341</v>
      </c>
      <c r="H5" s="332" t="s">
        <v>179</v>
      </c>
      <c r="I5" s="332" t="s">
        <v>234</v>
      </c>
      <c r="J5" s="332" t="s">
        <v>154</v>
      </c>
      <c r="K5" s="333" t="s">
        <v>168</v>
      </c>
    </row>
    <row r="6" spans="1:11">
      <c r="A6" s="374">
        <f t="shared" si="0"/>
        <v>5</v>
      </c>
      <c r="B6" s="375">
        <f t="shared" si="1"/>
        <v>41794</v>
      </c>
      <c r="C6" s="376" t="s">
        <v>360</v>
      </c>
      <c r="D6" s="376" t="s">
        <v>190</v>
      </c>
      <c r="E6" s="376" t="s">
        <v>169</v>
      </c>
      <c r="F6" s="376" t="s">
        <v>310</v>
      </c>
      <c r="G6" s="376" t="s">
        <v>140</v>
      </c>
      <c r="H6" s="376" t="s">
        <v>131</v>
      </c>
      <c r="I6" s="376" t="s">
        <v>342</v>
      </c>
      <c r="J6" s="376" t="s">
        <v>202</v>
      </c>
      <c r="K6" s="377" t="s">
        <v>180</v>
      </c>
    </row>
    <row r="7" spans="1:11">
      <c r="A7" s="330">
        <f t="shared" si="0"/>
        <v>6</v>
      </c>
      <c r="B7" s="331">
        <f t="shared" si="1"/>
        <v>41801</v>
      </c>
      <c r="C7" s="395" t="s">
        <v>170</v>
      </c>
      <c r="D7" s="395" t="s">
        <v>235</v>
      </c>
      <c r="E7" s="395" t="s">
        <v>323</v>
      </c>
      <c r="F7" s="395" t="s">
        <v>141</v>
      </c>
      <c r="G7" s="395" t="s">
        <v>311</v>
      </c>
      <c r="H7" s="395" t="s">
        <v>155</v>
      </c>
      <c r="I7" s="395" t="s">
        <v>181</v>
      </c>
      <c r="J7" s="395" t="s">
        <v>343</v>
      </c>
      <c r="K7" s="396" t="s">
        <v>203</v>
      </c>
    </row>
    <row r="8" spans="1:11">
      <c r="A8" s="330">
        <f t="shared" si="0"/>
        <v>7</v>
      </c>
      <c r="B8" s="331">
        <f t="shared" si="1"/>
        <v>41808</v>
      </c>
      <c r="C8" s="406" t="s">
        <v>191</v>
      </c>
      <c r="D8" s="406" t="s">
        <v>324</v>
      </c>
      <c r="E8" s="406" t="s">
        <v>236</v>
      </c>
      <c r="F8" s="406" t="s">
        <v>132</v>
      </c>
      <c r="G8" s="406" t="s">
        <v>156</v>
      </c>
      <c r="H8" s="406" t="s">
        <v>312</v>
      </c>
      <c r="I8" s="406" t="s">
        <v>204</v>
      </c>
      <c r="J8" s="406" t="s">
        <v>182</v>
      </c>
      <c r="K8" s="407" t="s">
        <v>344</v>
      </c>
    </row>
    <row r="9" spans="1:11" s="256" customFormat="1">
      <c r="A9" s="330">
        <f t="shared" si="0"/>
        <v>8</v>
      </c>
      <c r="B9" s="331">
        <f t="shared" si="1"/>
        <v>41815</v>
      </c>
      <c r="C9" s="406" t="s">
        <v>313</v>
      </c>
      <c r="D9" s="406" t="s">
        <v>147</v>
      </c>
      <c r="E9" s="406" t="s">
        <v>130</v>
      </c>
      <c r="F9" s="406" t="s">
        <v>345</v>
      </c>
      <c r="G9" s="406" t="s">
        <v>127</v>
      </c>
      <c r="H9" s="406" t="s">
        <v>205</v>
      </c>
      <c r="I9" s="406" t="s">
        <v>237</v>
      </c>
      <c r="J9" s="406" t="s">
        <v>192</v>
      </c>
      <c r="K9" s="407" t="s">
        <v>142</v>
      </c>
    </row>
    <row r="10" spans="1:11">
      <c r="A10" s="330">
        <f t="shared" si="0"/>
        <v>9</v>
      </c>
      <c r="B10" s="331">
        <f t="shared" si="1"/>
        <v>41822</v>
      </c>
      <c r="C10" s="406" t="s">
        <v>346</v>
      </c>
      <c r="D10" s="406" t="s">
        <v>206</v>
      </c>
      <c r="E10" s="406" t="s">
        <v>183</v>
      </c>
      <c r="F10" s="406" t="s">
        <v>361</v>
      </c>
      <c r="G10" s="406" t="s">
        <v>193</v>
      </c>
      <c r="H10" s="406" t="s">
        <v>171</v>
      </c>
      <c r="I10" s="406" t="s">
        <v>325</v>
      </c>
      <c r="J10" s="406" t="s">
        <v>148</v>
      </c>
      <c r="K10" s="407" t="s">
        <v>136</v>
      </c>
    </row>
    <row r="11" spans="1:11">
      <c r="A11" s="330">
        <f t="shared" si="0"/>
        <v>10</v>
      </c>
      <c r="B11" s="331">
        <f t="shared" si="1"/>
        <v>41829</v>
      </c>
      <c r="C11" s="406" t="s">
        <v>207</v>
      </c>
      <c r="D11" s="406" t="s">
        <v>184</v>
      </c>
      <c r="E11" s="406" t="s">
        <v>347</v>
      </c>
      <c r="F11" s="406" t="s">
        <v>200</v>
      </c>
      <c r="G11" s="406" t="s">
        <v>314</v>
      </c>
      <c r="H11" s="406" t="s">
        <v>238</v>
      </c>
      <c r="I11" s="406" t="s">
        <v>149</v>
      </c>
      <c r="J11" s="406" t="s">
        <v>326</v>
      </c>
      <c r="K11" s="407" t="s">
        <v>163</v>
      </c>
    </row>
    <row r="12" spans="1:11">
      <c r="A12" s="433">
        <f t="shared" si="0"/>
        <v>11</v>
      </c>
      <c r="B12" s="331">
        <v>41833</v>
      </c>
      <c r="C12" s="406" t="s">
        <v>185</v>
      </c>
      <c r="D12" s="406" t="s">
        <v>348</v>
      </c>
      <c r="E12" s="406" t="s">
        <v>208</v>
      </c>
      <c r="F12" s="406" t="s">
        <v>172</v>
      </c>
      <c r="G12" s="406" t="s">
        <v>239</v>
      </c>
      <c r="H12" s="406" t="s">
        <v>315</v>
      </c>
      <c r="I12" s="406" t="s">
        <v>137</v>
      </c>
      <c r="J12" s="406" t="s">
        <v>164</v>
      </c>
      <c r="K12" s="407" t="s">
        <v>327</v>
      </c>
    </row>
    <row r="13" spans="1:11">
      <c r="A13" s="330">
        <f>A12+1</f>
        <v>12</v>
      </c>
      <c r="B13" s="331">
        <v>41836</v>
      </c>
      <c r="C13" s="406" t="s">
        <v>316</v>
      </c>
      <c r="D13" s="406" t="s">
        <v>150</v>
      </c>
      <c r="E13" s="406" t="s">
        <v>165</v>
      </c>
      <c r="F13" s="406" t="s">
        <v>349</v>
      </c>
      <c r="G13" s="406" t="s">
        <v>209</v>
      </c>
      <c r="H13" s="406" t="s">
        <v>328</v>
      </c>
      <c r="I13" s="406" t="s">
        <v>157</v>
      </c>
      <c r="J13" s="406" t="s">
        <v>194</v>
      </c>
      <c r="K13" s="407" t="s">
        <v>240</v>
      </c>
    </row>
    <row r="14" spans="1:11">
      <c r="A14" s="466">
        <f t="shared" si="0"/>
        <v>13</v>
      </c>
      <c r="B14" s="467">
        <f t="shared" si="1"/>
        <v>41843</v>
      </c>
      <c r="C14" s="468" t="s">
        <v>329</v>
      </c>
      <c r="D14" s="468" t="s">
        <v>143</v>
      </c>
      <c r="E14" s="468" t="s">
        <v>133</v>
      </c>
      <c r="F14" s="468" t="s">
        <v>241</v>
      </c>
      <c r="G14" s="468" t="s">
        <v>195</v>
      </c>
      <c r="H14" s="468" t="s">
        <v>173</v>
      </c>
      <c r="I14" s="468" t="s">
        <v>350</v>
      </c>
      <c r="J14" s="468" t="s">
        <v>317</v>
      </c>
      <c r="K14" s="469" t="s">
        <v>186</v>
      </c>
    </row>
    <row r="15" spans="1:11">
      <c r="A15" s="187">
        <f t="shared" si="0"/>
        <v>14</v>
      </c>
      <c r="B15" s="188">
        <f t="shared" si="1"/>
        <v>41850</v>
      </c>
      <c r="C15" s="193" t="s">
        <v>134</v>
      </c>
      <c r="D15" s="193" t="s">
        <v>158</v>
      </c>
      <c r="E15" s="193" t="s">
        <v>330</v>
      </c>
      <c r="F15" s="193" t="s">
        <v>196</v>
      </c>
      <c r="G15" s="193" t="s">
        <v>174</v>
      </c>
      <c r="H15" s="193" t="s">
        <v>242</v>
      </c>
      <c r="I15" s="193" t="s">
        <v>210</v>
      </c>
      <c r="J15" s="193" t="s">
        <v>187</v>
      </c>
      <c r="K15" s="203" t="s">
        <v>351</v>
      </c>
    </row>
    <row r="16" spans="1:11">
      <c r="A16" s="187">
        <f t="shared" si="0"/>
        <v>15</v>
      </c>
      <c r="B16" s="188">
        <f t="shared" si="1"/>
        <v>41857</v>
      </c>
      <c r="C16" s="192" t="s">
        <v>144</v>
      </c>
      <c r="D16" s="192" t="s">
        <v>331</v>
      </c>
      <c r="E16" s="192" t="s">
        <v>159</v>
      </c>
      <c r="F16" s="192" t="s">
        <v>175</v>
      </c>
      <c r="G16" s="192" t="s">
        <v>243</v>
      </c>
      <c r="H16" s="192" t="s">
        <v>197</v>
      </c>
      <c r="I16" s="192" t="s">
        <v>318</v>
      </c>
      <c r="J16" s="192" t="s">
        <v>352</v>
      </c>
      <c r="K16" s="202" t="s">
        <v>211</v>
      </c>
    </row>
    <row r="17" spans="1:11" s="181" customFormat="1">
      <c r="A17" s="187">
        <f t="shared" si="0"/>
        <v>16</v>
      </c>
      <c r="B17" s="188">
        <f t="shared" si="1"/>
        <v>41864</v>
      </c>
      <c r="C17" s="193" t="s">
        <v>138</v>
      </c>
      <c r="D17" s="193" t="s">
        <v>166</v>
      </c>
      <c r="E17" s="193" t="s">
        <v>319</v>
      </c>
      <c r="F17" s="193" t="s">
        <v>212</v>
      </c>
      <c r="G17" s="193" t="s">
        <v>332</v>
      </c>
      <c r="H17" s="193" t="s">
        <v>353</v>
      </c>
      <c r="I17" s="193" t="s">
        <v>176</v>
      </c>
      <c r="J17" s="193" t="s">
        <v>244</v>
      </c>
      <c r="K17" s="203" t="s">
        <v>198</v>
      </c>
    </row>
    <row r="18" spans="1:11" s="181" customFormat="1">
      <c r="A18" s="187">
        <f t="shared" si="0"/>
        <v>17</v>
      </c>
      <c r="B18" s="188">
        <f t="shared" si="1"/>
        <v>41871</v>
      </c>
      <c r="C18" s="191" t="s">
        <v>151</v>
      </c>
      <c r="D18" s="191" t="s">
        <v>320</v>
      </c>
      <c r="E18" s="191" t="s">
        <v>167</v>
      </c>
      <c r="F18" s="191" t="s">
        <v>188</v>
      </c>
      <c r="G18" s="191" t="s">
        <v>354</v>
      </c>
      <c r="H18" s="191" t="s">
        <v>333</v>
      </c>
      <c r="I18" s="191" t="s">
        <v>199</v>
      </c>
      <c r="J18" s="191" t="s">
        <v>177</v>
      </c>
      <c r="K18" s="201" t="s">
        <v>245</v>
      </c>
    </row>
    <row r="19" spans="1:11" ht="15.75" thickBot="1">
      <c r="A19" s="198">
        <f>A18+1</f>
        <v>18</v>
      </c>
      <c r="B19" s="199">
        <f t="shared" si="1"/>
        <v>41878</v>
      </c>
      <c r="C19" s="189" t="s">
        <v>124</v>
      </c>
      <c r="D19" s="189" t="s">
        <v>124</v>
      </c>
      <c r="E19" s="189" t="s">
        <v>124</v>
      </c>
      <c r="F19" s="189" t="s">
        <v>124</v>
      </c>
      <c r="G19" s="189" t="s">
        <v>124</v>
      </c>
      <c r="H19" s="189" t="s">
        <v>124</v>
      </c>
      <c r="I19" s="189" t="s">
        <v>124</v>
      </c>
      <c r="J19" s="189" t="s">
        <v>124</v>
      </c>
      <c r="K19" s="200" t="s">
        <v>124</v>
      </c>
    </row>
    <row r="20" spans="1:11">
      <c r="A20" s="70"/>
      <c r="B20" s="70"/>
      <c r="C20" s="70"/>
      <c r="D20" s="194"/>
      <c r="E20" s="70"/>
      <c r="F20" s="70"/>
    </row>
    <row r="21" spans="1:11">
      <c r="A21" s="70"/>
      <c r="B21" s="70"/>
      <c r="C21" s="70"/>
      <c r="D21" s="194"/>
      <c r="E21" s="70"/>
      <c r="F21" s="70"/>
    </row>
    <row r="22" spans="1:11">
      <c r="A22" s="70"/>
      <c r="B22" s="70"/>
      <c r="C22" s="70"/>
      <c r="D22" s="194"/>
      <c r="E22" s="70"/>
      <c r="F22" s="70"/>
    </row>
    <row r="23" spans="1:11">
      <c r="A23" s="84"/>
      <c r="B23" s="84"/>
      <c r="C23" s="84"/>
      <c r="D23" s="195"/>
      <c r="E23" s="84"/>
      <c r="F23" s="84"/>
      <c r="G23" s="84"/>
      <c r="H23" s="84"/>
      <c r="I23" s="69"/>
    </row>
    <row r="24" spans="1:11">
      <c r="A24" s="84"/>
      <c r="B24" s="84"/>
      <c r="C24" s="84"/>
      <c r="D24" s="195"/>
      <c r="E24" s="84"/>
      <c r="F24" s="84"/>
      <c r="G24" s="84"/>
      <c r="H24" s="84"/>
      <c r="I24" s="84"/>
    </row>
    <row r="25" spans="1:11">
      <c r="A25" s="84"/>
      <c r="B25" s="84"/>
      <c r="C25" s="84"/>
      <c r="D25" s="195"/>
      <c r="E25" s="84"/>
      <c r="F25" s="84"/>
      <c r="G25" s="84"/>
      <c r="H25" s="84"/>
      <c r="I25" s="84"/>
    </row>
    <row r="26" spans="1:11">
      <c r="A26" s="84"/>
      <c r="B26" s="84"/>
      <c r="C26" s="84"/>
      <c r="D26" s="195"/>
      <c r="E26" s="84"/>
      <c r="F26" s="84"/>
      <c r="G26" s="84"/>
      <c r="H26" s="84"/>
      <c r="I26" s="84"/>
    </row>
    <row r="27" spans="1:11">
      <c r="A27" s="84"/>
      <c r="B27" s="84"/>
      <c r="C27" s="84"/>
      <c r="D27" s="195"/>
      <c r="E27" s="84"/>
      <c r="F27" s="84"/>
      <c r="G27" s="84"/>
      <c r="H27" s="84"/>
      <c r="I27" s="84"/>
    </row>
    <row r="28" spans="1:11">
      <c r="A28" s="84"/>
      <c r="B28" s="84"/>
      <c r="C28" s="84"/>
      <c r="D28" s="195"/>
      <c r="E28" s="84"/>
      <c r="F28" s="84"/>
      <c r="G28" s="84"/>
      <c r="H28" s="84"/>
      <c r="I28" s="84"/>
    </row>
    <row r="29" spans="1:11">
      <c r="A29" s="84"/>
      <c r="B29" s="84"/>
      <c r="C29" s="84"/>
      <c r="D29" s="195"/>
      <c r="E29" s="84"/>
      <c r="F29" s="84"/>
      <c r="G29" s="84"/>
      <c r="H29" s="84"/>
      <c r="I29" s="84"/>
    </row>
    <row r="30" spans="1:11">
      <c r="A30" s="84"/>
      <c r="B30" s="84"/>
      <c r="C30" s="84"/>
      <c r="D30" s="195"/>
      <c r="E30" s="84"/>
      <c r="F30" s="84"/>
      <c r="G30" s="84"/>
      <c r="H30" s="84"/>
      <c r="I30" s="84"/>
    </row>
    <row r="31" spans="1:11">
      <c r="A31" s="71"/>
      <c r="B31" s="84"/>
      <c r="C31" s="84"/>
      <c r="D31" s="195"/>
      <c r="E31" s="84"/>
      <c r="F31" s="84"/>
      <c r="G31" s="84"/>
      <c r="H31" s="84"/>
      <c r="I31" s="84"/>
    </row>
    <row r="32" spans="1:11">
      <c r="A32" s="84"/>
      <c r="B32" s="84"/>
      <c r="C32" s="84"/>
      <c r="D32" s="195"/>
      <c r="E32" s="84"/>
      <c r="F32" s="84"/>
      <c r="G32" s="84"/>
      <c r="H32" s="84"/>
      <c r="I32" s="84"/>
    </row>
    <row r="33" spans="1:9">
      <c r="A33" s="84"/>
      <c r="B33" s="84"/>
      <c r="C33" s="84"/>
      <c r="D33" s="195"/>
      <c r="E33" s="84"/>
      <c r="F33" s="84"/>
      <c r="G33" s="84"/>
      <c r="H33" s="84"/>
      <c r="I33" s="84"/>
    </row>
    <row r="34" spans="1:9">
      <c r="A34" s="84"/>
      <c r="B34" s="84"/>
      <c r="C34" s="84"/>
      <c r="D34" s="195"/>
      <c r="E34" s="84"/>
      <c r="F34" s="84"/>
      <c r="G34" s="84"/>
      <c r="H34" s="84"/>
      <c r="I34" s="84"/>
    </row>
    <row r="35" spans="1:9">
      <c r="A35" s="84"/>
      <c r="B35" s="84"/>
      <c r="C35" s="84"/>
      <c r="D35" s="195"/>
      <c r="E35" s="84"/>
      <c r="F35" s="84"/>
      <c r="G35" s="84"/>
      <c r="H35" s="84"/>
      <c r="I35" s="84"/>
    </row>
    <row r="36" spans="1:9">
      <c r="A36" s="84"/>
      <c r="B36" s="84"/>
      <c r="C36" s="84"/>
      <c r="D36" s="195"/>
      <c r="E36" s="84"/>
      <c r="F36" s="84"/>
      <c r="G36" s="84"/>
      <c r="H36" s="84"/>
      <c r="I36" s="84"/>
    </row>
    <row r="37" spans="1:9">
      <c r="A37" s="84"/>
      <c r="B37" s="84"/>
      <c r="C37" s="84"/>
      <c r="D37" s="195"/>
      <c r="E37" s="84"/>
      <c r="F37" s="84"/>
      <c r="G37" s="84"/>
      <c r="H37" s="84"/>
      <c r="I37" s="84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opLeftCell="A10" zoomScale="60" zoomScaleNormal="60" workbookViewId="0">
      <selection activeCell="B25" sqref="B25"/>
    </sheetView>
  </sheetViews>
  <sheetFormatPr defaultRowHeight="15"/>
  <cols>
    <col min="1" max="1" width="43.42578125" style="338" bestFit="1" customWidth="1"/>
    <col min="2" max="2" width="46.5703125" style="338" bestFit="1" customWidth="1"/>
    <col min="3" max="3" width="52" style="338" bestFit="1" customWidth="1"/>
    <col min="4" max="4" width="51.140625" style="338" bestFit="1" customWidth="1"/>
    <col min="5" max="5" width="45.140625" style="338" bestFit="1" customWidth="1"/>
    <col min="6" max="16384" width="9.140625" style="338"/>
  </cols>
  <sheetData>
    <row r="1" spans="1:5">
      <c r="A1" s="514" t="s">
        <v>362</v>
      </c>
      <c r="B1" s="514"/>
      <c r="C1" s="514"/>
      <c r="D1" s="514"/>
      <c r="E1" s="514"/>
    </row>
    <row r="2" spans="1:5">
      <c r="A2" s="514"/>
      <c r="B2" s="514"/>
      <c r="C2" s="514"/>
      <c r="D2" s="514"/>
      <c r="E2" s="514"/>
    </row>
    <row r="3" spans="1:5" ht="36">
      <c r="A3" s="339"/>
      <c r="B3" s="339"/>
      <c r="C3" s="339"/>
      <c r="D3" s="339"/>
      <c r="E3" s="339"/>
    </row>
    <row r="4" spans="1:5" s="340" customFormat="1"/>
    <row r="5" spans="1:5" s="340" customFormat="1"/>
    <row r="6" spans="1:5" ht="18.75">
      <c r="A6" s="378" t="s">
        <v>216</v>
      </c>
      <c r="B6" s="378" t="s">
        <v>249</v>
      </c>
      <c r="C6" s="378" t="s">
        <v>250</v>
      </c>
      <c r="D6" s="379" t="s">
        <v>251</v>
      </c>
      <c r="E6" s="379" t="s">
        <v>252</v>
      </c>
    </row>
    <row r="7" spans="1:5" ht="18.75">
      <c r="A7" s="380">
        <v>41766</v>
      </c>
      <c r="B7" s="380">
        <f>A7+7</f>
        <v>41773</v>
      </c>
      <c r="C7" s="380">
        <f>B7+7</f>
        <v>41780</v>
      </c>
      <c r="D7" s="381">
        <f>C7+7</f>
        <v>41787</v>
      </c>
      <c r="E7" s="381">
        <f>D7+7</f>
        <v>41794</v>
      </c>
    </row>
    <row r="8" spans="1:5" ht="18.75">
      <c r="A8" s="382" t="s">
        <v>339</v>
      </c>
      <c r="B8" s="382" t="s">
        <v>201</v>
      </c>
      <c r="C8" s="382" t="s">
        <v>189</v>
      </c>
      <c r="D8" s="383" t="s">
        <v>162</v>
      </c>
      <c r="E8" s="384" t="s">
        <v>360</v>
      </c>
    </row>
    <row r="9" spans="1:5" ht="18.75">
      <c r="A9" s="382" t="s">
        <v>213</v>
      </c>
      <c r="B9" s="382" t="s">
        <v>232</v>
      </c>
      <c r="C9" s="382" t="s">
        <v>338</v>
      </c>
      <c r="D9" s="383" t="s">
        <v>309</v>
      </c>
      <c r="E9" s="384" t="s">
        <v>190</v>
      </c>
    </row>
    <row r="10" spans="1:5" ht="18.75">
      <c r="A10" s="382" t="s">
        <v>178</v>
      </c>
      <c r="B10" s="382" t="s">
        <v>340</v>
      </c>
      <c r="C10" s="382" t="s">
        <v>233</v>
      </c>
      <c r="D10" s="383" t="s">
        <v>38</v>
      </c>
      <c r="E10" s="384" t="s">
        <v>169</v>
      </c>
    </row>
    <row r="11" spans="1:5" ht="18.75">
      <c r="A11" s="382" t="s">
        <v>125</v>
      </c>
      <c r="B11" s="382" t="s">
        <v>139</v>
      </c>
      <c r="C11" s="382" t="s">
        <v>146</v>
      </c>
      <c r="D11" s="383" t="s">
        <v>322</v>
      </c>
      <c r="E11" s="384" t="s">
        <v>310</v>
      </c>
    </row>
    <row r="12" spans="1:5" ht="18.75">
      <c r="A12" s="382" t="s">
        <v>145</v>
      </c>
      <c r="B12" s="382" t="s">
        <v>160</v>
      </c>
      <c r="C12" s="382" t="s">
        <v>153</v>
      </c>
      <c r="D12" s="383" t="s">
        <v>341</v>
      </c>
      <c r="E12" s="384" t="s">
        <v>140</v>
      </c>
    </row>
    <row r="13" spans="1:5" ht="18.75">
      <c r="A13" s="382" t="s">
        <v>135</v>
      </c>
      <c r="B13" s="382" t="s">
        <v>152</v>
      </c>
      <c r="C13" s="382" t="s">
        <v>161</v>
      </c>
      <c r="D13" s="383" t="s">
        <v>179</v>
      </c>
      <c r="E13" s="384" t="s">
        <v>131</v>
      </c>
    </row>
    <row r="14" spans="1:5" ht="18.75">
      <c r="A14" s="382" t="s">
        <v>335</v>
      </c>
      <c r="B14" s="382" t="s">
        <v>126</v>
      </c>
      <c r="C14" s="382" t="s">
        <v>129</v>
      </c>
      <c r="D14" s="383" t="s">
        <v>234</v>
      </c>
      <c r="E14" s="384" t="s">
        <v>342</v>
      </c>
    </row>
    <row r="15" spans="1:5" ht="18.75">
      <c r="A15" s="382" t="s">
        <v>128</v>
      </c>
      <c r="B15" s="382" t="s">
        <v>308</v>
      </c>
      <c r="C15" s="382" t="s">
        <v>321</v>
      </c>
      <c r="D15" s="383" t="s">
        <v>154</v>
      </c>
      <c r="E15" s="384" t="s">
        <v>202</v>
      </c>
    </row>
    <row r="16" spans="1:5" s="340" customFormat="1" ht="18.75">
      <c r="A16" s="382" t="s">
        <v>214</v>
      </c>
      <c r="B16" s="382" t="s">
        <v>336</v>
      </c>
      <c r="C16" s="382" t="s">
        <v>359</v>
      </c>
      <c r="D16" s="383" t="s">
        <v>168</v>
      </c>
      <c r="E16" s="384" t="s">
        <v>180</v>
      </c>
    </row>
    <row r="17" spans="1:5" s="340" customFormat="1" ht="18.75">
      <c r="A17" s="344"/>
      <c r="B17" s="344"/>
      <c r="C17" s="344"/>
      <c r="D17" s="344"/>
      <c r="E17" s="344"/>
    </row>
    <row r="18" spans="1:5" ht="18.75">
      <c r="A18" s="379" t="s">
        <v>253</v>
      </c>
      <c r="B18" s="379" t="s">
        <v>254</v>
      </c>
      <c r="C18" s="379" t="s">
        <v>255</v>
      </c>
      <c r="D18" s="379" t="s">
        <v>256</v>
      </c>
      <c r="E18" s="383" t="s">
        <v>257</v>
      </c>
    </row>
    <row r="19" spans="1:5" ht="18.75">
      <c r="A19" s="381">
        <v>41801</v>
      </c>
      <c r="B19" s="381">
        <f>A19+7</f>
        <v>41808</v>
      </c>
      <c r="C19" s="381">
        <f>B19+7</f>
        <v>41815</v>
      </c>
      <c r="D19" s="381">
        <f>C19+7</f>
        <v>41822</v>
      </c>
      <c r="E19" s="383">
        <f>D19+7</f>
        <v>41829</v>
      </c>
    </row>
    <row r="20" spans="1:5" ht="18.75">
      <c r="A20" s="384" t="s">
        <v>170</v>
      </c>
      <c r="B20" s="384" t="s">
        <v>191</v>
      </c>
      <c r="C20" s="384" t="s">
        <v>313</v>
      </c>
      <c r="D20" s="384" t="s">
        <v>346</v>
      </c>
      <c r="E20" s="383" t="s">
        <v>207</v>
      </c>
    </row>
    <row r="21" spans="1:5" ht="18.75">
      <c r="A21" s="384" t="s">
        <v>235</v>
      </c>
      <c r="B21" s="384" t="s">
        <v>324</v>
      </c>
      <c r="C21" s="384" t="s">
        <v>147</v>
      </c>
      <c r="D21" s="384" t="s">
        <v>206</v>
      </c>
      <c r="E21" s="383" t="s">
        <v>184</v>
      </c>
    </row>
    <row r="22" spans="1:5" ht="18.75">
      <c r="A22" s="384" t="s">
        <v>323</v>
      </c>
      <c r="B22" s="384" t="s">
        <v>236</v>
      </c>
      <c r="C22" s="384" t="s">
        <v>130</v>
      </c>
      <c r="D22" s="384" t="s">
        <v>183</v>
      </c>
      <c r="E22" s="383" t="s">
        <v>347</v>
      </c>
    </row>
    <row r="23" spans="1:5" ht="18.75">
      <c r="A23" s="384" t="s">
        <v>141</v>
      </c>
      <c r="B23" s="384" t="s">
        <v>132</v>
      </c>
      <c r="C23" s="384" t="s">
        <v>345</v>
      </c>
      <c r="D23" s="384" t="s">
        <v>361</v>
      </c>
      <c r="E23" s="383" t="s">
        <v>200</v>
      </c>
    </row>
    <row r="24" spans="1:5" ht="18.75">
      <c r="A24" s="384" t="s">
        <v>311</v>
      </c>
      <c r="B24" s="384" t="s">
        <v>156</v>
      </c>
      <c r="C24" s="384" t="s">
        <v>127</v>
      </c>
      <c r="D24" s="384" t="s">
        <v>193</v>
      </c>
      <c r="E24" s="383" t="s">
        <v>314</v>
      </c>
    </row>
    <row r="25" spans="1:5" ht="18.75">
      <c r="A25" s="384" t="s">
        <v>155</v>
      </c>
      <c r="B25" s="384" t="s">
        <v>312</v>
      </c>
      <c r="C25" s="384" t="s">
        <v>205</v>
      </c>
      <c r="D25" s="384" t="s">
        <v>171</v>
      </c>
      <c r="E25" s="383" t="s">
        <v>238</v>
      </c>
    </row>
    <row r="26" spans="1:5" ht="18.75">
      <c r="A26" s="384" t="s">
        <v>181</v>
      </c>
      <c r="B26" s="384" t="s">
        <v>204</v>
      </c>
      <c r="C26" s="384" t="s">
        <v>237</v>
      </c>
      <c r="D26" s="384" t="s">
        <v>325</v>
      </c>
      <c r="E26" s="383" t="s">
        <v>149</v>
      </c>
    </row>
    <row r="27" spans="1:5" ht="18.75">
      <c r="A27" s="384" t="s">
        <v>343</v>
      </c>
      <c r="B27" s="384" t="s">
        <v>182</v>
      </c>
      <c r="C27" s="384" t="s">
        <v>192</v>
      </c>
      <c r="D27" s="384" t="s">
        <v>148</v>
      </c>
      <c r="E27" s="383" t="s">
        <v>326</v>
      </c>
    </row>
    <row r="28" spans="1:5" ht="18.75">
      <c r="A28" s="384" t="s">
        <v>203</v>
      </c>
      <c r="B28" s="384" t="s">
        <v>344</v>
      </c>
      <c r="C28" s="384" t="s">
        <v>142</v>
      </c>
      <c r="D28" s="384" t="s">
        <v>136</v>
      </c>
      <c r="E28" s="383" t="s">
        <v>163</v>
      </c>
    </row>
    <row r="29" spans="1:5" s="340" customFormat="1" ht="18.75">
      <c r="A29" s="345"/>
      <c r="B29" s="345"/>
      <c r="C29" s="345"/>
      <c r="D29" s="345"/>
      <c r="E29" s="345"/>
    </row>
    <row r="30" spans="1:5" s="305" customFormat="1" ht="18.75">
      <c r="A30" s="379" t="s">
        <v>363</v>
      </c>
      <c r="B30" s="379" t="s">
        <v>259</v>
      </c>
      <c r="C30" s="379" t="s">
        <v>260</v>
      </c>
      <c r="D30" s="341" t="s">
        <v>261</v>
      </c>
      <c r="E30" s="341" t="s">
        <v>262</v>
      </c>
    </row>
    <row r="31" spans="1:5" s="305" customFormat="1" ht="18.75">
      <c r="A31" s="381" t="s">
        <v>364</v>
      </c>
      <c r="B31" s="434">
        <v>41836</v>
      </c>
      <c r="C31" s="434">
        <v>41843</v>
      </c>
      <c r="D31" s="346">
        <v>41850</v>
      </c>
      <c r="E31" s="346">
        <v>41857</v>
      </c>
    </row>
    <row r="32" spans="1:5" s="305" customFormat="1" ht="18.75">
      <c r="A32" s="384" t="s">
        <v>185</v>
      </c>
      <c r="B32" s="383" t="s">
        <v>316</v>
      </c>
      <c r="C32" s="383" t="s">
        <v>329</v>
      </c>
      <c r="D32" s="343" t="s">
        <v>134</v>
      </c>
      <c r="E32" s="343" t="s">
        <v>144</v>
      </c>
    </row>
    <row r="33" spans="1:5" s="305" customFormat="1" ht="18.75">
      <c r="A33" s="384" t="s">
        <v>348</v>
      </c>
      <c r="B33" s="383" t="s">
        <v>150</v>
      </c>
      <c r="C33" s="383" t="s">
        <v>143</v>
      </c>
      <c r="D33" s="343" t="s">
        <v>158</v>
      </c>
      <c r="E33" s="343" t="s">
        <v>331</v>
      </c>
    </row>
    <row r="34" spans="1:5" s="305" customFormat="1" ht="18.75">
      <c r="A34" s="384" t="s">
        <v>208</v>
      </c>
      <c r="B34" s="383" t="s">
        <v>165</v>
      </c>
      <c r="C34" s="383" t="s">
        <v>133</v>
      </c>
      <c r="D34" s="343" t="s">
        <v>330</v>
      </c>
      <c r="E34" s="343" t="s">
        <v>159</v>
      </c>
    </row>
    <row r="35" spans="1:5" s="305" customFormat="1" ht="18.75">
      <c r="A35" s="384" t="s">
        <v>172</v>
      </c>
      <c r="B35" s="383" t="s">
        <v>349</v>
      </c>
      <c r="C35" s="383" t="s">
        <v>241</v>
      </c>
      <c r="D35" s="343" t="s">
        <v>196</v>
      </c>
      <c r="E35" s="343" t="s">
        <v>175</v>
      </c>
    </row>
    <row r="36" spans="1:5" s="305" customFormat="1" ht="18.75">
      <c r="A36" s="384" t="s">
        <v>239</v>
      </c>
      <c r="B36" s="383" t="s">
        <v>209</v>
      </c>
      <c r="C36" s="383" t="s">
        <v>195</v>
      </c>
      <c r="D36" s="343" t="s">
        <v>174</v>
      </c>
      <c r="E36" s="343" t="s">
        <v>243</v>
      </c>
    </row>
    <row r="37" spans="1:5" s="305" customFormat="1" ht="18.75">
      <c r="A37" s="384" t="s">
        <v>315</v>
      </c>
      <c r="B37" s="383" t="s">
        <v>328</v>
      </c>
      <c r="C37" s="383" t="s">
        <v>173</v>
      </c>
      <c r="D37" s="343" t="s">
        <v>242</v>
      </c>
      <c r="E37" s="343" t="s">
        <v>197</v>
      </c>
    </row>
    <row r="38" spans="1:5" s="305" customFormat="1" ht="18.75">
      <c r="A38" s="384" t="s">
        <v>137</v>
      </c>
      <c r="B38" s="383" t="s">
        <v>157</v>
      </c>
      <c r="C38" s="383" t="s">
        <v>350</v>
      </c>
      <c r="D38" s="343" t="s">
        <v>210</v>
      </c>
      <c r="E38" s="343" t="s">
        <v>318</v>
      </c>
    </row>
    <row r="39" spans="1:5" ht="18.75">
      <c r="A39" s="384" t="s">
        <v>164</v>
      </c>
      <c r="B39" s="383" t="s">
        <v>194</v>
      </c>
      <c r="C39" s="383" t="s">
        <v>317</v>
      </c>
      <c r="D39" s="343" t="s">
        <v>187</v>
      </c>
      <c r="E39" s="343" t="s">
        <v>352</v>
      </c>
    </row>
    <row r="40" spans="1:5" s="340" customFormat="1" ht="18.75">
      <c r="A40" s="384" t="s">
        <v>327</v>
      </c>
      <c r="B40" s="383" t="s">
        <v>240</v>
      </c>
      <c r="C40" s="383" t="s">
        <v>186</v>
      </c>
      <c r="D40" s="343" t="s">
        <v>351</v>
      </c>
      <c r="E40" s="343" t="s">
        <v>211</v>
      </c>
    </row>
    <row r="41" spans="1:5" s="340" customFormat="1" ht="18.75">
      <c r="A41" s="345"/>
      <c r="B41" s="345"/>
      <c r="C41" s="345"/>
      <c r="D41" s="345"/>
      <c r="E41" s="345"/>
    </row>
    <row r="42" spans="1:5" s="305" customFormat="1" ht="18.75">
      <c r="A42" s="341" t="s">
        <v>263</v>
      </c>
      <c r="B42" s="341" t="s">
        <v>264</v>
      </c>
      <c r="C42" s="341" t="s">
        <v>365</v>
      </c>
      <c r="D42" s="341"/>
      <c r="E42" s="341"/>
    </row>
    <row r="43" spans="1:5" s="305" customFormat="1" ht="18.75">
      <c r="A43" s="346">
        <v>41864</v>
      </c>
      <c r="B43" s="346">
        <v>41871</v>
      </c>
      <c r="C43" s="342">
        <f>B43+7</f>
        <v>41878</v>
      </c>
      <c r="D43" s="341"/>
      <c r="E43" s="341"/>
    </row>
    <row r="44" spans="1:5" s="305" customFormat="1" ht="18.75">
      <c r="A44" s="343" t="s">
        <v>138</v>
      </c>
      <c r="B44" s="343" t="s">
        <v>151</v>
      </c>
      <c r="C44" s="343" t="s">
        <v>366</v>
      </c>
      <c r="D44" s="343"/>
      <c r="E44" s="343"/>
    </row>
    <row r="45" spans="1:5" s="305" customFormat="1" ht="18.75">
      <c r="A45" s="343" t="s">
        <v>166</v>
      </c>
      <c r="B45" s="343" t="s">
        <v>320</v>
      </c>
      <c r="C45" s="343" t="s">
        <v>367</v>
      </c>
      <c r="D45" s="343"/>
      <c r="E45" s="343"/>
    </row>
    <row r="46" spans="1:5" s="305" customFormat="1" ht="18.75">
      <c r="A46" s="343" t="s">
        <v>319</v>
      </c>
      <c r="B46" s="343" t="s">
        <v>167</v>
      </c>
      <c r="C46" s="343" t="s">
        <v>368</v>
      </c>
      <c r="D46" s="343"/>
      <c r="E46" s="343"/>
    </row>
    <row r="47" spans="1:5" s="305" customFormat="1" ht="18.75">
      <c r="A47" s="343" t="s">
        <v>212</v>
      </c>
      <c r="B47" s="343" t="s">
        <v>188</v>
      </c>
      <c r="C47" s="343" t="s">
        <v>369</v>
      </c>
      <c r="D47" s="343"/>
      <c r="E47" s="343"/>
    </row>
    <row r="48" spans="1:5" s="305" customFormat="1" ht="18.75">
      <c r="A48" s="343" t="s">
        <v>332</v>
      </c>
      <c r="B48" s="343" t="s">
        <v>354</v>
      </c>
      <c r="C48" s="343" t="s">
        <v>370</v>
      </c>
      <c r="D48" s="343"/>
      <c r="E48" s="343"/>
    </row>
    <row r="49" spans="1:5" s="305" customFormat="1" ht="18.75">
      <c r="A49" s="343" t="s">
        <v>353</v>
      </c>
      <c r="B49" s="343" t="s">
        <v>333</v>
      </c>
      <c r="C49" s="343" t="s">
        <v>371</v>
      </c>
      <c r="D49" s="343"/>
      <c r="E49" s="343"/>
    </row>
    <row r="50" spans="1:5" s="305" customFormat="1" ht="18.75">
      <c r="A50" s="343" t="s">
        <v>176</v>
      </c>
      <c r="B50" s="343" t="s">
        <v>199</v>
      </c>
      <c r="C50" s="343" t="s">
        <v>372</v>
      </c>
      <c r="D50" s="343"/>
      <c r="E50" s="343"/>
    </row>
    <row r="51" spans="1:5" ht="18.75">
      <c r="A51" s="343" t="s">
        <v>244</v>
      </c>
      <c r="B51" s="343" t="s">
        <v>177</v>
      </c>
      <c r="C51" s="343" t="s">
        <v>373</v>
      </c>
      <c r="D51" s="343"/>
      <c r="E51" s="343"/>
    </row>
    <row r="52" spans="1:5" ht="18.75">
      <c r="A52" s="343" t="s">
        <v>198</v>
      </c>
      <c r="B52" s="343" t="s">
        <v>245</v>
      </c>
      <c r="C52" s="343" t="s">
        <v>374</v>
      </c>
      <c r="D52" s="343"/>
      <c r="E52" s="343"/>
    </row>
  </sheetData>
  <mergeCells count="1">
    <mergeCell ref="A1:E2"/>
  </mergeCells>
  <pageMargins left="0.7" right="0.7" top="0.75" bottom="0.75" header="0.3" footer="0.3"/>
  <pageSetup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6"/>
  <sheetViews>
    <sheetView topLeftCell="A7" workbookViewId="0">
      <selection activeCell="B8" sqref="B8"/>
    </sheetView>
  </sheetViews>
  <sheetFormatPr defaultRowHeight="15"/>
  <cols>
    <col min="1" max="16384" width="9.140625" style="308"/>
  </cols>
  <sheetData>
    <row r="1" spans="1:1">
      <c r="A1" s="322" t="s">
        <v>272</v>
      </c>
    </row>
    <row r="3" spans="1:1">
      <c r="A3" s="322" t="s">
        <v>273</v>
      </c>
    </row>
    <row r="5" spans="1:1">
      <c r="A5" s="308" t="s">
        <v>278</v>
      </c>
    </row>
    <row r="7" spans="1:1">
      <c r="A7" s="308" t="s">
        <v>275</v>
      </c>
    </row>
    <row r="8" spans="1:1">
      <c r="A8" s="308" t="s">
        <v>276</v>
      </c>
    </row>
    <row r="9" spans="1:1">
      <c r="A9" s="308" t="s">
        <v>277</v>
      </c>
    </row>
    <row r="11" spans="1:1">
      <c r="A11" s="322" t="s">
        <v>274</v>
      </c>
    </row>
    <row r="13" spans="1:1">
      <c r="A13" s="308" t="s">
        <v>279</v>
      </c>
    </row>
    <row r="15" spans="1:1">
      <c r="A15" s="308" t="s">
        <v>280</v>
      </c>
    </row>
    <row r="16" spans="1:1">
      <c r="A16" s="308" t="s">
        <v>294</v>
      </c>
    </row>
    <row r="17" spans="1:1">
      <c r="A17" s="308" t="s">
        <v>426</v>
      </c>
    </row>
    <row r="18" spans="1:1">
      <c r="A18" s="308" t="s">
        <v>282</v>
      </c>
    </row>
    <row r="19" spans="1:1">
      <c r="A19" s="136"/>
    </row>
    <row r="20" spans="1:1">
      <c r="A20" s="308" t="s">
        <v>422</v>
      </c>
    </row>
    <row r="21" spans="1:1">
      <c r="A21" s="47" t="s">
        <v>425</v>
      </c>
    </row>
    <row r="22" spans="1:1">
      <c r="A22" s="308" t="s">
        <v>424</v>
      </c>
    </row>
    <row r="23" spans="1:1">
      <c r="A23" s="308" t="s">
        <v>423</v>
      </c>
    </row>
    <row r="25" spans="1:1">
      <c r="A25" s="308" t="s">
        <v>281</v>
      </c>
    </row>
    <row r="27" spans="1:1">
      <c r="A27" s="308" t="s">
        <v>283</v>
      </c>
    </row>
    <row r="28" spans="1:1">
      <c r="A28" s="308" t="s">
        <v>284</v>
      </c>
    </row>
    <row r="29" spans="1:1">
      <c r="A29" s="308" t="s">
        <v>285</v>
      </c>
    </row>
    <row r="31" spans="1:1">
      <c r="A31" s="308" t="s">
        <v>286</v>
      </c>
    </row>
    <row r="32" spans="1:1">
      <c r="A32" s="308" t="s">
        <v>287</v>
      </c>
    </row>
    <row r="33" spans="1:9">
      <c r="A33" s="308" t="s">
        <v>288</v>
      </c>
    </row>
    <row r="34" spans="1:9">
      <c r="A34" s="308" t="s">
        <v>289</v>
      </c>
    </row>
    <row r="36" spans="1:9">
      <c r="A36" s="308" t="s">
        <v>290</v>
      </c>
    </row>
    <row r="38" spans="1:9">
      <c r="A38" s="308" t="s">
        <v>291</v>
      </c>
    </row>
    <row r="39" spans="1:9">
      <c r="A39" s="308" t="s">
        <v>292</v>
      </c>
    </row>
    <row r="41" spans="1:9">
      <c r="A41" s="308" t="s">
        <v>293</v>
      </c>
    </row>
    <row r="43" spans="1:9" s="47" customFormat="1">
      <c r="A43" s="47" t="s">
        <v>295</v>
      </c>
    </row>
    <row r="44" spans="1:9" s="47" customFormat="1"/>
    <row r="45" spans="1:9">
      <c r="A45" s="323" t="s">
        <v>97</v>
      </c>
      <c r="B45" s="43" t="s">
        <v>296</v>
      </c>
      <c r="C45" s="43"/>
      <c r="D45" s="43"/>
      <c r="E45" s="43"/>
      <c r="F45" s="43"/>
      <c r="G45" s="43"/>
      <c r="H45" s="43"/>
      <c r="I45" s="43"/>
    </row>
    <row r="46" spans="1:9">
      <c r="B46" s="43" t="s">
        <v>299</v>
      </c>
      <c r="C46" s="43"/>
      <c r="D46" s="43"/>
      <c r="E46" s="43"/>
      <c r="F46" s="43"/>
      <c r="G46" s="43"/>
      <c r="H46" s="43"/>
      <c r="I46" s="43"/>
    </row>
    <row r="47" spans="1:9">
      <c r="B47" s="43" t="s">
        <v>300</v>
      </c>
      <c r="C47" s="43"/>
      <c r="D47" s="43"/>
      <c r="E47" s="43"/>
      <c r="F47" s="43"/>
      <c r="G47" s="43"/>
      <c r="H47" s="43"/>
      <c r="I47" s="43"/>
    </row>
    <row r="48" spans="1:9">
      <c r="B48" s="43" t="s">
        <v>305</v>
      </c>
      <c r="C48" s="43"/>
      <c r="D48" s="43"/>
      <c r="E48" s="43"/>
      <c r="F48" s="43"/>
      <c r="G48" s="43"/>
      <c r="H48" s="43"/>
      <c r="I48" s="43"/>
    </row>
    <row r="49" spans="1:9">
      <c r="B49" s="43" t="s">
        <v>306</v>
      </c>
      <c r="C49" s="43"/>
      <c r="D49" s="43"/>
      <c r="E49" s="43"/>
      <c r="F49" s="43"/>
      <c r="G49" s="43"/>
      <c r="H49" s="43"/>
      <c r="I49" s="43"/>
    </row>
    <row r="50" spans="1:9">
      <c r="B50" s="43"/>
      <c r="C50" s="43"/>
      <c r="D50" s="43"/>
      <c r="E50" s="43"/>
      <c r="F50" s="43"/>
      <c r="G50" s="43"/>
      <c r="H50" s="43"/>
      <c r="I50" s="43"/>
    </row>
    <row r="51" spans="1:9">
      <c r="A51" s="323" t="s">
        <v>97</v>
      </c>
      <c r="B51" s="43" t="s">
        <v>298</v>
      </c>
      <c r="C51" s="43"/>
      <c r="D51" s="43"/>
      <c r="E51" s="43"/>
      <c r="F51" s="43"/>
      <c r="G51" s="43"/>
      <c r="H51" s="43"/>
      <c r="I51" s="43"/>
    </row>
    <row r="52" spans="1:9">
      <c r="B52" s="43" t="s">
        <v>297</v>
      </c>
      <c r="C52" s="43"/>
      <c r="D52" s="43"/>
      <c r="E52" s="43"/>
      <c r="F52" s="43"/>
      <c r="G52" s="43"/>
      <c r="H52" s="43"/>
      <c r="I52" s="43"/>
    </row>
    <row r="53" spans="1:9">
      <c r="B53" s="43"/>
      <c r="C53" s="43"/>
      <c r="D53" s="43"/>
      <c r="E53" s="43"/>
      <c r="F53" s="43"/>
      <c r="G53" s="43"/>
      <c r="H53" s="43"/>
      <c r="I53" s="43"/>
    </row>
    <row r="54" spans="1:9">
      <c r="A54" s="323" t="s">
        <v>97</v>
      </c>
      <c r="B54" s="43" t="s">
        <v>301</v>
      </c>
      <c r="C54" s="43"/>
      <c r="D54" s="43"/>
      <c r="E54" s="43"/>
      <c r="F54" s="43"/>
      <c r="G54" s="43"/>
      <c r="H54" s="43"/>
      <c r="I54" s="43"/>
    </row>
    <row r="55" spans="1:9">
      <c r="B55" s="43" t="s">
        <v>302</v>
      </c>
      <c r="C55" s="43"/>
      <c r="D55" s="43"/>
      <c r="E55" s="43"/>
      <c r="F55" s="43"/>
      <c r="G55" s="43"/>
      <c r="H55" s="43"/>
      <c r="I55" s="43"/>
    </row>
    <row r="56" spans="1:9">
      <c r="B56" s="43" t="s">
        <v>303</v>
      </c>
      <c r="C56" s="43"/>
      <c r="D56" s="43"/>
      <c r="E56" s="43"/>
      <c r="F56" s="43"/>
      <c r="G56" s="43"/>
      <c r="H56" s="43"/>
      <c r="I56" s="43"/>
    </row>
    <row r="57" spans="1:9">
      <c r="B57" s="43" t="s">
        <v>304</v>
      </c>
      <c r="C57" s="43"/>
      <c r="D57" s="43"/>
      <c r="E57" s="43"/>
      <c r="F57" s="43"/>
      <c r="G57" s="43"/>
      <c r="H57" s="43"/>
      <c r="I57" s="43"/>
    </row>
    <row r="58" spans="1:9">
      <c r="B58" s="43"/>
      <c r="C58" s="43"/>
      <c r="D58" s="43"/>
      <c r="E58" s="43"/>
      <c r="F58" s="43"/>
      <c r="G58" s="43"/>
      <c r="H58" s="43"/>
      <c r="I58" s="43"/>
    </row>
    <row r="59" spans="1:9">
      <c r="A59" s="136" t="s">
        <v>400</v>
      </c>
      <c r="B59" s="43"/>
      <c r="C59" s="43"/>
      <c r="D59" s="43"/>
      <c r="E59" s="43"/>
      <c r="F59" s="43"/>
      <c r="G59" s="43"/>
      <c r="H59" s="43"/>
      <c r="I59" s="43"/>
    </row>
    <row r="60" spans="1:9" s="136" customFormat="1">
      <c r="A60" s="397" t="s">
        <v>401</v>
      </c>
    </row>
    <row r="61" spans="1:9" s="136" customFormat="1">
      <c r="A61" s="397" t="s">
        <v>402</v>
      </c>
    </row>
    <row r="62" spans="1:9" s="136" customFormat="1">
      <c r="A62" s="397" t="s">
        <v>403</v>
      </c>
    </row>
    <row r="63" spans="1:9">
      <c r="A63" s="136" t="s">
        <v>404</v>
      </c>
    </row>
    <row r="64" spans="1:9">
      <c r="A64" s="397" t="s">
        <v>405</v>
      </c>
    </row>
    <row r="65" spans="1:1">
      <c r="A65" s="397" t="s">
        <v>406</v>
      </c>
    </row>
    <row r="66" spans="1:1">
      <c r="A66" s="397" t="s">
        <v>407</v>
      </c>
    </row>
  </sheetData>
  <pageMargins left="0.7" right="0.7" top="0.75" bottom="0.75" header="0.3" footer="0.3"/>
  <pageSetup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F21" sqref="F21"/>
    </sheetView>
  </sheetViews>
  <sheetFormatPr defaultRowHeight="15"/>
  <cols>
    <col min="1" max="1" width="6.85546875" style="308" customWidth="1"/>
    <col min="2" max="2" width="7.5703125" style="440" customWidth="1"/>
    <col min="3" max="3" width="10.42578125" style="440" customWidth="1"/>
    <col min="4" max="16384" width="9.140625" style="308"/>
  </cols>
  <sheetData>
    <row r="1" spans="1:8" ht="28.5">
      <c r="A1" s="438" t="s">
        <v>455</v>
      </c>
      <c r="B1" s="439"/>
    </row>
    <row r="2" spans="1:8" ht="28.5">
      <c r="A2" s="438"/>
      <c r="B2" s="439"/>
    </row>
    <row r="3" spans="1:8">
      <c r="A3" s="308" t="s">
        <v>450</v>
      </c>
      <c r="E3" s="308" t="s">
        <v>451</v>
      </c>
    </row>
    <row r="4" spans="1:8">
      <c r="A4" s="445" t="s">
        <v>44</v>
      </c>
      <c r="B4" s="446" t="s">
        <v>449</v>
      </c>
      <c r="C4" s="446" t="s">
        <v>448</v>
      </c>
      <c r="E4" s="447" t="s">
        <v>44</v>
      </c>
      <c r="F4" s="448"/>
      <c r="G4" s="449" t="s">
        <v>449</v>
      </c>
    </row>
    <row r="5" spans="1:8">
      <c r="A5" s="441">
        <v>1</v>
      </c>
      <c r="B5" s="442">
        <v>1500</v>
      </c>
      <c r="C5" s="442">
        <f>B5/2</f>
        <v>750</v>
      </c>
      <c r="E5" s="443" t="s">
        <v>452</v>
      </c>
      <c r="F5" s="444"/>
      <c r="G5" s="452">
        <v>150</v>
      </c>
      <c r="H5" s="308" t="s">
        <v>461</v>
      </c>
    </row>
    <row r="6" spans="1:8">
      <c r="A6" s="441">
        <f>A5+1</f>
        <v>2</v>
      </c>
      <c r="B6" s="442">
        <v>1100</v>
      </c>
      <c r="C6" s="442">
        <f t="shared" ref="C6:C21" si="0">B6/2</f>
        <v>550</v>
      </c>
      <c r="E6" s="443" t="s">
        <v>453</v>
      </c>
      <c r="F6" s="444"/>
      <c r="G6" s="452">
        <v>100</v>
      </c>
      <c r="H6" s="308" t="s">
        <v>462</v>
      </c>
    </row>
    <row r="7" spans="1:8">
      <c r="A7" s="441">
        <f t="shared" ref="A7:A22" si="1">A6+1</f>
        <v>3</v>
      </c>
      <c r="B7" s="442">
        <v>1000</v>
      </c>
      <c r="C7" s="442">
        <f t="shared" si="0"/>
        <v>500</v>
      </c>
      <c r="E7" s="450" t="s">
        <v>454</v>
      </c>
      <c r="F7" s="451"/>
      <c r="G7" s="453">
        <v>75</v>
      </c>
      <c r="H7" s="308" t="s">
        <v>462</v>
      </c>
    </row>
    <row r="8" spans="1:8">
      <c r="A8" s="441">
        <f t="shared" si="1"/>
        <v>4</v>
      </c>
      <c r="B8" s="442">
        <v>900</v>
      </c>
      <c r="C8" s="442">
        <f t="shared" si="0"/>
        <v>450</v>
      </c>
    </row>
    <row r="9" spans="1:8">
      <c r="A9" s="441">
        <f t="shared" si="1"/>
        <v>5</v>
      </c>
      <c r="B9" s="442">
        <v>800</v>
      </c>
      <c r="C9" s="442">
        <f t="shared" si="0"/>
        <v>400</v>
      </c>
    </row>
    <row r="10" spans="1:8">
      <c r="A10" s="441">
        <f t="shared" si="1"/>
        <v>6</v>
      </c>
      <c r="B10" s="442">
        <v>700</v>
      </c>
      <c r="C10" s="442">
        <f t="shared" si="0"/>
        <v>350</v>
      </c>
    </row>
    <row r="11" spans="1:8">
      <c r="A11" s="441">
        <f t="shared" si="1"/>
        <v>7</v>
      </c>
      <c r="B11" s="442">
        <v>600</v>
      </c>
      <c r="C11" s="442">
        <f t="shared" si="0"/>
        <v>300</v>
      </c>
    </row>
    <row r="12" spans="1:8">
      <c r="A12" s="441">
        <f t="shared" si="1"/>
        <v>8</v>
      </c>
      <c r="B12" s="442">
        <v>500</v>
      </c>
      <c r="C12" s="442">
        <f t="shared" si="0"/>
        <v>250</v>
      </c>
    </row>
    <row r="13" spans="1:8">
      <c r="A13" s="441">
        <f t="shared" si="1"/>
        <v>9</v>
      </c>
      <c r="B13" s="442">
        <v>400</v>
      </c>
      <c r="C13" s="442">
        <f t="shared" si="0"/>
        <v>200</v>
      </c>
    </row>
    <row r="14" spans="1:8">
      <c r="A14" s="441">
        <f t="shared" si="1"/>
        <v>10</v>
      </c>
      <c r="B14" s="442">
        <v>350</v>
      </c>
      <c r="C14" s="442">
        <f t="shared" si="0"/>
        <v>175</v>
      </c>
    </row>
    <row r="15" spans="1:8">
      <c r="A15" s="441">
        <f t="shared" si="1"/>
        <v>11</v>
      </c>
      <c r="B15" s="442">
        <v>320</v>
      </c>
      <c r="C15" s="442">
        <f t="shared" si="0"/>
        <v>160</v>
      </c>
    </row>
    <row r="16" spans="1:8">
      <c r="A16" s="441">
        <f t="shared" si="1"/>
        <v>12</v>
      </c>
      <c r="B16" s="442">
        <v>300</v>
      </c>
      <c r="C16" s="442">
        <f t="shared" si="0"/>
        <v>150</v>
      </c>
    </row>
    <row r="17" spans="1:3">
      <c r="A17" s="441">
        <f t="shared" si="1"/>
        <v>13</v>
      </c>
      <c r="B17" s="442">
        <v>280</v>
      </c>
      <c r="C17" s="442">
        <f t="shared" si="0"/>
        <v>140</v>
      </c>
    </row>
    <row r="18" spans="1:3">
      <c r="A18" s="441">
        <f t="shared" si="1"/>
        <v>14</v>
      </c>
      <c r="B18" s="442">
        <v>260</v>
      </c>
      <c r="C18" s="442">
        <f t="shared" si="0"/>
        <v>130</v>
      </c>
    </row>
    <row r="19" spans="1:3">
      <c r="A19" s="441">
        <f t="shared" si="1"/>
        <v>15</v>
      </c>
      <c r="B19" s="442">
        <v>240</v>
      </c>
      <c r="C19" s="442">
        <f t="shared" si="0"/>
        <v>120</v>
      </c>
    </row>
    <row r="20" spans="1:3">
      <c r="A20" s="441">
        <f t="shared" si="1"/>
        <v>16</v>
      </c>
      <c r="B20" s="442">
        <v>220</v>
      </c>
      <c r="C20" s="442">
        <f t="shared" si="0"/>
        <v>110</v>
      </c>
    </row>
    <row r="21" spans="1:3">
      <c r="A21" s="441">
        <f t="shared" si="1"/>
        <v>17</v>
      </c>
      <c r="B21" s="442">
        <v>200</v>
      </c>
      <c r="C21" s="442">
        <f t="shared" si="0"/>
        <v>100</v>
      </c>
    </row>
    <row r="22" spans="1:3">
      <c r="A22" s="441">
        <f t="shared" si="1"/>
        <v>18</v>
      </c>
      <c r="B22" s="454" t="s">
        <v>463</v>
      </c>
      <c r="C22" s="454"/>
    </row>
    <row r="24" spans="1:3">
      <c r="A24" s="308" t="s">
        <v>456</v>
      </c>
      <c r="B24" s="442"/>
    </row>
    <row r="25" spans="1:3">
      <c r="A25" s="308" t="s">
        <v>457</v>
      </c>
    </row>
    <row r="26" spans="1:3">
      <c r="A26" s="308" t="s">
        <v>458</v>
      </c>
    </row>
    <row r="27" spans="1:3">
      <c r="A27" s="308" t="s">
        <v>459</v>
      </c>
    </row>
    <row r="28" spans="1:3">
      <c r="A28" s="308" t="s">
        <v>460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3"/>
  <sheetViews>
    <sheetView zoomScaleNormal="100" workbookViewId="0">
      <selection activeCell="Q47" sqref="Q47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56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337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117</v>
      </c>
      <c r="S1" s="475"/>
      <c r="T1" s="254"/>
    </row>
    <row r="2" spans="1:20" ht="15" customHeight="1">
      <c r="A2" s="98" t="s">
        <v>69</v>
      </c>
      <c r="B2" s="99">
        <v>96</v>
      </c>
      <c r="C2" s="99">
        <v>124</v>
      </c>
      <c r="D2" s="99">
        <v>104</v>
      </c>
      <c r="E2" s="99">
        <v>126</v>
      </c>
      <c r="F2" s="99">
        <v>124</v>
      </c>
      <c r="G2" s="100">
        <f>SUM(B2:F2)</f>
        <v>574</v>
      </c>
      <c r="H2" s="128"/>
      <c r="I2" s="129"/>
      <c r="J2" s="98" t="s">
        <v>71</v>
      </c>
      <c r="K2" s="99">
        <v>119</v>
      </c>
      <c r="L2" s="99">
        <v>130</v>
      </c>
      <c r="M2" s="99">
        <v>87</v>
      </c>
      <c r="N2" s="99">
        <v>150</v>
      </c>
      <c r="O2" s="99">
        <v>99</v>
      </c>
      <c r="P2" s="100">
        <f>SUM(K2:O2)</f>
        <v>585</v>
      </c>
      <c r="Q2" s="128"/>
      <c r="S2" s="254"/>
      <c r="T2" s="254"/>
    </row>
    <row r="3" spans="1:20">
      <c r="A3" s="98" t="s">
        <v>70</v>
      </c>
      <c r="B3" s="99">
        <v>105</v>
      </c>
      <c r="C3" s="99">
        <v>98</v>
      </c>
      <c r="D3" s="99">
        <v>132</v>
      </c>
      <c r="E3" s="99">
        <v>98</v>
      </c>
      <c r="F3" s="99">
        <v>99</v>
      </c>
      <c r="G3" s="100">
        <f>SUM(B3:F3)</f>
        <v>532</v>
      </c>
      <c r="H3" s="476" t="s">
        <v>55</v>
      </c>
      <c r="I3" s="477"/>
      <c r="J3" s="117" t="s">
        <v>92</v>
      </c>
      <c r="K3" s="99">
        <v>92</v>
      </c>
      <c r="L3" s="99">
        <v>129</v>
      </c>
      <c r="M3" s="99">
        <v>116</v>
      </c>
      <c r="N3" s="99">
        <v>109</v>
      </c>
      <c r="O3" s="99">
        <v>100</v>
      </c>
      <c r="P3" s="100">
        <f>SUM(K3:O3)</f>
        <v>546</v>
      </c>
      <c r="Q3" s="128"/>
    </row>
    <row r="4" spans="1:20">
      <c r="A4" s="99"/>
      <c r="B4" s="101">
        <f>SUM(B2:B3)</f>
        <v>201</v>
      </c>
      <c r="C4" s="101">
        <f t="shared" ref="C4:G4" si="0">SUM(C2:C3)</f>
        <v>222</v>
      </c>
      <c r="D4" s="101">
        <f t="shared" si="0"/>
        <v>236</v>
      </c>
      <c r="E4" s="101">
        <f t="shared" si="0"/>
        <v>224</v>
      </c>
      <c r="F4" s="101">
        <f t="shared" si="0"/>
        <v>223</v>
      </c>
      <c r="G4" s="102">
        <f t="shared" si="0"/>
        <v>1106</v>
      </c>
      <c r="H4" s="476"/>
      <c r="I4" s="477"/>
      <c r="J4" s="99"/>
      <c r="K4" s="101">
        <f t="shared" ref="K4:P4" si="1">SUM(K2:K3)</f>
        <v>211</v>
      </c>
      <c r="L4" s="101">
        <f t="shared" si="1"/>
        <v>259</v>
      </c>
      <c r="M4" s="101">
        <f t="shared" si="1"/>
        <v>203</v>
      </c>
      <c r="N4" s="101">
        <f t="shared" si="1"/>
        <v>259</v>
      </c>
      <c r="O4" s="101">
        <f t="shared" si="1"/>
        <v>199</v>
      </c>
      <c r="P4" s="102">
        <f t="shared" si="1"/>
        <v>1131</v>
      </c>
      <c r="Q4" s="128"/>
    </row>
    <row r="5" spans="1:20">
      <c r="A5" s="103" t="s">
        <v>12</v>
      </c>
      <c r="B5" s="104">
        <v>27</v>
      </c>
      <c r="C5" s="105">
        <f>B5</f>
        <v>27</v>
      </c>
      <c r="D5" s="104">
        <f>B5</f>
        <v>27</v>
      </c>
      <c r="E5" s="104">
        <f>B5</f>
        <v>27</v>
      </c>
      <c r="F5" s="104">
        <f>B5</f>
        <v>27</v>
      </c>
      <c r="G5" s="106">
        <f>SUM(B5:F5)</f>
        <v>135</v>
      </c>
      <c r="H5" s="249"/>
      <c r="I5" s="130"/>
      <c r="J5" s="103" t="s">
        <v>12</v>
      </c>
      <c r="K5" s="104">
        <v>18</v>
      </c>
      <c r="L5" s="105">
        <f>K5</f>
        <v>18</v>
      </c>
      <c r="M5" s="104">
        <f>K5</f>
        <v>18</v>
      </c>
      <c r="N5" s="104">
        <f>K5</f>
        <v>18</v>
      </c>
      <c r="O5" s="104">
        <f>K5</f>
        <v>18</v>
      </c>
      <c r="P5" s="106">
        <f>SUM(K5:O5)</f>
        <v>90</v>
      </c>
      <c r="Q5" s="249"/>
    </row>
    <row r="6" spans="1:20">
      <c r="A6" s="35">
        <f>B5-K5</f>
        <v>9</v>
      </c>
      <c r="B6" s="108">
        <f>SUM(B4:B5)</f>
        <v>228</v>
      </c>
      <c r="C6" s="108">
        <f>SUM(C4:C5)</f>
        <v>249</v>
      </c>
      <c r="D6" s="108">
        <f>SUM(D4:D5)</f>
        <v>263</v>
      </c>
      <c r="E6" s="108">
        <f>SUM(E4:E5)</f>
        <v>251</v>
      </c>
      <c r="F6" s="108">
        <f>SUM(F4,F5)</f>
        <v>250</v>
      </c>
      <c r="G6" s="109">
        <f>SUM(B6:F6)</f>
        <v>1241</v>
      </c>
      <c r="H6" s="110" t="s">
        <v>14</v>
      </c>
      <c r="I6" s="130"/>
      <c r="J6" s="107"/>
      <c r="K6" s="108">
        <f>SUM(K4:K5)</f>
        <v>229</v>
      </c>
      <c r="L6" s="108">
        <f>SUM(L4:L5)</f>
        <v>277</v>
      </c>
      <c r="M6" s="108">
        <f>SUM(M4:M5)</f>
        <v>221</v>
      </c>
      <c r="N6" s="108">
        <f>SUM(N4:N5)</f>
        <v>277</v>
      </c>
      <c r="O6" s="108">
        <f>SUM(O4,O5)</f>
        <v>217</v>
      </c>
      <c r="P6" s="109">
        <f>SUM(K6:O6)</f>
        <v>1221</v>
      </c>
      <c r="Q6" s="110" t="s">
        <v>14</v>
      </c>
    </row>
    <row r="7" spans="1:20">
      <c r="A7" s="99" t="s">
        <v>13</v>
      </c>
      <c r="B7" s="111">
        <f>IF(B6&gt;K6,1,0)+IF(B6&lt;K6,0)+IF(B6=K6,0.5)</f>
        <v>0</v>
      </c>
      <c r="C7" s="111">
        <f t="shared" ref="C7:F7" si="2">IF(C6&gt;L6,1,0)+IF(C6&lt;L6,0)+IF(C6=L6,0.5)</f>
        <v>0</v>
      </c>
      <c r="D7" s="111">
        <f t="shared" si="2"/>
        <v>1</v>
      </c>
      <c r="E7" s="111">
        <f t="shared" si="2"/>
        <v>0</v>
      </c>
      <c r="F7" s="111">
        <f t="shared" si="2"/>
        <v>1</v>
      </c>
      <c r="G7" s="111">
        <f>IF(G6&gt;P6,2,0)+IF(G6&lt;P6,0)+IF(G6=P6,1)</f>
        <v>2</v>
      </c>
      <c r="H7" s="111">
        <f>SUM(B7:G7)</f>
        <v>4</v>
      </c>
      <c r="I7" s="112"/>
      <c r="J7" s="99" t="s">
        <v>13</v>
      </c>
      <c r="K7" s="111">
        <f>IF(K6&gt;B6,1,0)+IF(K6&lt;B6,0)+IF(K6=B6,0.5)</f>
        <v>1</v>
      </c>
      <c r="L7" s="111">
        <f t="shared" ref="L7:O7" si="3">IF(L6&gt;C6,1,0)+IF(L6&lt;C6,0)+IF(L6=C6,0.5)</f>
        <v>1</v>
      </c>
      <c r="M7" s="111">
        <f t="shared" si="3"/>
        <v>0</v>
      </c>
      <c r="N7" s="111">
        <f t="shared" si="3"/>
        <v>1</v>
      </c>
      <c r="O7" s="111">
        <f t="shared" si="3"/>
        <v>0</v>
      </c>
      <c r="P7" s="111">
        <f>IF(P6&gt;G6,2,0)+IF(P6&lt;G6,0)+IF(P6=G6,1)</f>
        <v>0</v>
      </c>
      <c r="Q7" s="111">
        <f>SUM(K7:P7)</f>
        <v>3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57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73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74</v>
      </c>
      <c r="B10" s="99">
        <v>107</v>
      </c>
      <c r="C10" s="99">
        <v>107</v>
      </c>
      <c r="D10" s="99">
        <v>106</v>
      </c>
      <c r="E10" s="99">
        <v>88</v>
      </c>
      <c r="F10" s="99">
        <v>103</v>
      </c>
      <c r="G10" s="100">
        <f>SUM(B10:F10)</f>
        <v>511</v>
      </c>
      <c r="H10" s="128"/>
      <c r="I10" s="129"/>
      <c r="J10" s="98" t="s">
        <v>3</v>
      </c>
      <c r="K10" s="99">
        <v>101</v>
      </c>
      <c r="L10" s="99">
        <v>116</v>
      </c>
      <c r="M10" s="99">
        <v>106</v>
      </c>
      <c r="N10" s="99">
        <v>103</v>
      </c>
      <c r="O10" s="99">
        <v>93</v>
      </c>
      <c r="P10" s="100">
        <f>SUM(K10:O10)</f>
        <v>519</v>
      </c>
      <c r="Q10" s="128"/>
    </row>
    <row r="11" spans="1:20">
      <c r="A11" s="98" t="s">
        <v>75</v>
      </c>
      <c r="B11" s="99">
        <v>134</v>
      </c>
      <c r="C11" s="99">
        <v>152</v>
      </c>
      <c r="D11" s="99">
        <v>135</v>
      </c>
      <c r="E11" s="99">
        <v>118</v>
      </c>
      <c r="F11" s="99">
        <v>98</v>
      </c>
      <c r="G11" s="100">
        <f>SUM(B11:F11)</f>
        <v>637</v>
      </c>
      <c r="H11" s="476" t="s">
        <v>55</v>
      </c>
      <c r="I11" s="477"/>
      <c r="J11" s="98" t="s">
        <v>4</v>
      </c>
      <c r="K11" s="99">
        <v>98</v>
      </c>
      <c r="L11" s="99">
        <v>147</v>
      </c>
      <c r="M11" s="99">
        <v>148</v>
      </c>
      <c r="N11" s="99">
        <v>99</v>
      </c>
      <c r="O11" s="99">
        <v>100</v>
      </c>
      <c r="P11" s="100">
        <f>SUM(K11:O11)</f>
        <v>592</v>
      </c>
      <c r="Q11" s="128"/>
    </row>
    <row r="12" spans="1:20">
      <c r="A12" s="99"/>
      <c r="B12" s="101">
        <f t="shared" ref="B12:G12" si="4">SUM(B10:B11)</f>
        <v>241</v>
      </c>
      <c r="C12" s="101">
        <f t="shared" si="4"/>
        <v>259</v>
      </c>
      <c r="D12" s="101">
        <f t="shared" si="4"/>
        <v>241</v>
      </c>
      <c r="E12" s="101">
        <f t="shared" si="4"/>
        <v>206</v>
      </c>
      <c r="F12" s="101">
        <f t="shared" si="4"/>
        <v>201</v>
      </c>
      <c r="G12" s="102">
        <f t="shared" si="4"/>
        <v>1148</v>
      </c>
      <c r="H12" s="476"/>
      <c r="I12" s="477"/>
      <c r="J12" s="99"/>
      <c r="K12" s="101">
        <f t="shared" ref="K12:P12" si="5">SUM(K10:K11)</f>
        <v>199</v>
      </c>
      <c r="L12" s="101">
        <f t="shared" si="5"/>
        <v>263</v>
      </c>
      <c r="M12" s="101">
        <f t="shared" si="5"/>
        <v>254</v>
      </c>
      <c r="N12" s="101">
        <f t="shared" si="5"/>
        <v>202</v>
      </c>
      <c r="O12" s="101">
        <f t="shared" si="5"/>
        <v>193</v>
      </c>
      <c r="P12" s="102">
        <f t="shared" si="5"/>
        <v>1111</v>
      </c>
      <c r="Q12" s="128"/>
    </row>
    <row r="13" spans="1:20">
      <c r="A13" s="103" t="s">
        <v>12</v>
      </c>
      <c r="B13" s="104">
        <v>44</v>
      </c>
      <c r="C13" s="105">
        <f>B13</f>
        <v>44</v>
      </c>
      <c r="D13" s="104">
        <f>B13</f>
        <v>44</v>
      </c>
      <c r="E13" s="104">
        <f>B13</f>
        <v>44</v>
      </c>
      <c r="F13" s="104">
        <f>B13</f>
        <v>44</v>
      </c>
      <c r="G13" s="106">
        <f>SUM(B13:F13)</f>
        <v>220</v>
      </c>
      <c r="H13" s="249"/>
      <c r="I13" s="130"/>
      <c r="J13" s="103" t="s">
        <v>12</v>
      </c>
      <c r="K13" s="104">
        <v>35</v>
      </c>
      <c r="L13" s="105">
        <f>K13</f>
        <v>35</v>
      </c>
      <c r="M13" s="104">
        <f>K13</f>
        <v>35</v>
      </c>
      <c r="N13" s="104">
        <f>K13</f>
        <v>35</v>
      </c>
      <c r="O13" s="104">
        <f>K13</f>
        <v>35</v>
      </c>
      <c r="P13" s="106">
        <f>SUM(K13:O13)</f>
        <v>175</v>
      </c>
      <c r="Q13" s="249"/>
    </row>
    <row r="14" spans="1:20">
      <c r="A14" s="35">
        <f>B13-K13</f>
        <v>9</v>
      </c>
      <c r="B14" s="108">
        <f>SUM(B12:B13)</f>
        <v>285</v>
      </c>
      <c r="C14" s="108">
        <f>SUM(C12:C13)</f>
        <v>303</v>
      </c>
      <c r="D14" s="108">
        <f>SUM(D12:D13)</f>
        <v>285</v>
      </c>
      <c r="E14" s="108">
        <f>SUM(E12:E13)</f>
        <v>250</v>
      </c>
      <c r="F14" s="108">
        <f>SUM(F12,F13)</f>
        <v>245</v>
      </c>
      <c r="G14" s="109">
        <f>SUM(B14:F14)</f>
        <v>1368</v>
      </c>
      <c r="H14" s="110" t="s">
        <v>14</v>
      </c>
      <c r="I14" s="130"/>
      <c r="J14" s="107"/>
      <c r="K14" s="108">
        <f>SUM(K12:K13)</f>
        <v>234</v>
      </c>
      <c r="L14" s="108">
        <f>SUM(L12:L13)</f>
        <v>298</v>
      </c>
      <c r="M14" s="108">
        <f>SUM(M12:M13)</f>
        <v>289</v>
      </c>
      <c r="N14" s="108">
        <f>SUM(N12:N13)</f>
        <v>237</v>
      </c>
      <c r="O14" s="108">
        <f>SUM(O12,O13)</f>
        <v>228</v>
      </c>
      <c r="P14" s="109">
        <f>SUM(K14:O14)</f>
        <v>1286</v>
      </c>
      <c r="Q14" s="110" t="s">
        <v>14</v>
      </c>
    </row>
    <row r="15" spans="1:20">
      <c r="A15" s="99" t="s">
        <v>13</v>
      </c>
      <c r="B15" s="111">
        <f>IF(B14&gt;K14,1,0)+IF(B14&lt;K14,0)+IF(B14=K14,0.5)</f>
        <v>1</v>
      </c>
      <c r="C15" s="111">
        <f t="shared" ref="C15:F15" si="6">IF(C14&gt;L14,1,0)+IF(C14&lt;L14,0)+IF(C14=L14,0.5)</f>
        <v>1</v>
      </c>
      <c r="D15" s="111">
        <f t="shared" si="6"/>
        <v>0</v>
      </c>
      <c r="E15" s="111">
        <f t="shared" si="6"/>
        <v>1</v>
      </c>
      <c r="F15" s="111">
        <f t="shared" si="6"/>
        <v>1</v>
      </c>
      <c r="G15" s="111">
        <f>IF(G14&gt;P14,2,0)+IF(G14&lt;P14,0)+IF(G14=P14,1)</f>
        <v>2</v>
      </c>
      <c r="H15" s="111">
        <f>SUM(B15:G15)</f>
        <v>6</v>
      </c>
      <c r="I15" s="112"/>
      <c r="J15" s="99" t="s">
        <v>13</v>
      </c>
      <c r="K15" s="111">
        <f>IF(K14&gt;B14,1,0)+IF(K14&lt;B14,0)+IF(K14=B14,0.5)</f>
        <v>0</v>
      </c>
      <c r="L15" s="111">
        <f t="shared" ref="L15:O15" si="7">IF(L14&gt;C14,1,0)+IF(L14&lt;C14,0)+IF(L14=C14,0.5)</f>
        <v>0</v>
      </c>
      <c r="M15" s="111">
        <f t="shared" si="7"/>
        <v>1</v>
      </c>
      <c r="N15" s="111">
        <f t="shared" si="7"/>
        <v>0</v>
      </c>
      <c r="O15" s="111">
        <f t="shared" si="7"/>
        <v>0</v>
      </c>
      <c r="P15" s="111">
        <f>IF(P14&gt;G14,2,0)+IF(P14&lt;G14,0)+IF(P14=G14,1)</f>
        <v>0</v>
      </c>
      <c r="Q15" s="111">
        <f>SUM(K15:P15)</f>
        <v>1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76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59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77</v>
      </c>
      <c r="B18" s="99">
        <v>94</v>
      </c>
      <c r="C18" s="99">
        <v>150</v>
      </c>
      <c r="D18" s="99">
        <v>92</v>
      </c>
      <c r="E18" s="99">
        <v>125</v>
      </c>
      <c r="F18" s="99">
        <v>97</v>
      </c>
      <c r="G18" s="100">
        <f>SUM(B18:F18)</f>
        <v>558</v>
      </c>
      <c r="H18" s="128"/>
      <c r="I18" s="129"/>
      <c r="J18" s="98" t="s">
        <v>79</v>
      </c>
      <c r="K18" s="99">
        <v>100</v>
      </c>
      <c r="L18" s="99">
        <v>99</v>
      </c>
      <c r="M18" s="99">
        <v>89</v>
      </c>
      <c r="N18" s="99">
        <v>115</v>
      </c>
      <c r="O18" s="99">
        <v>94</v>
      </c>
      <c r="P18" s="100">
        <f>SUM(K18:O18)</f>
        <v>497</v>
      </c>
      <c r="Q18" s="128"/>
    </row>
    <row r="19" spans="1:17">
      <c r="A19" s="98" t="s">
        <v>78</v>
      </c>
      <c r="B19" s="99">
        <v>155</v>
      </c>
      <c r="C19" s="99">
        <v>157</v>
      </c>
      <c r="D19" s="99">
        <v>144</v>
      </c>
      <c r="E19" s="99">
        <v>110</v>
      </c>
      <c r="F19" s="99">
        <v>146</v>
      </c>
      <c r="G19" s="100">
        <f>SUM(B19:F19)</f>
        <v>712</v>
      </c>
      <c r="H19" s="476" t="s">
        <v>55</v>
      </c>
      <c r="I19" s="477"/>
      <c r="J19" s="98" t="s">
        <v>307</v>
      </c>
      <c r="K19" s="99">
        <v>112</v>
      </c>
      <c r="L19" s="99">
        <v>137</v>
      </c>
      <c r="M19" s="99">
        <v>129</v>
      </c>
      <c r="N19" s="99">
        <v>167</v>
      </c>
      <c r="O19" s="99">
        <v>127</v>
      </c>
      <c r="P19" s="100">
        <f>SUM(K19:O19)</f>
        <v>672</v>
      </c>
      <c r="Q19" s="128"/>
    </row>
    <row r="20" spans="1:17">
      <c r="A20" s="99"/>
      <c r="B20" s="101">
        <f t="shared" ref="B20:G20" si="8">SUM(B18:B19)</f>
        <v>249</v>
      </c>
      <c r="C20" s="101">
        <f t="shared" si="8"/>
        <v>307</v>
      </c>
      <c r="D20" s="101">
        <f t="shared" si="8"/>
        <v>236</v>
      </c>
      <c r="E20" s="101">
        <f t="shared" si="8"/>
        <v>235</v>
      </c>
      <c r="F20" s="101">
        <f t="shared" si="8"/>
        <v>243</v>
      </c>
      <c r="G20" s="102">
        <f t="shared" si="8"/>
        <v>1270</v>
      </c>
      <c r="H20" s="476"/>
      <c r="I20" s="477"/>
      <c r="J20" s="99"/>
      <c r="K20" s="101">
        <f t="shared" ref="K20:P20" si="9">SUM(K18:K19)</f>
        <v>212</v>
      </c>
      <c r="L20" s="101">
        <f t="shared" si="9"/>
        <v>236</v>
      </c>
      <c r="M20" s="101">
        <f t="shared" si="9"/>
        <v>218</v>
      </c>
      <c r="N20" s="101">
        <f t="shared" si="9"/>
        <v>282</v>
      </c>
      <c r="O20" s="101">
        <f t="shared" si="9"/>
        <v>221</v>
      </c>
      <c r="P20" s="102">
        <f t="shared" si="9"/>
        <v>1169</v>
      </c>
      <c r="Q20" s="128"/>
    </row>
    <row r="21" spans="1:17">
      <c r="A21" s="103" t="s">
        <v>12</v>
      </c>
      <c r="B21" s="104">
        <v>18</v>
      </c>
      <c r="C21" s="105">
        <f>B21</f>
        <v>18</v>
      </c>
      <c r="D21" s="104">
        <f>B21</f>
        <v>18</v>
      </c>
      <c r="E21" s="104">
        <f>B21</f>
        <v>18</v>
      </c>
      <c r="F21" s="104">
        <f>B21</f>
        <v>18</v>
      </c>
      <c r="G21" s="106">
        <f>SUM(B21:F21)</f>
        <v>90</v>
      </c>
      <c r="H21" s="249"/>
      <c r="I21" s="130"/>
      <c r="J21" s="103" t="s">
        <v>12</v>
      </c>
      <c r="K21" s="104">
        <v>43</v>
      </c>
      <c r="L21" s="105">
        <f>K21</f>
        <v>43</v>
      </c>
      <c r="M21" s="104">
        <f>K21</f>
        <v>43</v>
      </c>
      <c r="N21" s="104">
        <f>K21</f>
        <v>43</v>
      </c>
      <c r="O21" s="104">
        <f>K21</f>
        <v>43</v>
      </c>
      <c r="P21" s="106">
        <f>SUM(K21:O21)</f>
        <v>215</v>
      </c>
      <c r="Q21" s="249"/>
    </row>
    <row r="22" spans="1:17">
      <c r="A22" s="35"/>
      <c r="B22" s="108">
        <f>SUM(B20:B21)</f>
        <v>267</v>
      </c>
      <c r="C22" s="108">
        <f>SUM(C20:C21)</f>
        <v>325</v>
      </c>
      <c r="D22" s="108">
        <f>SUM(D20:D21)</f>
        <v>254</v>
      </c>
      <c r="E22" s="108">
        <f>SUM(E20:E21)</f>
        <v>253</v>
      </c>
      <c r="F22" s="108">
        <f>SUM(F20,F21)</f>
        <v>261</v>
      </c>
      <c r="G22" s="109">
        <f>SUM(B22:F22)</f>
        <v>1360</v>
      </c>
      <c r="H22" s="110" t="s">
        <v>14</v>
      </c>
      <c r="I22" s="130"/>
      <c r="J22" s="107">
        <f>K21-B21</f>
        <v>25</v>
      </c>
      <c r="K22" s="108">
        <f>SUM(K20:K21)</f>
        <v>255</v>
      </c>
      <c r="L22" s="108">
        <f>SUM(L20:L21)</f>
        <v>279</v>
      </c>
      <c r="M22" s="108">
        <f>SUM(M20:M21)</f>
        <v>261</v>
      </c>
      <c r="N22" s="108">
        <f>SUM(N20:N21)</f>
        <v>325</v>
      </c>
      <c r="O22" s="108">
        <f>SUM(O20,O21)</f>
        <v>264</v>
      </c>
      <c r="P22" s="109">
        <f>SUM(K22:O22)</f>
        <v>1384</v>
      </c>
      <c r="Q22" s="110" t="s">
        <v>14</v>
      </c>
    </row>
    <row r="23" spans="1:17">
      <c r="A23" s="99" t="s">
        <v>13</v>
      </c>
      <c r="B23" s="111">
        <f>IF(B22&gt;K22,1,0)+IF(B22&lt;K22,0)+IF(B22=K22,0.5)</f>
        <v>1</v>
      </c>
      <c r="C23" s="111">
        <f t="shared" ref="C23:F23" si="10">IF(C22&gt;L22,1,0)+IF(C22&lt;L22,0)+IF(C22=L22,0.5)</f>
        <v>1</v>
      </c>
      <c r="D23" s="111">
        <f t="shared" si="10"/>
        <v>0</v>
      </c>
      <c r="E23" s="111">
        <f t="shared" si="10"/>
        <v>0</v>
      </c>
      <c r="F23" s="111">
        <f t="shared" si="10"/>
        <v>0</v>
      </c>
      <c r="G23" s="111">
        <f>IF(G22&gt;P22,2,0)+IF(G22&lt;P22,0)+IF(G22=P22,1)</f>
        <v>0</v>
      </c>
      <c r="H23" s="111">
        <f>SUM(B23:G23)</f>
        <v>2</v>
      </c>
      <c r="I23" s="131"/>
      <c r="J23" s="99" t="s">
        <v>13</v>
      </c>
      <c r="K23" s="111">
        <f>IF(K22&gt;B22,1,0)+IF(K22&lt;B22,0)+IF(K22=B22,0.5)</f>
        <v>0</v>
      </c>
      <c r="L23" s="111">
        <f t="shared" ref="L23:O23" si="11">IF(L22&gt;C22,1,0)+IF(L22&lt;C22,0)+IF(L22=C22,0.5)</f>
        <v>0</v>
      </c>
      <c r="M23" s="111">
        <f t="shared" si="11"/>
        <v>1</v>
      </c>
      <c r="N23" s="111">
        <f t="shared" si="11"/>
        <v>1</v>
      </c>
      <c r="O23" s="111">
        <f t="shared" si="11"/>
        <v>1</v>
      </c>
      <c r="P23" s="111">
        <f>IF(P22&gt;G22,2,0)+IF(P22&lt;G22,0)+IF(P22=G22,1)</f>
        <v>2</v>
      </c>
      <c r="Q23" s="111">
        <f>SUM(K23:P23)</f>
        <v>5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67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68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226</v>
      </c>
      <c r="B26" s="99">
        <v>93</v>
      </c>
      <c r="C26" s="99">
        <v>107</v>
      </c>
      <c r="D26" s="99">
        <v>109</v>
      </c>
      <c r="E26" s="99">
        <v>104</v>
      </c>
      <c r="F26" s="99">
        <v>109</v>
      </c>
      <c r="G26" s="100">
        <f>SUM(B26:F26)</f>
        <v>522</v>
      </c>
      <c r="H26" s="128"/>
      <c r="I26" s="129"/>
      <c r="J26" s="98" t="s">
        <v>228</v>
      </c>
      <c r="K26" s="99">
        <v>99</v>
      </c>
      <c r="L26" s="99">
        <v>110</v>
      </c>
      <c r="M26" s="99">
        <v>121</v>
      </c>
      <c r="N26" s="99">
        <v>123</v>
      </c>
      <c r="O26" s="99">
        <v>104</v>
      </c>
      <c r="P26" s="100">
        <f>SUM(K26:O26)</f>
        <v>557</v>
      </c>
      <c r="Q26" s="128"/>
    </row>
    <row r="27" spans="1:17" ht="15" customHeight="1">
      <c r="A27" s="98" t="s">
        <v>227</v>
      </c>
      <c r="B27" s="99">
        <v>103</v>
      </c>
      <c r="C27" s="99">
        <v>99</v>
      </c>
      <c r="D27" s="99">
        <v>93</v>
      </c>
      <c r="E27" s="99">
        <v>116</v>
      </c>
      <c r="F27" s="99">
        <v>114</v>
      </c>
      <c r="G27" s="100">
        <f>SUM(B27:F27)</f>
        <v>525</v>
      </c>
      <c r="H27" s="476" t="s">
        <v>55</v>
      </c>
      <c r="I27" s="477"/>
      <c r="J27" s="98" t="s">
        <v>229</v>
      </c>
      <c r="K27" s="99">
        <v>87</v>
      </c>
      <c r="L27" s="99">
        <v>89</v>
      </c>
      <c r="M27" s="99">
        <v>89</v>
      </c>
      <c r="N27" s="99">
        <v>89</v>
      </c>
      <c r="O27" s="99">
        <v>97</v>
      </c>
      <c r="P27" s="100">
        <f>SUM(K27:O27)</f>
        <v>451</v>
      </c>
      <c r="Q27" s="128"/>
    </row>
    <row r="28" spans="1:17" ht="15" customHeight="1">
      <c r="A28" s="99"/>
      <c r="B28" s="101">
        <f>SUM(B26:B27)</f>
        <v>196</v>
      </c>
      <c r="C28" s="101">
        <f t="shared" ref="C28:G28" si="12">SUM(C26:C27)</f>
        <v>206</v>
      </c>
      <c r="D28" s="101">
        <f t="shared" si="12"/>
        <v>202</v>
      </c>
      <c r="E28" s="101">
        <f t="shared" si="12"/>
        <v>220</v>
      </c>
      <c r="F28" s="101">
        <f t="shared" si="12"/>
        <v>223</v>
      </c>
      <c r="G28" s="102">
        <f t="shared" si="12"/>
        <v>1047</v>
      </c>
      <c r="H28" s="476"/>
      <c r="I28" s="477"/>
      <c r="J28" s="99"/>
      <c r="K28" s="101">
        <f t="shared" ref="K28:P28" si="13">SUM(K26:K27)</f>
        <v>186</v>
      </c>
      <c r="L28" s="101">
        <f t="shared" si="13"/>
        <v>199</v>
      </c>
      <c r="M28" s="101">
        <f t="shared" si="13"/>
        <v>210</v>
      </c>
      <c r="N28" s="101">
        <f t="shared" si="13"/>
        <v>212</v>
      </c>
      <c r="O28" s="101">
        <f t="shared" si="13"/>
        <v>201</v>
      </c>
      <c r="P28" s="102">
        <f t="shared" si="13"/>
        <v>1008</v>
      </c>
      <c r="Q28" s="128"/>
    </row>
    <row r="29" spans="1:17">
      <c r="A29" s="103" t="s">
        <v>12</v>
      </c>
      <c r="B29" s="104">
        <v>39</v>
      </c>
      <c r="C29" s="105">
        <f>B29</f>
        <v>39</v>
      </c>
      <c r="D29" s="104">
        <f>B29</f>
        <v>39</v>
      </c>
      <c r="E29" s="104">
        <f>B29</f>
        <v>39</v>
      </c>
      <c r="F29" s="104">
        <f>B29</f>
        <v>39</v>
      </c>
      <c r="G29" s="106">
        <f>SUM(B29:F29)</f>
        <v>195</v>
      </c>
      <c r="H29" s="249"/>
      <c r="I29" s="130"/>
      <c r="J29" s="103" t="s">
        <v>12</v>
      </c>
      <c r="K29" s="104">
        <v>56</v>
      </c>
      <c r="L29" s="105">
        <f>K29</f>
        <v>56</v>
      </c>
      <c r="M29" s="104">
        <f>K29</f>
        <v>56</v>
      </c>
      <c r="N29" s="104">
        <f>K29</f>
        <v>56</v>
      </c>
      <c r="O29" s="104">
        <f>K29</f>
        <v>56</v>
      </c>
      <c r="P29" s="106">
        <f>SUM(K29:O29)</f>
        <v>280</v>
      </c>
      <c r="Q29" s="249"/>
    </row>
    <row r="30" spans="1:17">
      <c r="A30" s="35"/>
      <c r="B30" s="108">
        <f>SUM(B28:B29)</f>
        <v>235</v>
      </c>
      <c r="C30" s="108">
        <f>SUM(C28:C29)</f>
        <v>245</v>
      </c>
      <c r="D30" s="108">
        <f>SUM(D28:D29)</f>
        <v>241</v>
      </c>
      <c r="E30" s="108">
        <f>SUM(E28:E29)</f>
        <v>259</v>
      </c>
      <c r="F30" s="108">
        <f>SUM(F28,F29)</f>
        <v>262</v>
      </c>
      <c r="G30" s="109">
        <f>SUM(B30:F30)</f>
        <v>1242</v>
      </c>
      <c r="H30" s="110" t="s">
        <v>14</v>
      </c>
      <c r="I30" s="130"/>
      <c r="J30" s="107">
        <f>K29-B29</f>
        <v>17</v>
      </c>
      <c r="K30" s="108">
        <f>SUM(K28:K29)</f>
        <v>242</v>
      </c>
      <c r="L30" s="108">
        <f>SUM(L28:L29)</f>
        <v>255</v>
      </c>
      <c r="M30" s="108">
        <f>SUM(M28:M29)</f>
        <v>266</v>
      </c>
      <c r="N30" s="108">
        <f>SUM(N28:N29)</f>
        <v>268</v>
      </c>
      <c r="O30" s="108">
        <f>SUM(O28,O29)</f>
        <v>257</v>
      </c>
      <c r="P30" s="109">
        <f>SUM(K30:O30)</f>
        <v>1288</v>
      </c>
      <c r="Q30" s="110" t="s">
        <v>14</v>
      </c>
    </row>
    <row r="31" spans="1:17">
      <c r="A31" s="99" t="s">
        <v>13</v>
      </c>
      <c r="B31" s="111">
        <f>IF(B30&gt;K30,1,0)+IF(B30&lt;K30,0)+IF(B30=K30,0.5)</f>
        <v>0</v>
      </c>
      <c r="C31" s="111">
        <f t="shared" ref="C31:F31" si="14">IF(C30&gt;L30,1,0)+IF(C30&lt;L30,0)+IF(C30=L30,0.5)</f>
        <v>0</v>
      </c>
      <c r="D31" s="111">
        <f t="shared" si="14"/>
        <v>0</v>
      </c>
      <c r="E31" s="111">
        <f t="shared" si="14"/>
        <v>0</v>
      </c>
      <c r="F31" s="111">
        <f t="shared" si="14"/>
        <v>1</v>
      </c>
      <c r="G31" s="111">
        <f>IF(G30&gt;P30,2,0)+IF(G30&lt;P30,0)+IF(G30=P30,1)</f>
        <v>0</v>
      </c>
      <c r="H31" s="111">
        <f>SUM(B31:G31)</f>
        <v>1</v>
      </c>
      <c r="I31" s="131"/>
      <c r="J31" s="99" t="s">
        <v>13</v>
      </c>
      <c r="K31" s="111">
        <f>IF(K30&gt;B30,1,0)+IF(K30&lt;B30,0)+IF(K30=B30,0.5)</f>
        <v>1</v>
      </c>
      <c r="L31" s="111">
        <f t="shared" ref="L31:O31" si="15">IF(L30&gt;C30,1,0)+IF(L30&lt;C30,0)+IF(L30=C30,0.5)</f>
        <v>1</v>
      </c>
      <c r="M31" s="111">
        <f t="shared" si="15"/>
        <v>1</v>
      </c>
      <c r="N31" s="111">
        <f t="shared" si="15"/>
        <v>1</v>
      </c>
      <c r="O31" s="111">
        <f t="shared" si="15"/>
        <v>0</v>
      </c>
      <c r="P31" s="111">
        <f>IF(P30&gt;G30,2,0)+IF(P30&lt;G30,0)+IF(P30=G30,1)</f>
        <v>2</v>
      </c>
      <c r="Q31" s="111">
        <f>SUM(K31:P31)</f>
        <v>6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62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63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27</v>
      </c>
      <c r="B34" s="99">
        <v>110</v>
      </c>
      <c r="C34" s="99">
        <v>113</v>
      </c>
      <c r="D34" s="99">
        <v>122</v>
      </c>
      <c r="E34" s="99">
        <v>89</v>
      </c>
      <c r="F34" s="99">
        <v>134</v>
      </c>
      <c r="G34" s="100">
        <f>SUM(B34:F34)</f>
        <v>568</v>
      </c>
      <c r="H34" s="128"/>
      <c r="I34" s="129"/>
      <c r="J34" s="98" t="s">
        <v>231</v>
      </c>
      <c r="K34" s="99">
        <v>109</v>
      </c>
      <c r="L34" s="99">
        <v>109</v>
      </c>
      <c r="M34" s="99">
        <v>109</v>
      </c>
      <c r="N34" s="99">
        <v>109</v>
      </c>
      <c r="O34" s="99">
        <v>109</v>
      </c>
      <c r="P34" s="100">
        <f>SUM(K34:O34)</f>
        <v>545</v>
      </c>
      <c r="Q34" s="128"/>
    </row>
    <row r="35" spans="1:17" ht="15" customHeight="1">
      <c r="A35" s="98" t="s">
        <v>28</v>
      </c>
      <c r="B35" s="99">
        <v>96</v>
      </c>
      <c r="C35" s="99">
        <v>115</v>
      </c>
      <c r="D35" s="99">
        <v>129</v>
      </c>
      <c r="E35" s="99">
        <v>110</v>
      </c>
      <c r="F35" s="99">
        <v>108</v>
      </c>
      <c r="G35" s="100">
        <f>SUM(B35:F35)</f>
        <v>558</v>
      </c>
      <c r="H35" s="476" t="s">
        <v>55</v>
      </c>
      <c r="I35" s="477"/>
      <c r="J35" s="98" t="s">
        <v>83</v>
      </c>
      <c r="K35" s="99">
        <v>119</v>
      </c>
      <c r="L35" s="99">
        <v>101</v>
      </c>
      <c r="M35" s="99">
        <v>111</v>
      </c>
      <c r="N35" s="99">
        <v>103</v>
      </c>
      <c r="O35" s="99">
        <v>128</v>
      </c>
      <c r="P35" s="100">
        <f>SUM(K35:O35)</f>
        <v>562</v>
      </c>
      <c r="Q35" s="128"/>
    </row>
    <row r="36" spans="1:17" ht="15" customHeight="1">
      <c r="A36" s="99"/>
      <c r="B36" s="101">
        <f t="shared" ref="B36:G36" si="16">SUM(B34:B35)</f>
        <v>206</v>
      </c>
      <c r="C36" s="101">
        <f t="shared" si="16"/>
        <v>228</v>
      </c>
      <c r="D36" s="101">
        <f t="shared" si="16"/>
        <v>251</v>
      </c>
      <c r="E36" s="101">
        <f t="shared" si="16"/>
        <v>199</v>
      </c>
      <c r="F36" s="101">
        <f t="shared" si="16"/>
        <v>242</v>
      </c>
      <c r="G36" s="102">
        <f t="shared" si="16"/>
        <v>1126</v>
      </c>
      <c r="H36" s="476"/>
      <c r="I36" s="477"/>
      <c r="J36" s="99"/>
      <c r="K36" s="101">
        <f t="shared" ref="K36:P36" si="17">SUM(K34:K35)</f>
        <v>228</v>
      </c>
      <c r="L36" s="101">
        <f t="shared" si="17"/>
        <v>210</v>
      </c>
      <c r="M36" s="101">
        <f t="shared" si="17"/>
        <v>220</v>
      </c>
      <c r="N36" s="101">
        <f t="shared" si="17"/>
        <v>212</v>
      </c>
      <c r="O36" s="101">
        <f t="shared" si="17"/>
        <v>237</v>
      </c>
      <c r="P36" s="102">
        <f t="shared" si="17"/>
        <v>1107</v>
      </c>
      <c r="Q36" s="128"/>
    </row>
    <row r="37" spans="1:17">
      <c r="A37" s="103" t="s">
        <v>12</v>
      </c>
      <c r="B37" s="104">
        <v>24</v>
      </c>
      <c r="C37" s="105">
        <f>B37</f>
        <v>24</v>
      </c>
      <c r="D37" s="104">
        <f>B37</f>
        <v>24</v>
      </c>
      <c r="E37" s="104">
        <f>B37</f>
        <v>24</v>
      </c>
      <c r="F37" s="104">
        <f>B37</f>
        <v>24</v>
      </c>
      <c r="G37" s="106">
        <f>SUM(B37:F37)</f>
        <v>120</v>
      </c>
      <c r="H37" s="249"/>
      <c r="I37" s="130"/>
      <c r="J37" s="103" t="s">
        <v>12</v>
      </c>
      <c r="K37" s="104">
        <v>28</v>
      </c>
      <c r="L37" s="105">
        <f>K37</f>
        <v>28</v>
      </c>
      <c r="M37" s="104">
        <f>K37</f>
        <v>28</v>
      </c>
      <c r="N37" s="104">
        <f>K37</f>
        <v>28</v>
      </c>
      <c r="O37" s="104">
        <f>K37</f>
        <v>28</v>
      </c>
      <c r="P37" s="106">
        <f>SUM(K37:O37)</f>
        <v>140</v>
      </c>
      <c r="Q37" s="249"/>
    </row>
    <row r="38" spans="1:17">
      <c r="A38" s="35"/>
      <c r="B38" s="108">
        <f>SUM(B36:B37)</f>
        <v>230</v>
      </c>
      <c r="C38" s="108">
        <f>SUM(C36:C37)</f>
        <v>252</v>
      </c>
      <c r="D38" s="108">
        <f>SUM(D36:D37)</f>
        <v>275</v>
      </c>
      <c r="E38" s="108">
        <f>SUM(E36:E37)</f>
        <v>223</v>
      </c>
      <c r="F38" s="108">
        <f>SUM(F36,F37)</f>
        <v>266</v>
      </c>
      <c r="G38" s="109">
        <f>SUM(B38:F38)</f>
        <v>1246</v>
      </c>
      <c r="H38" s="110" t="s">
        <v>14</v>
      </c>
      <c r="I38" s="130"/>
      <c r="J38" s="107">
        <f>K37-B37</f>
        <v>4</v>
      </c>
      <c r="K38" s="108">
        <f>SUM(K36:K37)</f>
        <v>256</v>
      </c>
      <c r="L38" s="108">
        <f>SUM(L36:L37)</f>
        <v>238</v>
      </c>
      <c r="M38" s="108">
        <f>SUM(M36:M37)</f>
        <v>248</v>
      </c>
      <c r="N38" s="108">
        <f>SUM(N36:N37)</f>
        <v>240</v>
      </c>
      <c r="O38" s="108">
        <f>SUM(O36,O37)</f>
        <v>265</v>
      </c>
      <c r="P38" s="109">
        <f>SUM(K38:O38)</f>
        <v>1247</v>
      </c>
      <c r="Q38" s="110" t="s">
        <v>14</v>
      </c>
    </row>
    <row r="39" spans="1:17">
      <c r="A39" s="99" t="s">
        <v>13</v>
      </c>
      <c r="B39" s="111">
        <f>IF(B38&gt;K38,1,0)+IF(B38&lt;K38,0)+IF(B38=K38,0.5)</f>
        <v>0</v>
      </c>
      <c r="C39" s="111">
        <f t="shared" ref="C39:F39" si="18">IF(C38&gt;L38,1,0)+IF(C38&lt;L38,0)+IF(C38=L38,0.5)</f>
        <v>1</v>
      </c>
      <c r="D39" s="111">
        <f t="shared" si="18"/>
        <v>1</v>
      </c>
      <c r="E39" s="111">
        <f t="shared" si="18"/>
        <v>0</v>
      </c>
      <c r="F39" s="111">
        <f t="shared" si="18"/>
        <v>1</v>
      </c>
      <c r="G39" s="111">
        <f>IF(G38&gt;P38,2,0)+IF(G38&lt;P38,0)+IF(G38=P38,1)</f>
        <v>0</v>
      </c>
      <c r="H39" s="111">
        <f>SUM(B39:G39)</f>
        <v>3</v>
      </c>
      <c r="I39" s="131"/>
      <c r="J39" s="99" t="s">
        <v>13</v>
      </c>
      <c r="K39" s="111">
        <f>IF(K38&gt;B38,1,0)+IF(K38&lt;B38,0)+IF(K38=B38,0.5)</f>
        <v>1</v>
      </c>
      <c r="L39" s="111">
        <f t="shared" ref="L39:O39" si="19">IF(L38&gt;C38,1,0)+IF(L38&lt;C38,0)+IF(L38=C38,0.5)</f>
        <v>0</v>
      </c>
      <c r="M39" s="111">
        <f t="shared" si="19"/>
        <v>0</v>
      </c>
      <c r="N39" s="111">
        <f t="shared" si="19"/>
        <v>1</v>
      </c>
      <c r="O39" s="111">
        <f t="shared" si="19"/>
        <v>0</v>
      </c>
      <c r="P39" s="111">
        <f>IF(P38&gt;G38,2,0)+IF(P38&lt;G38,0)+IF(P38=G38,1)</f>
        <v>2</v>
      </c>
      <c r="Q39" s="111">
        <f>SUM(K39:P39)</f>
        <v>4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64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65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2</v>
      </c>
      <c r="B42" s="99">
        <v>99</v>
      </c>
      <c r="C42" s="99">
        <v>131</v>
      </c>
      <c r="D42" s="99">
        <v>106</v>
      </c>
      <c r="E42" s="99">
        <v>115</v>
      </c>
      <c r="F42" s="99">
        <v>97</v>
      </c>
      <c r="G42" s="100">
        <f>SUM(B42:F42)</f>
        <v>548</v>
      </c>
      <c r="H42" s="128"/>
      <c r="I42" s="129"/>
      <c r="J42" s="98" t="s">
        <v>84</v>
      </c>
      <c r="K42" s="99">
        <v>94</v>
      </c>
      <c r="L42" s="99">
        <v>108</v>
      </c>
      <c r="M42" s="99">
        <v>127</v>
      </c>
      <c r="N42" s="99">
        <v>112</v>
      </c>
      <c r="O42" s="99">
        <v>97</v>
      </c>
      <c r="P42" s="100">
        <f>SUM(K42:O42)</f>
        <v>538</v>
      </c>
      <c r="Q42" s="128"/>
    </row>
    <row r="43" spans="1:17" ht="15" customHeight="1">
      <c r="A43" s="98" t="s">
        <v>5</v>
      </c>
      <c r="B43" s="99">
        <v>165</v>
      </c>
      <c r="C43" s="99">
        <v>100</v>
      </c>
      <c r="D43" s="99">
        <v>122</v>
      </c>
      <c r="E43" s="99">
        <v>131</v>
      </c>
      <c r="F43" s="99">
        <v>126</v>
      </c>
      <c r="G43" s="100">
        <f>SUM(B43:F43)</f>
        <v>644</v>
      </c>
      <c r="H43" s="476" t="s">
        <v>55</v>
      </c>
      <c r="I43" s="477"/>
      <c r="J43" s="98" t="s">
        <v>85</v>
      </c>
      <c r="K43" s="99">
        <v>100</v>
      </c>
      <c r="L43" s="99">
        <v>137</v>
      </c>
      <c r="M43" s="99">
        <v>106</v>
      </c>
      <c r="N43" s="99">
        <v>129</v>
      </c>
      <c r="O43" s="99">
        <v>145</v>
      </c>
      <c r="P43" s="100">
        <f>SUM(K43:O43)</f>
        <v>617</v>
      </c>
      <c r="Q43" s="128"/>
    </row>
    <row r="44" spans="1:17" ht="15" customHeight="1">
      <c r="A44" s="99"/>
      <c r="B44" s="101">
        <f t="shared" ref="B44:G44" si="20">SUM(B42:B43)</f>
        <v>264</v>
      </c>
      <c r="C44" s="101">
        <f t="shared" si="20"/>
        <v>231</v>
      </c>
      <c r="D44" s="101">
        <f t="shared" si="20"/>
        <v>228</v>
      </c>
      <c r="E44" s="101">
        <f t="shared" si="20"/>
        <v>246</v>
      </c>
      <c r="F44" s="101">
        <f t="shared" si="20"/>
        <v>223</v>
      </c>
      <c r="G44" s="102">
        <f t="shared" si="20"/>
        <v>1192</v>
      </c>
      <c r="H44" s="476"/>
      <c r="I44" s="477"/>
      <c r="J44" s="99"/>
      <c r="K44" s="101">
        <f t="shared" ref="K44:P44" si="21">SUM(K42:K43)</f>
        <v>194</v>
      </c>
      <c r="L44" s="101">
        <f t="shared" si="21"/>
        <v>245</v>
      </c>
      <c r="M44" s="101">
        <f t="shared" si="21"/>
        <v>233</v>
      </c>
      <c r="N44" s="101">
        <f t="shared" si="21"/>
        <v>241</v>
      </c>
      <c r="O44" s="101">
        <f t="shared" si="21"/>
        <v>242</v>
      </c>
      <c r="P44" s="102">
        <f t="shared" si="21"/>
        <v>1155</v>
      </c>
      <c r="Q44" s="128"/>
    </row>
    <row r="45" spans="1:17">
      <c r="A45" s="103" t="s">
        <v>12</v>
      </c>
      <c r="B45" s="104">
        <v>19</v>
      </c>
      <c r="C45" s="105">
        <f>B45</f>
        <v>19</v>
      </c>
      <c r="D45" s="104">
        <f>B45</f>
        <v>19</v>
      </c>
      <c r="E45" s="104">
        <f>B45</f>
        <v>19</v>
      </c>
      <c r="F45" s="104">
        <f>B45</f>
        <v>19</v>
      </c>
      <c r="G45" s="106">
        <f>SUM(B45:F45)</f>
        <v>95</v>
      </c>
      <c r="H45" s="249"/>
      <c r="I45" s="130"/>
      <c r="J45" s="103" t="s">
        <v>12</v>
      </c>
      <c r="K45" s="104">
        <v>26</v>
      </c>
      <c r="L45" s="105">
        <f>K45</f>
        <v>26</v>
      </c>
      <c r="M45" s="104">
        <f>K45</f>
        <v>26</v>
      </c>
      <c r="N45" s="104">
        <f>K45</f>
        <v>26</v>
      </c>
      <c r="O45" s="104">
        <f>K45</f>
        <v>26</v>
      </c>
      <c r="P45" s="106">
        <f>SUM(K45:O45)</f>
        <v>130</v>
      </c>
      <c r="Q45" s="249"/>
    </row>
    <row r="46" spans="1:17">
      <c r="A46" s="107"/>
      <c r="B46" s="108">
        <f>SUM(B44:B45)</f>
        <v>283</v>
      </c>
      <c r="C46" s="108">
        <f>SUM(C44:C45)</f>
        <v>250</v>
      </c>
      <c r="D46" s="108">
        <f>SUM(D44:D45)</f>
        <v>247</v>
      </c>
      <c r="E46" s="108">
        <f>SUM(E44:E45)</f>
        <v>265</v>
      </c>
      <c r="F46" s="108">
        <f>SUM(F44,F45)</f>
        <v>242</v>
      </c>
      <c r="G46" s="109">
        <f>SUM(B46:F46)</f>
        <v>1287</v>
      </c>
      <c r="H46" s="110" t="s">
        <v>14</v>
      </c>
      <c r="I46" s="130"/>
      <c r="J46" s="107">
        <f>K45-B45</f>
        <v>7</v>
      </c>
      <c r="K46" s="108">
        <f>SUM(K44:K45)</f>
        <v>220</v>
      </c>
      <c r="L46" s="108">
        <f>SUM(L44:L45)</f>
        <v>271</v>
      </c>
      <c r="M46" s="108">
        <f>SUM(M44:M45)</f>
        <v>259</v>
      </c>
      <c r="N46" s="108">
        <f>SUM(N44:N45)</f>
        <v>267</v>
      </c>
      <c r="O46" s="108">
        <f>SUM(O44,O45)</f>
        <v>268</v>
      </c>
      <c r="P46" s="109">
        <f>SUM(K46:O46)</f>
        <v>1285</v>
      </c>
      <c r="Q46" s="110" t="s">
        <v>14</v>
      </c>
    </row>
    <row r="47" spans="1:17">
      <c r="A47" s="99" t="s">
        <v>13</v>
      </c>
      <c r="B47" s="111">
        <f>IF(B46&gt;K46,1,0)+IF(B46&lt;K46,0)+IF(B46=K46,0.5)</f>
        <v>1</v>
      </c>
      <c r="C47" s="111">
        <f t="shared" ref="C47:F47" si="22">IF(C46&gt;L46,1,0)+IF(C46&lt;L46,0)+IF(C46=L46,0.5)</f>
        <v>0</v>
      </c>
      <c r="D47" s="111">
        <f t="shared" si="22"/>
        <v>0</v>
      </c>
      <c r="E47" s="111">
        <f t="shared" si="22"/>
        <v>0</v>
      </c>
      <c r="F47" s="111">
        <f t="shared" si="22"/>
        <v>0</v>
      </c>
      <c r="G47" s="111">
        <f>IF(G46&gt;P46,2,0)+IF(G46&lt;P46,0)+IF(G46=P46,1)</f>
        <v>2</v>
      </c>
      <c r="H47" s="111">
        <f>SUM(B47:G47)</f>
        <v>3</v>
      </c>
      <c r="I47" s="131"/>
      <c r="J47" s="99" t="s">
        <v>13</v>
      </c>
      <c r="K47" s="111">
        <f>IF(K46&gt;B46,1,0)+IF(K46&lt;B46,0)+IF(K46=B46,0.5)</f>
        <v>0</v>
      </c>
      <c r="L47" s="111">
        <f t="shared" ref="L47:O47" si="23">IF(L46&gt;C46,1,0)+IF(L46&lt;C46,0)+IF(L46=C46,0.5)</f>
        <v>1</v>
      </c>
      <c r="M47" s="111">
        <f t="shared" si="23"/>
        <v>1</v>
      </c>
      <c r="N47" s="111">
        <f t="shared" si="23"/>
        <v>1</v>
      </c>
      <c r="O47" s="111">
        <f t="shared" si="23"/>
        <v>1</v>
      </c>
      <c r="P47" s="111">
        <f>IF(P46&gt;G46,2,0)+IF(P46&lt;G46,0)+IF(P46=G46,1)</f>
        <v>0</v>
      </c>
      <c r="Q47" s="111">
        <f>SUM(K47:P47)</f>
        <v>4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355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334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86</v>
      </c>
      <c r="B50" s="99">
        <v>127</v>
      </c>
      <c r="C50" s="99">
        <v>101</v>
      </c>
      <c r="D50" s="99">
        <v>103</v>
      </c>
      <c r="E50" s="99">
        <v>156</v>
      </c>
      <c r="F50" s="99">
        <v>119</v>
      </c>
      <c r="G50" s="100">
        <f>SUM(B50:F50)</f>
        <v>606</v>
      </c>
      <c r="H50" s="128"/>
      <c r="I50" s="129"/>
      <c r="J50" s="98" t="s">
        <v>88</v>
      </c>
      <c r="K50" s="99">
        <v>91</v>
      </c>
      <c r="L50" s="99">
        <v>120</v>
      </c>
      <c r="M50" s="99">
        <v>140</v>
      </c>
      <c r="N50" s="99">
        <v>101</v>
      </c>
      <c r="O50" s="99">
        <v>114</v>
      </c>
      <c r="P50" s="100">
        <f>SUM(K50:O50)</f>
        <v>566</v>
      </c>
      <c r="Q50" s="128"/>
    </row>
    <row r="51" spans="1:17" ht="15" customHeight="1">
      <c r="A51" s="98" t="s">
        <v>87</v>
      </c>
      <c r="B51" s="99">
        <v>158</v>
      </c>
      <c r="C51" s="99">
        <v>131</v>
      </c>
      <c r="D51" s="99">
        <v>132</v>
      </c>
      <c r="E51" s="99">
        <v>148</v>
      </c>
      <c r="F51" s="99">
        <v>116</v>
      </c>
      <c r="G51" s="100">
        <f>SUM(B51:F51)</f>
        <v>685</v>
      </c>
      <c r="H51" s="476" t="s">
        <v>55</v>
      </c>
      <c r="I51" s="477"/>
      <c r="J51" s="98" t="s">
        <v>89</v>
      </c>
      <c r="K51" s="99">
        <v>116</v>
      </c>
      <c r="L51" s="99">
        <v>157</v>
      </c>
      <c r="M51" s="99">
        <v>175</v>
      </c>
      <c r="N51" s="99">
        <v>108</v>
      </c>
      <c r="O51" s="99">
        <v>125</v>
      </c>
      <c r="P51" s="100">
        <f>SUM(K51:O51)</f>
        <v>681</v>
      </c>
      <c r="Q51" s="128"/>
    </row>
    <row r="52" spans="1:17" ht="15" customHeight="1">
      <c r="A52" s="99"/>
      <c r="B52" s="101">
        <f>SUM(B50:B51)</f>
        <v>285</v>
      </c>
      <c r="C52" s="101">
        <f t="shared" ref="C52:G52" si="24">SUM(C50:C51)</f>
        <v>232</v>
      </c>
      <c r="D52" s="101">
        <f t="shared" si="24"/>
        <v>235</v>
      </c>
      <c r="E52" s="101">
        <f t="shared" si="24"/>
        <v>304</v>
      </c>
      <c r="F52" s="101">
        <f t="shared" si="24"/>
        <v>235</v>
      </c>
      <c r="G52" s="102">
        <f t="shared" si="24"/>
        <v>1291</v>
      </c>
      <c r="H52" s="476"/>
      <c r="I52" s="477"/>
      <c r="J52" s="99"/>
      <c r="K52" s="101">
        <f t="shared" ref="K52:P52" si="25">SUM(K50:K51)</f>
        <v>207</v>
      </c>
      <c r="L52" s="101">
        <f t="shared" si="25"/>
        <v>277</v>
      </c>
      <c r="M52" s="101">
        <f t="shared" si="25"/>
        <v>315</v>
      </c>
      <c r="N52" s="101">
        <f t="shared" si="25"/>
        <v>209</v>
      </c>
      <c r="O52" s="101">
        <f t="shared" si="25"/>
        <v>239</v>
      </c>
      <c r="P52" s="102">
        <f t="shared" si="25"/>
        <v>1247</v>
      </c>
      <c r="Q52" s="128"/>
    </row>
    <row r="53" spans="1:17">
      <c r="A53" s="103" t="s">
        <v>12</v>
      </c>
      <c r="B53" s="104">
        <v>14</v>
      </c>
      <c r="C53" s="105">
        <f>B53</f>
        <v>14</v>
      </c>
      <c r="D53" s="104">
        <f>B53</f>
        <v>14</v>
      </c>
      <c r="E53" s="104">
        <f>B53</f>
        <v>14</v>
      </c>
      <c r="F53" s="104">
        <f>B53</f>
        <v>14</v>
      </c>
      <c r="G53" s="106">
        <f>SUM(B53:F53)</f>
        <v>70</v>
      </c>
      <c r="H53" s="249"/>
      <c r="I53" s="130"/>
      <c r="J53" s="103" t="s">
        <v>12</v>
      </c>
      <c r="K53" s="104">
        <v>17</v>
      </c>
      <c r="L53" s="105">
        <f>K53</f>
        <v>17</v>
      </c>
      <c r="M53" s="104">
        <f>K53</f>
        <v>17</v>
      </c>
      <c r="N53" s="104">
        <f>K53</f>
        <v>17</v>
      </c>
      <c r="O53" s="104">
        <f>K53</f>
        <v>17</v>
      </c>
      <c r="P53" s="106">
        <f>SUM(K53:O53)</f>
        <v>85</v>
      </c>
      <c r="Q53" s="249"/>
    </row>
    <row r="54" spans="1:17">
      <c r="A54" s="107"/>
      <c r="B54" s="108">
        <f>SUM(B52:B53)</f>
        <v>299</v>
      </c>
      <c r="C54" s="108">
        <f>SUM(C52:C53)</f>
        <v>246</v>
      </c>
      <c r="D54" s="108">
        <f>SUM(D52:D53)</f>
        <v>249</v>
      </c>
      <c r="E54" s="108">
        <f>SUM(E52:E53)</f>
        <v>318</v>
      </c>
      <c r="F54" s="108">
        <f>SUM(F52,F53)</f>
        <v>249</v>
      </c>
      <c r="G54" s="109">
        <f>SUM(B54:F54)</f>
        <v>1361</v>
      </c>
      <c r="H54" s="110" t="s">
        <v>14</v>
      </c>
      <c r="I54" s="130"/>
      <c r="J54" s="107">
        <f>K53-B53</f>
        <v>3</v>
      </c>
      <c r="K54" s="108">
        <f>SUM(K52:K53)</f>
        <v>224</v>
      </c>
      <c r="L54" s="108">
        <f>SUM(L52:L53)</f>
        <v>294</v>
      </c>
      <c r="M54" s="108">
        <f>SUM(M52:M53)</f>
        <v>332</v>
      </c>
      <c r="N54" s="108">
        <f>SUM(N52:N53)</f>
        <v>226</v>
      </c>
      <c r="O54" s="108">
        <f>SUM(O52,O53)</f>
        <v>256</v>
      </c>
      <c r="P54" s="109">
        <f>SUM(K54:O54)</f>
        <v>1332</v>
      </c>
      <c r="Q54" s="110" t="s">
        <v>14</v>
      </c>
    </row>
    <row r="55" spans="1:17">
      <c r="A55" s="99" t="s">
        <v>13</v>
      </c>
      <c r="B55" s="111">
        <f>IF(B54&gt;K54,1,0)+IF(B54&lt;K54,0)+IF(B54=K54,0.5)</f>
        <v>1</v>
      </c>
      <c r="C55" s="111">
        <f t="shared" ref="C55:F55" si="26">IF(C54&gt;L54,1,0)+IF(C54&lt;L54,0)+IF(C54=L54,0.5)</f>
        <v>0</v>
      </c>
      <c r="D55" s="111">
        <f t="shared" si="26"/>
        <v>0</v>
      </c>
      <c r="E55" s="111">
        <f t="shared" si="26"/>
        <v>1</v>
      </c>
      <c r="F55" s="111">
        <f t="shared" si="26"/>
        <v>0</v>
      </c>
      <c r="G55" s="111">
        <f>IF(G54&gt;P54,2,0)+IF(G54&lt;P54,0)+IF(G54=P54,1)</f>
        <v>2</v>
      </c>
      <c r="H55" s="111">
        <f>SUM(B55:G55)</f>
        <v>4</v>
      </c>
      <c r="I55" s="131"/>
      <c r="J55" s="99" t="s">
        <v>13</v>
      </c>
      <c r="K55" s="111">
        <f>IF(K54&gt;B54,1,0)+IF(K54&lt;B54,0)+IF(K54=B54,0.5)</f>
        <v>0</v>
      </c>
      <c r="L55" s="111">
        <f t="shared" ref="L55:O55" si="27">IF(L54&gt;C54,1,0)+IF(L54&lt;C54,0)+IF(L54=C54,0.5)</f>
        <v>1</v>
      </c>
      <c r="M55" s="111">
        <f t="shared" si="27"/>
        <v>1</v>
      </c>
      <c r="N55" s="111">
        <f t="shared" si="27"/>
        <v>0</v>
      </c>
      <c r="O55" s="111">
        <f t="shared" si="27"/>
        <v>1</v>
      </c>
      <c r="P55" s="111">
        <f>IF(P54&gt;G54,2,0)+IF(P54&lt;G54,0)+IF(P54=G54,1)</f>
        <v>0</v>
      </c>
      <c r="Q55" s="111">
        <f>SUM(K55:P55)</f>
        <v>3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66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111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21" t="s">
        <v>6</v>
      </c>
      <c r="B58" s="119">
        <v>164</v>
      </c>
      <c r="C58" s="119">
        <v>119</v>
      </c>
      <c r="D58" s="119">
        <v>104</v>
      </c>
      <c r="E58" s="119">
        <v>130</v>
      </c>
      <c r="F58" s="119">
        <v>106</v>
      </c>
      <c r="G58" s="23">
        <f>SUM(B58:F58)</f>
        <v>623</v>
      </c>
      <c r="H58" s="134"/>
      <c r="I58" s="135"/>
      <c r="J58" s="119" t="s">
        <v>31</v>
      </c>
      <c r="K58" s="119">
        <v>80</v>
      </c>
      <c r="L58" s="119">
        <v>93</v>
      </c>
      <c r="M58" s="119">
        <v>108</v>
      </c>
      <c r="N58" s="119">
        <v>100</v>
      </c>
      <c r="O58" s="119">
        <v>103</v>
      </c>
      <c r="P58" s="119">
        <f>SUM(K58:O58)</f>
        <v>484</v>
      </c>
      <c r="Q58" s="134"/>
    </row>
    <row r="59" spans="1:17" ht="15" customHeight="1">
      <c r="A59" s="21" t="s">
        <v>11</v>
      </c>
      <c r="B59" s="119">
        <v>106</v>
      </c>
      <c r="C59" s="119">
        <v>105</v>
      </c>
      <c r="D59" s="119">
        <v>121</v>
      </c>
      <c r="E59" s="119">
        <v>117</v>
      </c>
      <c r="F59" s="119">
        <v>121</v>
      </c>
      <c r="G59" s="23">
        <f>SUM(B59:F59)</f>
        <v>570</v>
      </c>
      <c r="H59" s="478" t="s">
        <v>55</v>
      </c>
      <c r="I59" s="479"/>
      <c r="J59" s="119" t="s">
        <v>95</v>
      </c>
      <c r="K59" s="119">
        <v>108</v>
      </c>
      <c r="L59" s="119">
        <v>126</v>
      </c>
      <c r="M59" s="119">
        <v>123</v>
      </c>
      <c r="N59" s="119">
        <v>85</v>
      </c>
      <c r="O59" s="119">
        <v>98</v>
      </c>
      <c r="P59" s="119">
        <f>SUM(K59:O59)</f>
        <v>540</v>
      </c>
      <c r="Q59" s="134"/>
    </row>
    <row r="60" spans="1:17" ht="15" customHeight="1">
      <c r="A60" s="22"/>
      <c r="B60" s="26">
        <f t="shared" ref="B60:G60" si="28">SUM(B58:B59)</f>
        <v>270</v>
      </c>
      <c r="C60" s="26">
        <f t="shared" si="28"/>
        <v>224</v>
      </c>
      <c r="D60" s="26">
        <f t="shared" si="28"/>
        <v>225</v>
      </c>
      <c r="E60" s="26">
        <f t="shared" si="28"/>
        <v>247</v>
      </c>
      <c r="F60" s="26">
        <f t="shared" si="28"/>
        <v>227</v>
      </c>
      <c r="G60" s="27">
        <f t="shared" si="28"/>
        <v>1193</v>
      </c>
      <c r="H60" s="478"/>
      <c r="I60" s="479"/>
      <c r="J60" s="22"/>
      <c r="K60" s="26">
        <f t="shared" ref="K60:P60" si="29">SUM(K58:K59)</f>
        <v>188</v>
      </c>
      <c r="L60" s="26">
        <f t="shared" si="29"/>
        <v>219</v>
      </c>
      <c r="M60" s="26">
        <f t="shared" si="29"/>
        <v>231</v>
      </c>
      <c r="N60" s="26">
        <f t="shared" si="29"/>
        <v>185</v>
      </c>
      <c r="O60" s="26">
        <f t="shared" si="29"/>
        <v>201</v>
      </c>
      <c r="P60" s="27">
        <f t="shared" si="29"/>
        <v>1024</v>
      </c>
      <c r="Q60" s="134"/>
    </row>
    <row r="61" spans="1:17">
      <c r="A61" s="2" t="s">
        <v>12</v>
      </c>
      <c r="B61" s="4">
        <v>25</v>
      </c>
      <c r="C61" s="15">
        <f>B61</f>
        <v>25</v>
      </c>
      <c r="D61" s="4">
        <f>B61</f>
        <v>25</v>
      </c>
      <c r="E61" s="4">
        <f>B61</f>
        <v>25</v>
      </c>
      <c r="F61" s="4">
        <f>B61</f>
        <v>25</v>
      </c>
      <c r="G61" s="6">
        <f>SUM(B61:F61)</f>
        <v>125</v>
      </c>
      <c r="H61" s="251"/>
      <c r="I61" s="136"/>
      <c r="J61" s="2" t="s">
        <v>12</v>
      </c>
      <c r="K61" s="4">
        <v>35</v>
      </c>
      <c r="L61" s="15">
        <f>K61</f>
        <v>35</v>
      </c>
      <c r="M61" s="4">
        <f>K61</f>
        <v>35</v>
      </c>
      <c r="N61" s="4">
        <f>K61</f>
        <v>35</v>
      </c>
      <c r="O61" s="4">
        <f>K61</f>
        <v>35</v>
      </c>
      <c r="P61" s="6">
        <f>SUM(K61:O61)</f>
        <v>175</v>
      </c>
      <c r="Q61" s="251"/>
    </row>
    <row r="62" spans="1:17">
      <c r="A62" s="35"/>
      <c r="B62" s="9">
        <f>SUM(B60:B61)</f>
        <v>295</v>
      </c>
      <c r="C62" s="9">
        <f>SUM(C60:C61)</f>
        <v>249</v>
      </c>
      <c r="D62" s="9">
        <f>SUM(D60:D61)</f>
        <v>250</v>
      </c>
      <c r="E62" s="9">
        <f>SUM(E60:E61)</f>
        <v>272</v>
      </c>
      <c r="F62" s="9">
        <f>SUM(F60,F61)</f>
        <v>252</v>
      </c>
      <c r="G62" s="10">
        <f>SUM(B62:F62)</f>
        <v>1318</v>
      </c>
      <c r="H62" s="16" t="s">
        <v>14</v>
      </c>
      <c r="I62" s="136"/>
      <c r="J62" s="35">
        <f>K61-B61</f>
        <v>10</v>
      </c>
      <c r="K62" s="9">
        <f>SUM(K60:K61)</f>
        <v>223</v>
      </c>
      <c r="L62" s="9">
        <f>SUM(L60:L61)</f>
        <v>254</v>
      </c>
      <c r="M62" s="9">
        <f>SUM(M60:M61)</f>
        <v>266</v>
      </c>
      <c r="N62" s="9">
        <f>SUM(N60:N61)</f>
        <v>220</v>
      </c>
      <c r="O62" s="9">
        <f>SUM(O60,O61)</f>
        <v>236</v>
      </c>
      <c r="P62" s="10">
        <f>SUM(K62:O62)</f>
        <v>1199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0</v>
      </c>
      <c r="D63" s="59">
        <f t="shared" si="30"/>
        <v>0</v>
      </c>
      <c r="E63" s="59">
        <f t="shared" si="30"/>
        <v>1</v>
      </c>
      <c r="F63" s="59">
        <f t="shared" si="30"/>
        <v>1</v>
      </c>
      <c r="G63" s="59">
        <f>IF(G62&gt;P62,2,0)+IF(G62&lt;P62,0)+IF(G62=P62,1)</f>
        <v>2</v>
      </c>
      <c r="H63" s="59">
        <f>SUM(B63:G63)</f>
        <v>5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1</v>
      </c>
      <c r="M63" s="59">
        <f t="shared" si="31"/>
        <v>1</v>
      </c>
      <c r="N63" s="59">
        <f t="shared" si="31"/>
        <v>0</v>
      </c>
      <c r="O63" s="59">
        <f t="shared" si="31"/>
        <v>0</v>
      </c>
      <c r="P63" s="59">
        <f>IF(P62&gt;G62,2,0)+IF(P62&lt;G62,0)+IF(P62=G62,1)</f>
        <v>0</v>
      </c>
      <c r="Q63" s="59">
        <f>SUM(K63:P63)</f>
        <v>2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60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61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90</v>
      </c>
      <c r="B66" s="99">
        <v>130</v>
      </c>
      <c r="C66" s="99">
        <v>112</v>
      </c>
      <c r="D66" s="99">
        <v>119</v>
      </c>
      <c r="E66" s="99">
        <v>147</v>
      </c>
      <c r="F66" s="99">
        <v>130</v>
      </c>
      <c r="G66" s="100">
        <f>SUM(B66:F66)</f>
        <v>638</v>
      </c>
      <c r="H66" s="128"/>
      <c r="I66" s="129"/>
      <c r="J66" s="98" t="s">
        <v>91</v>
      </c>
      <c r="K66" s="99">
        <v>110</v>
      </c>
      <c r="L66" s="99">
        <v>138</v>
      </c>
      <c r="M66" s="99">
        <v>93</v>
      </c>
      <c r="N66" s="99">
        <v>115</v>
      </c>
      <c r="O66" s="99">
        <v>104</v>
      </c>
      <c r="P66" s="100">
        <f>SUM(K66:O66)</f>
        <v>560</v>
      </c>
      <c r="Q66" s="128"/>
    </row>
    <row r="67" spans="1:17" ht="15" customHeight="1">
      <c r="A67" s="98" t="s">
        <v>9</v>
      </c>
      <c r="B67" s="99">
        <v>133</v>
      </c>
      <c r="C67" s="99">
        <v>129</v>
      </c>
      <c r="D67" s="99">
        <v>134</v>
      </c>
      <c r="E67" s="99">
        <v>116</v>
      </c>
      <c r="F67" s="99">
        <v>103</v>
      </c>
      <c r="G67" s="100">
        <f>SUM(B67:F67)</f>
        <v>615</v>
      </c>
      <c r="H67" s="476" t="s">
        <v>55</v>
      </c>
      <c r="I67" s="477"/>
      <c r="J67" s="98" t="s">
        <v>10</v>
      </c>
      <c r="K67" s="99">
        <v>139</v>
      </c>
      <c r="L67" s="99">
        <v>110</v>
      </c>
      <c r="M67" s="99">
        <v>96</v>
      </c>
      <c r="N67" s="99">
        <v>132</v>
      </c>
      <c r="O67" s="99">
        <v>125</v>
      </c>
      <c r="P67" s="100">
        <f>SUM(K67:O67)</f>
        <v>602</v>
      </c>
      <c r="Q67" s="128"/>
    </row>
    <row r="68" spans="1:17" ht="15" customHeight="1">
      <c r="A68" s="99"/>
      <c r="B68" s="101">
        <f t="shared" ref="B68:G68" si="32">SUM(B66:B67)</f>
        <v>263</v>
      </c>
      <c r="C68" s="101">
        <f t="shared" si="32"/>
        <v>241</v>
      </c>
      <c r="D68" s="101">
        <f t="shared" si="32"/>
        <v>253</v>
      </c>
      <c r="E68" s="101">
        <f t="shared" si="32"/>
        <v>263</v>
      </c>
      <c r="F68" s="101">
        <f t="shared" si="32"/>
        <v>233</v>
      </c>
      <c r="G68" s="102">
        <f t="shared" si="32"/>
        <v>1253</v>
      </c>
      <c r="H68" s="476"/>
      <c r="I68" s="477"/>
      <c r="J68" s="99"/>
      <c r="K68" s="101">
        <f t="shared" ref="K68:P68" si="33">SUM(K66:K67)</f>
        <v>249</v>
      </c>
      <c r="L68" s="101">
        <f t="shared" si="33"/>
        <v>248</v>
      </c>
      <c r="M68" s="101">
        <f t="shared" si="33"/>
        <v>189</v>
      </c>
      <c r="N68" s="101">
        <f t="shared" si="33"/>
        <v>247</v>
      </c>
      <c r="O68" s="101">
        <f t="shared" si="33"/>
        <v>229</v>
      </c>
      <c r="P68" s="102">
        <f t="shared" si="33"/>
        <v>1162</v>
      </c>
      <c r="Q68" s="128"/>
    </row>
    <row r="69" spans="1:17" ht="15" customHeight="1">
      <c r="A69" s="103" t="s">
        <v>12</v>
      </c>
      <c r="B69" s="104">
        <v>28</v>
      </c>
      <c r="C69" s="105">
        <f>B69</f>
        <v>28</v>
      </c>
      <c r="D69" s="104">
        <f>B69</f>
        <v>28</v>
      </c>
      <c r="E69" s="104">
        <f>B69</f>
        <v>28</v>
      </c>
      <c r="F69" s="104">
        <f>B69</f>
        <v>28</v>
      </c>
      <c r="G69" s="106">
        <f>SUM(B69:F69)</f>
        <v>140</v>
      </c>
      <c r="H69" s="249"/>
      <c r="I69" s="130"/>
      <c r="J69" s="103" t="s">
        <v>12</v>
      </c>
      <c r="K69" s="104">
        <v>31</v>
      </c>
      <c r="L69" s="105">
        <f>K69</f>
        <v>31</v>
      </c>
      <c r="M69" s="104">
        <f>K69</f>
        <v>31</v>
      </c>
      <c r="N69" s="104">
        <f>K69</f>
        <v>31</v>
      </c>
      <c r="O69" s="104">
        <f>K69</f>
        <v>31</v>
      </c>
      <c r="P69" s="106">
        <f>SUM(K69:O69)</f>
        <v>155</v>
      </c>
      <c r="Q69" s="249"/>
    </row>
    <row r="70" spans="1:17">
      <c r="A70" s="107"/>
      <c r="B70" s="108">
        <f>SUM(B68:B69)</f>
        <v>291</v>
      </c>
      <c r="C70" s="108">
        <f>SUM(C68:C69)</f>
        <v>269</v>
      </c>
      <c r="D70" s="108">
        <f>SUM(D68:D69)</f>
        <v>281</v>
      </c>
      <c r="E70" s="108">
        <f>SUM(E68:E69)</f>
        <v>291</v>
      </c>
      <c r="F70" s="108">
        <f>SUM(F68,F69)</f>
        <v>261</v>
      </c>
      <c r="G70" s="109">
        <f>SUM(B70:F70)</f>
        <v>1393</v>
      </c>
      <c r="H70" s="110" t="s">
        <v>14</v>
      </c>
      <c r="I70" s="130"/>
      <c r="J70" s="107">
        <f>K69-B69</f>
        <v>3</v>
      </c>
      <c r="K70" s="108">
        <f>SUM(K68:K69)</f>
        <v>280</v>
      </c>
      <c r="L70" s="108">
        <f>SUM(L68:L69)</f>
        <v>279</v>
      </c>
      <c r="M70" s="108">
        <f>SUM(M68:M69)</f>
        <v>220</v>
      </c>
      <c r="N70" s="108">
        <f>SUM(N68:N69)</f>
        <v>278</v>
      </c>
      <c r="O70" s="108">
        <f>SUM(O68,O69)</f>
        <v>260</v>
      </c>
      <c r="P70" s="109">
        <f>SUM(K70:O70)</f>
        <v>1317</v>
      </c>
      <c r="Q70" s="110" t="s">
        <v>14</v>
      </c>
    </row>
    <row r="71" spans="1:17">
      <c r="A71" s="99" t="s">
        <v>13</v>
      </c>
      <c r="B71" s="111">
        <f>IF(B70&gt;K70,1,0)+IF(B70&lt;K70,0)+IF(B70=K70,0.5)</f>
        <v>1</v>
      </c>
      <c r="C71" s="111">
        <f t="shared" ref="C71" si="34">IF(C70&gt;L70,1,0)+IF(C70&lt;L70,0)+IF(C70=L70,0.5)</f>
        <v>0</v>
      </c>
      <c r="D71" s="111">
        <f t="shared" ref="D71" si="35">IF(D70&gt;M70,1,0)+IF(D70&lt;M70,0)+IF(D70=M70,0.5)</f>
        <v>1</v>
      </c>
      <c r="E71" s="111">
        <f t="shared" ref="E71" si="36">IF(E70&gt;N70,1,0)+IF(E70&lt;N70,0)+IF(E70=N70,0.5)</f>
        <v>1</v>
      </c>
      <c r="F71" s="111">
        <f t="shared" ref="F71" si="37">IF(F70&gt;O70,1,0)+IF(F70&lt;O70,0)+IF(F70=O70,0.5)</f>
        <v>1</v>
      </c>
      <c r="G71" s="111">
        <f>IF(G70&gt;P70,2,0)+IF(G70&lt;P70,0)+IF(G70=P70,1)</f>
        <v>2</v>
      </c>
      <c r="H71" s="111">
        <f>SUM(B71:G71)</f>
        <v>6</v>
      </c>
      <c r="I71" s="131"/>
      <c r="J71" s="99" t="s">
        <v>13</v>
      </c>
      <c r="K71" s="111">
        <f>IF(K70&gt;B70,1,0)+IF(K70&lt;B70,0)+IF(K70=B70,0.5)</f>
        <v>0</v>
      </c>
      <c r="L71" s="111">
        <f t="shared" ref="L71" si="38">IF(L70&gt;C70,1,0)+IF(L70&lt;C70,0)+IF(L70=C70,0.5)</f>
        <v>1</v>
      </c>
      <c r="M71" s="111">
        <f t="shared" ref="M71" si="39">IF(M70&gt;D70,1,0)+IF(M70&lt;D70,0)+IF(M70=D70,0.5)</f>
        <v>0</v>
      </c>
      <c r="N71" s="111">
        <f t="shared" ref="N71" si="40">IF(N70&gt;E70,1,0)+IF(N70&lt;E70,0)+IF(N70=E70,0.5)</f>
        <v>0</v>
      </c>
      <c r="O71" s="111">
        <f t="shared" ref="O71" si="41">IF(O70&gt;F70,1,0)+IF(O70&lt;F70,0)+IF(O70=F70,0.5)</f>
        <v>0</v>
      </c>
      <c r="P71" s="111">
        <f>IF(P70&gt;G70,2,0)+IF(P70&lt;G70,0)+IF(P70=G70,1)</f>
        <v>0</v>
      </c>
      <c r="Q71" s="111">
        <f>SUM(K71:P71)</f>
        <v>1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334</v>
      </c>
      <c r="E75" s="124">
        <f>MAX(W12,B4:F4,K4:O4,B12:F12,K12:O12,B20:F20,K20:O20,B28:F28,K28:O28,K36:O36,B36:F36,B44:F44,K44:O44,B52:F52,K52:O52,B60:F60,K60:O60,B68:F68,K68:O68)</f>
        <v>315</v>
      </c>
      <c r="H75" s="252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MAX(B66:F67,K66:O67,K58:O59,B58:F59,B50:F51,K50:O51,K42:O43,B42:F43,B34:F35,K34:O35,K26:O27,B26:F27,B18:F19,K18:O19)</f>
        <v>175</v>
      </c>
      <c r="Q75" s="252"/>
    </row>
    <row r="76" spans="1:17" s="125" customFormat="1">
      <c r="A76" s="124" t="s">
        <v>101</v>
      </c>
      <c r="B76" s="125" t="s">
        <v>355</v>
      </c>
      <c r="E76" s="124">
        <f>MAX(G68,P68,P60,G60,G52,P52,P44,G44,G36,P36,P28,G28,G20,P20,P12,G12,G4,P4)</f>
        <v>1291</v>
      </c>
      <c r="H76" s="252"/>
      <c r="J76" s="124" t="s">
        <v>105</v>
      </c>
      <c r="K76" s="124" t="s">
        <v>78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712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334</v>
      </c>
      <c r="E78" s="124">
        <f>MAX(B70:F70,K70:O70,K62:O62,B62:F62,B54:F54,K54:O54,K46:O46,B46:F46,B38:F38,K38:O38,K30:O30,B30:F30,B22:F22,K22:O22,K14:O14,B14:F14,B6:F6,K6:O6)</f>
        <v>332</v>
      </c>
      <c r="H78" s="252"/>
      <c r="Q78" s="252"/>
    </row>
    <row r="79" spans="1:17" s="125" customFormat="1">
      <c r="A79" s="124" t="s">
        <v>357</v>
      </c>
      <c r="B79" s="125" t="s">
        <v>102</v>
      </c>
      <c r="E79" s="124">
        <f>MAX(G70,P70,P62,G62,G54,P54,P46,G46,G38,P38,P30,G30,G22,P22,P14,G14,G6,P6)</f>
        <v>1393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K15:P15 K23:P23 B31:G31 K31:P31 B39:G39 K39:P39 B47:G47 K47:P47 B55:G55 K55:P55 B71:G71 K71:P71 B63:G63 K63:P63">
    <cfRule type="cellIs" dxfId="3462" priority="39" operator="equal">
      <formula>0.5</formula>
    </cfRule>
    <cfRule type="cellIs" dxfId="3461" priority="40" operator="equal">
      <formula>1</formula>
    </cfRule>
  </conditionalFormatting>
  <conditionalFormatting sqref="Q23 H23 H15 Q15 Q7 H7 Q31 H31 H47 Q47 Q39 H39 Q55 H55 H71 Q71 H63 Q63">
    <cfRule type="cellIs" dxfId="3460" priority="38" operator="greaterThan">
      <formula>0.1</formula>
    </cfRule>
  </conditionalFormatting>
  <conditionalFormatting sqref="P7 G7 G15 G23 P15 P23 P31 G31 P39 G39 G47 P47 P55 G55 G71 P71 G63 P63">
    <cfRule type="cellIs" dxfId="3459" priority="37" operator="greaterThan">
      <formula>0.1</formula>
    </cfRule>
  </conditionalFormatting>
  <pageMargins left="0.7" right="0.7" top="0.75" bottom="0.75" header="0.3" footer="0.3"/>
  <pageSetup scale="64" orientation="landscape" r:id="rId1"/>
  <ignoredErrors>
    <ignoredError sqref="L4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3"/>
  <sheetViews>
    <sheetView zoomScaleNormal="100" workbookViewId="0">
      <selection activeCell="Q39" sqref="Q39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57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59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118</v>
      </c>
      <c r="S1" s="475"/>
      <c r="T1" s="254"/>
    </row>
    <row r="2" spans="1:20" ht="15" customHeight="1">
      <c r="A2" s="224" t="s">
        <v>74</v>
      </c>
      <c r="B2" s="227">
        <v>103</v>
      </c>
      <c r="C2" s="227">
        <v>130</v>
      </c>
      <c r="D2" s="227">
        <v>95</v>
      </c>
      <c r="E2" s="227">
        <v>101</v>
      </c>
      <c r="F2" s="227">
        <v>110</v>
      </c>
      <c r="G2" s="100">
        <f>SUM(B2:F2)</f>
        <v>539</v>
      </c>
      <c r="H2" s="128"/>
      <c r="I2" s="129"/>
      <c r="J2" s="98" t="s">
        <v>79</v>
      </c>
      <c r="K2" s="225">
        <v>94</v>
      </c>
      <c r="L2" s="225">
        <v>92</v>
      </c>
      <c r="M2" s="225">
        <v>116</v>
      </c>
      <c r="N2" s="225">
        <v>89</v>
      </c>
      <c r="O2" s="225">
        <v>115</v>
      </c>
      <c r="P2" s="100">
        <f>SUM(K2:O2)</f>
        <v>506</v>
      </c>
      <c r="Q2" s="128"/>
      <c r="S2" s="254"/>
      <c r="T2" s="254"/>
    </row>
    <row r="3" spans="1:20">
      <c r="A3" s="224" t="s">
        <v>75</v>
      </c>
      <c r="B3" s="226">
        <v>115</v>
      </c>
      <c r="C3" s="226">
        <v>114</v>
      </c>
      <c r="D3" s="226">
        <v>114</v>
      </c>
      <c r="E3" s="226">
        <v>142</v>
      </c>
      <c r="F3" s="226">
        <v>133</v>
      </c>
      <c r="G3" s="100">
        <f>SUM(B3:F3)</f>
        <v>618</v>
      </c>
      <c r="H3" s="476" t="s">
        <v>55</v>
      </c>
      <c r="I3" s="477"/>
      <c r="J3" s="98" t="s">
        <v>307</v>
      </c>
      <c r="K3" s="225">
        <v>133</v>
      </c>
      <c r="L3" s="225">
        <v>136</v>
      </c>
      <c r="M3" s="225">
        <v>132</v>
      </c>
      <c r="N3" s="225">
        <v>136</v>
      </c>
      <c r="O3" s="225">
        <v>133</v>
      </c>
      <c r="P3" s="100">
        <f>SUM(K3:O3)</f>
        <v>670</v>
      </c>
      <c r="Q3" s="128"/>
    </row>
    <row r="4" spans="1:20">
      <c r="A4" s="99"/>
      <c r="B4" s="101">
        <f>SUM(B2:B3)</f>
        <v>218</v>
      </c>
      <c r="C4" s="101">
        <f t="shared" ref="C4:G4" si="0">SUM(C2:C3)</f>
        <v>244</v>
      </c>
      <c r="D4" s="101">
        <f t="shared" si="0"/>
        <v>209</v>
      </c>
      <c r="E4" s="101">
        <f t="shared" si="0"/>
        <v>243</v>
      </c>
      <c r="F4" s="101">
        <f t="shared" si="0"/>
        <v>243</v>
      </c>
      <c r="G4" s="102">
        <f t="shared" si="0"/>
        <v>1157</v>
      </c>
      <c r="H4" s="476"/>
      <c r="I4" s="477"/>
      <c r="J4" s="99"/>
      <c r="K4" s="101">
        <f t="shared" ref="K4:P4" si="1">SUM(K2:K3)</f>
        <v>227</v>
      </c>
      <c r="L4" s="101">
        <f t="shared" si="1"/>
        <v>228</v>
      </c>
      <c r="M4" s="101">
        <f t="shared" si="1"/>
        <v>248</v>
      </c>
      <c r="N4" s="101">
        <f t="shared" si="1"/>
        <v>225</v>
      </c>
      <c r="O4" s="101">
        <f t="shared" si="1"/>
        <v>248</v>
      </c>
      <c r="P4" s="102">
        <f t="shared" si="1"/>
        <v>1176</v>
      </c>
      <c r="Q4" s="128"/>
    </row>
    <row r="5" spans="1:20">
      <c r="A5" s="103" t="s">
        <v>12</v>
      </c>
      <c r="B5" s="104">
        <v>26</v>
      </c>
      <c r="C5" s="105">
        <f>B5</f>
        <v>26</v>
      </c>
      <c r="D5" s="104">
        <f>B5</f>
        <v>26</v>
      </c>
      <c r="E5" s="104">
        <f>B5</f>
        <v>26</v>
      </c>
      <c r="F5" s="104">
        <f>B5</f>
        <v>26</v>
      </c>
      <c r="G5" s="106">
        <f>SUM(B5:F5)</f>
        <v>130</v>
      </c>
      <c r="H5" s="249"/>
      <c r="I5" s="130"/>
      <c r="J5" s="103" t="s">
        <v>12</v>
      </c>
      <c r="K5" s="104">
        <v>22</v>
      </c>
      <c r="L5" s="105">
        <f>K5</f>
        <v>22</v>
      </c>
      <c r="M5" s="104">
        <f>K5</f>
        <v>22</v>
      </c>
      <c r="N5" s="104">
        <f>K5</f>
        <v>22</v>
      </c>
      <c r="O5" s="104">
        <f>K5</f>
        <v>22</v>
      </c>
      <c r="P5" s="106">
        <f>SUM(K5:O5)</f>
        <v>110</v>
      </c>
      <c r="Q5" s="249"/>
    </row>
    <row r="6" spans="1:20" ht="15.75" thickBot="1">
      <c r="A6" s="205">
        <f>B5-K5</f>
        <v>4</v>
      </c>
      <c r="B6" s="108">
        <f>SUM(B4:B5)</f>
        <v>244</v>
      </c>
      <c r="C6" s="108">
        <f>SUM(C4:C5)</f>
        <v>270</v>
      </c>
      <c r="D6" s="108">
        <f>SUM(D4:D5)</f>
        <v>235</v>
      </c>
      <c r="E6" s="108">
        <f>SUM(E4:E5)</f>
        <v>269</v>
      </c>
      <c r="F6" s="108">
        <f>SUM(F4,F5)</f>
        <v>269</v>
      </c>
      <c r="G6" s="109">
        <f>SUM(B6:F6)</f>
        <v>1287</v>
      </c>
      <c r="H6" s="110" t="s">
        <v>14</v>
      </c>
      <c r="I6" s="130"/>
      <c r="J6" s="107"/>
      <c r="K6" s="108">
        <f>SUM(K4:K5)</f>
        <v>249</v>
      </c>
      <c r="L6" s="108">
        <f>SUM(L4:L5)</f>
        <v>250</v>
      </c>
      <c r="M6" s="108">
        <f>SUM(M4:M5)</f>
        <v>270</v>
      </c>
      <c r="N6" s="108">
        <f>SUM(N4:N5)</f>
        <v>247</v>
      </c>
      <c r="O6" s="108">
        <f>SUM(O4,O5)</f>
        <v>270</v>
      </c>
      <c r="P6" s="109">
        <f>SUM(K6:O6)</f>
        <v>1286</v>
      </c>
      <c r="Q6" s="110" t="s">
        <v>14</v>
      </c>
    </row>
    <row r="7" spans="1:20" ht="15.75" thickBot="1">
      <c r="A7" s="99" t="s">
        <v>13</v>
      </c>
      <c r="B7" s="59">
        <f>IF(B6&gt;K6,1,0)+IF(B6&lt;K6,0)+IF(B6=K6,0.5)</f>
        <v>0</v>
      </c>
      <c r="C7" s="59">
        <f t="shared" ref="C7" si="2">IF(C6&gt;L6,1,0)+IF(C6&lt;L6,0)+IF(C6=L6,0.5)</f>
        <v>1</v>
      </c>
      <c r="D7" s="59">
        <f t="shared" ref="D7" si="3">IF(D6&gt;M6,1,0)+IF(D6&lt;M6,0)+IF(D6=M6,0.5)</f>
        <v>0</v>
      </c>
      <c r="E7" s="59">
        <f t="shared" ref="E7" si="4">IF(E6&gt;N6,1,0)+IF(E6&lt;N6,0)+IF(E6=N6,0.5)</f>
        <v>1</v>
      </c>
      <c r="F7" s="59">
        <f t="shared" ref="F7" si="5">IF(F6&gt;O6,1,0)+IF(F6&lt;O6,0)+IF(F6=O6,0.5)</f>
        <v>0</v>
      </c>
      <c r="G7" s="111">
        <f>IF(G6&gt;P6,2,0)+IF(G6&lt;P6,0)+IF(G6=P6,1)</f>
        <v>2</v>
      </c>
      <c r="H7" s="111">
        <f>SUM(B7:G7)</f>
        <v>4</v>
      </c>
      <c r="I7" s="112"/>
      <c r="J7" s="99" t="s">
        <v>13</v>
      </c>
      <c r="K7" s="59">
        <f>IF(K6&gt;B6,1,0)+IF(K6&lt;B6,0)+IF(K6=B6,0.5)</f>
        <v>1</v>
      </c>
      <c r="L7" s="59">
        <f t="shared" ref="L7:O7" si="6">IF(L6&gt;C6,1,0)+IF(L6&lt;C6,0)+IF(L6=C6,0.5)</f>
        <v>0</v>
      </c>
      <c r="M7" s="59">
        <f t="shared" si="6"/>
        <v>1</v>
      </c>
      <c r="N7" s="59">
        <f t="shared" si="6"/>
        <v>0</v>
      </c>
      <c r="O7" s="59">
        <f t="shared" si="6"/>
        <v>1</v>
      </c>
      <c r="P7" s="59">
        <f>IF(P6&gt;G6,2,0)+IF(P6&lt;G6,0)+IF(P6=G6,1)</f>
        <v>0</v>
      </c>
      <c r="Q7" s="32">
        <f>SUM(K7:P7)</f>
        <v>3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58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56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77</v>
      </c>
      <c r="B10" s="225">
        <v>100</v>
      </c>
      <c r="C10" s="225">
        <v>101</v>
      </c>
      <c r="D10" s="225">
        <v>119</v>
      </c>
      <c r="E10" s="225">
        <v>106</v>
      </c>
      <c r="F10" s="225">
        <v>127</v>
      </c>
      <c r="G10" s="100">
        <f>SUM(B10:F10)</f>
        <v>553</v>
      </c>
      <c r="H10" s="128"/>
      <c r="I10" s="129"/>
      <c r="J10" s="98" t="s">
        <v>69</v>
      </c>
      <c r="K10" s="99">
        <v>113</v>
      </c>
      <c r="L10" s="99">
        <v>134</v>
      </c>
      <c r="M10" s="99">
        <v>116</v>
      </c>
      <c r="N10" s="99">
        <v>105</v>
      </c>
      <c r="O10" s="99">
        <v>90</v>
      </c>
      <c r="P10" s="100">
        <f>SUM(K10:O10)</f>
        <v>558</v>
      </c>
      <c r="Q10" s="128"/>
    </row>
    <row r="11" spans="1:20">
      <c r="A11" s="98" t="s">
        <v>78</v>
      </c>
      <c r="B11" s="225">
        <v>152</v>
      </c>
      <c r="C11" s="225">
        <v>113</v>
      </c>
      <c r="D11" s="225">
        <v>122</v>
      </c>
      <c r="E11" s="225">
        <v>116</v>
      </c>
      <c r="F11" s="225">
        <v>138</v>
      </c>
      <c r="G11" s="100">
        <f>SUM(B11:F11)</f>
        <v>641</v>
      </c>
      <c r="H11" s="476" t="s">
        <v>55</v>
      </c>
      <c r="I11" s="477"/>
      <c r="J11" s="98" t="s">
        <v>70</v>
      </c>
      <c r="K11" s="99">
        <v>135</v>
      </c>
      <c r="L11" s="99">
        <v>134</v>
      </c>
      <c r="M11" s="99">
        <v>149</v>
      </c>
      <c r="N11" s="99">
        <v>120</v>
      </c>
      <c r="O11" s="99">
        <v>108</v>
      </c>
      <c r="P11" s="100">
        <f>SUM(K11:O11)</f>
        <v>646</v>
      </c>
      <c r="Q11" s="128"/>
    </row>
    <row r="12" spans="1:20">
      <c r="A12" s="99"/>
      <c r="B12" s="101">
        <f t="shared" ref="B12:G12" si="7">SUM(B10:B11)</f>
        <v>252</v>
      </c>
      <c r="C12" s="101">
        <f t="shared" si="7"/>
        <v>214</v>
      </c>
      <c r="D12" s="101">
        <f t="shared" si="7"/>
        <v>241</v>
      </c>
      <c r="E12" s="101">
        <f t="shared" si="7"/>
        <v>222</v>
      </c>
      <c r="F12" s="101">
        <f t="shared" si="7"/>
        <v>265</v>
      </c>
      <c r="G12" s="102">
        <f t="shared" si="7"/>
        <v>1194</v>
      </c>
      <c r="H12" s="476"/>
      <c r="I12" s="477"/>
      <c r="J12" s="99"/>
      <c r="K12" s="101">
        <f t="shared" ref="K12:P12" si="8">SUM(K10:K11)</f>
        <v>248</v>
      </c>
      <c r="L12" s="101">
        <f t="shared" si="8"/>
        <v>268</v>
      </c>
      <c r="M12" s="101">
        <f t="shared" si="8"/>
        <v>265</v>
      </c>
      <c r="N12" s="101">
        <f t="shared" si="8"/>
        <v>225</v>
      </c>
      <c r="O12" s="101">
        <f t="shared" si="8"/>
        <v>198</v>
      </c>
      <c r="P12" s="102">
        <f t="shared" si="8"/>
        <v>1204</v>
      </c>
      <c r="Q12" s="128"/>
    </row>
    <row r="13" spans="1:20">
      <c r="A13" s="103" t="s">
        <v>12</v>
      </c>
      <c r="B13" s="104">
        <v>5</v>
      </c>
      <c r="C13" s="105">
        <f>B13</f>
        <v>5</v>
      </c>
      <c r="D13" s="104">
        <f>B13</f>
        <v>5</v>
      </c>
      <c r="E13" s="104">
        <f>B13</f>
        <v>5</v>
      </c>
      <c r="F13" s="104">
        <f>B13</f>
        <v>5</v>
      </c>
      <c r="G13" s="106">
        <f>SUM(B13:F13)</f>
        <v>25</v>
      </c>
      <c r="H13" s="249"/>
      <c r="I13" s="130"/>
      <c r="J13" s="103" t="s">
        <v>12</v>
      </c>
      <c r="K13" s="104">
        <v>34</v>
      </c>
      <c r="L13" s="105">
        <f>K13</f>
        <v>34</v>
      </c>
      <c r="M13" s="104">
        <f>K13</f>
        <v>34</v>
      </c>
      <c r="N13" s="104">
        <f>K13</f>
        <v>34</v>
      </c>
      <c r="O13" s="104">
        <f>K13</f>
        <v>34</v>
      </c>
      <c r="P13" s="106">
        <f>SUM(K13:O13)</f>
        <v>170</v>
      </c>
      <c r="Q13" s="249"/>
    </row>
    <row r="14" spans="1:20">
      <c r="A14" s="205">
        <f>B13-K13</f>
        <v>-29</v>
      </c>
      <c r="B14" s="108">
        <f>SUM(B12:B13)</f>
        <v>257</v>
      </c>
      <c r="C14" s="108">
        <f>SUM(C12:C13)</f>
        <v>219</v>
      </c>
      <c r="D14" s="108">
        <f>SUM(D12:D13)</f>
        <v>246</v>
      </c>
      <c r="E14" s="108">
        <f>SUM(E12:E13)</f>
        <v>227</v>
      </c>
      <c r="F14" s="108">
        <f>SUM(F12,F13)</f>
        <v>270</v>
      </c>
      <c r="G14" s="109">
        <f>SUM(B14:F14)</f>
        <v>1219</v>
      </c>
      <c r="H14" s="110" t="s">
        <v>14</v>
      </c>
      <c r="I14" s="130"/>
      <c r="J14" s="107"/>
      <c r="K14" s="108">
        <f>SUM(K12:K13)</f>
        <v>282</v>
      </c>
      <c r="L14" s="108">
        <f>SUM(L12:L13)</f>
        <v>302</v>
      </c>
      <c r="M14" s="108">
        <f>SUM(M12:M13)</f>
        <v>299</v>
      </c>
      <c r="N14" s="108">
        <f>SUM(N12:N13)</f>
        <v>259</v>
      </c>
      <c r="O14" s="108">
        <f>SUM(O12,O13)</f>
        <v>232</v>
      </c>
      <c r="P14" s="109">
        <f>SUM(K14:O14)</f>
        <v>1374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0</v>
      </c>
      <c r="C15" s="59">
        <f t="shared" ref="C15" si="9">IF(C14&gt;L14,1,0)+IF(C14&lt;L14,0)+IF(C14=L14,0.5)</f>
        <v>0</v>
      </c>
      <c r="D15" s="59">
        <f t="shared" ref="D15" si="10">IF(D14&gt;M14,1,0)+IF(D14&lt;M14,0)+IF(D14=M14,0.5)</f>
        <v>0</v>
      </c>
      <c r="E15" s="59">
        <f t="shared" ref="E15" si="11">IF(E14&gt;N14,1,0)+IF(E14&lt;N14,0)+IF(E14=N14,0.5)</f>
        <v>0</v>
      </c>
      <c r="F15" s="59">
        <f t="shared" ref="F15" si="12">IF(F14&gt;O14,1,0)+IF(F14&lt;O14,0)+IF(F14=O14,0.5)</f>
        <v>1</v>
      </c>
      <c r="G15" s="111">
        <f>IF(G14&gt;P14,2,0)+IF(G14&lt;P14,0)+IF(G14=P14,1)</f>
        <v>0</v>
      </c>
      <c r="H15" s="111">
        <f>SUM(B15:G15)</f>
        <v>1</v>
      </c>
      <c r="I15" s="112"/>
      <c r="J15" s="99" t="s">
        <v>13</v>
      </c>
      <c r="K15" s="59">
        <f>IF(K14&gt;B14,1,0)+IF(K14&lt;B14,0)+IF(K14=B14,0.5)</f>
        <v>1</v>
      </c>
      <c r="L15" s="59">
        <f t="shared" ref="L15" si="13">IF(L14&gt;C14,1,0)+IF(L14&lt;C14,0)+IF(L14=C14,0.5)</f>
        <v>1</v>
      </c>
      <c r="M15" s="59">
        <f t="shared" ref="M15" si="14">IF(M14&gt;D14,1,0)+IF(M14&lt;D14,0)+IF(M14=D14,0.5)</f>
        <v>1</v>
      </c>
      <c r="N15" s="59">
        <f t="shared" ref="N15" si="15">IF(N14&gt;E14,1,0)+IF(N14&lt;E14,0)+IF(N14=E14,0.5)</f>
        <v>1</v>
      </c>
      <c r="O15" s="59">
        <f t="shared" ref="O15" si="16">IF(O14&gt;F14,1,0)+IF(O14&lt;F14,0)+IF(O14=F14,0.5)</f>
        <v>0</v>
      </c>
      <c r="P15" s="111">
        <f>IF(P14&gt;G14,2,0)+IF(P14&lt;G14,0)+IF(P14=G14,1)</f>
        <v>2</v>
      </c>
      <c r="Q15" s="111">
        <f>SUM(K15:P15)</f>
        <v>6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337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73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71</v>
      </c>
      <c r="B18" s="99">
        <v>102</v>
      </c>
      <c r="C18" s="99">
        <v>110</v>
      </c>
      <c r="D18" s="99">
        <v>103</v>
      </c>
      <c r="E18" s="99">
        <v>150</v>
      </c>
      <c r="F18" s="99">
        <v>111</v>
      </c>
      <c r="G18" s="100">
        <f>SUM(B18:F18)</f>
        <v>576</v>
      </c>
      <c r="H18" s="128"/>
      <c r="I18" s="129"/>
      <c r="J18" s="98" t="s">
        <v>3</v>
      </c>
      <c r="K18" s="99">
        <v>102</v>
      </c>
      <c r="L18" s="99">
        <v>86</v>
      </c>
      <c r="M18" s="99">
        <v>137</v>
      </c>
      <c r="N18" s="99">
        <v>123</v>
      </c>
      <c r="O18" s="99">
        <v>111</v>
      </c>
      <c r="P18" s="100">
        <f>SUM(K18:O18)</f>
        <v>559</v>
      </c>
      <c r="Q18" s="128"/>
    </row>
    <row r="19" spans="1:17">
      <c r="A19" s="98" t="s">
        <v>266</v>
      </c>
      <c r="B19" s="99">
        <v>98</v>
      </c>
      <c r="C19" s="99">
        <v>103</v>
      </c>
      <c r="D19" s="99">
        <v>124</v>
      </c>
      <c r="E19" s="99">
        <v>112</v>
      </c>
      <c r="F19" s="99">
        <v>110</v>
      </c>
      <c r="G19" s="100">
        <f>SUM(B19:F19)</f>
        <v>547</v>
      </c>
      <c r="H19" s="476" t="s">
        <v>55</v>
      </c>
      <c r="I19" s="477"/>
      <c r="J19" s="98" t="s">
        <v>4</v>
      </c>
      <c r="K19" s="99">
        <v>107</v>
      </c>
      <c r="L19" s="99">
        <v>112</v>
      </c>
      <c r="M19" s="99">
        <v>97</v>
      </c>
      <c r="N19" s="99">
        <v>103</v>
      </c>
      <c r="O19" s="99">
        <v>109</v>
      </c>
      <c r="P19" s="100">
        <f>SUM(K19:O19)</f>
        <v>528</v>
      </c>
      <c r="Q19" s="128"/>
    </row>
    <row r="20" spans="1:17">
      <c r="A20" s="99"/>
      <c r="B20" s="101">
        <f t="shared" ref="B20:G20" si="17">SUM(B18:B19)</f>
        <v>200</v>
      </c>
      <c r="C20" s="101">
        <f t="shared" si="17"/>
        <v>213</v>
      </c>
      <c r="D20" s="101">
        <f t="shared" si="17"/>
        <v>227</v>
      </c>
      <c r="E20" s="101">
        <f t="shared" si="17"/>
        <v>262</v>
      </c>
      <c r="F20" s="101">
        <f t="shared" si="17"/>
        <v>221</v>
      </c>
      <c r="G20" s="102">
        <f t="shared" si="17"/>
        <v>1123</v>
      </c>
      <c r="H20" s="476"/>
      <c r="I20" s="477"/>
      <c r="J20" s="99"/>
      <c r="K20" s="101">
        <f t="shared" ref="K20:P20" si="18">SUM(K18:K19)</f>
        <v>209</v>
      </c>
      <c r="L20" s="101">
        <f t="shared" si="18"/>
        <v>198</v>
      </c>
      <c r="M20" s="101">
        <f t="shared" si="18"/>
        <v>234</v>
      </c>
      <c r="N20" s="101">
        <f t="shared" si="18"/>
        <v>226</v>
      </c>
      <c r="O20" s="101">
        <f t="shared" si="18"/>
        <v>220</v>
      </c>
      <c r="P20" s="102">
        <f t="shared" si="18"/>
        <v>1087</v>
      </c>
      <c r="Q20" s="128"/>
    </row>
    <row r="21" spans="1:17">
      <c r="A21" s="103" t="s">
        <v>12</v>
      </c>
      <c r="B21" s="104">
        <v>22</v>
      </c>
      <c r="C21" s="105">
        <f>B21</f>
        <v>22</v>
      </c>
      <c r="D21" s="104">
        <f>B21</f>
        <v>22</v>
      </c>
      <c r="E21" s="104">
        <f>B21</f>
        <v>22</v>
      </c>
      <c r="F21" s="104">
        <f>B21</f>
        <v>22</v>
      </c>
      <c r="G21" s="106">
        <f>SUM(B21:F21)</f>
        <v>110</v>
      </c>
      <c r="H21" s="249"/>
      <c r="I21" s="130"/>
      <c r="J21" s="103" t="s">
        <v>12</v>
      </c>
      <c r="K21" s="104">
        <v>33</v>
      </c>
      <c r="L21" s="105">
        <f>K21</f>
        <v>33</v>
      </c>
      <c r="M21" s="104">
        <f>K21</f>
        <v>33</v>
      </c>
      <c r="N21" s="104">
        <f>K21</f>
        <v>33</v>
      </c>
      <c r="O21" s="104">
        <f>K21</f>
        <v>33</v>
      </c>
      <c r="P21" s="106">
        <f>SUM(K21:O21)</f>
        <v>165</v>
      </c>
      <c r="Q21" s="249"/>
    </row>
    <row r="22" spans="1:17">
      <c r="A22" s="205"/>
      <c r="B22" s="108">
        <f>SUM(B20:B21)</f>
        <v>222</v>
      </c>
      <c r="C22" s="108">
        <f>SUM(C20:C21)</f>
        <v>235</v>
      </c>
      <c r="D22" s="108">
        <f>SUM(D20:D21)</f>
        <v>249</v>
      </c>
      <c r="E22" s="108">
        <f>SUM(E20:E21)</f>
        <v>284</v>
      </c>
      <c r="F22" s="108">
        <f>SUM(F20,F21)</f>
        <v>243</v>
      </c>
      <c r="G22" s="109">
        <f>SUM(B22:F22)</f>
        <v>1233</v>
      </c>
      <c r="H22" s="110" t="s">
        <v>14</v>
      </c>
      <c r="I22" s="130"/>
      <c r="J22" s="107">
        <f>K21-B21</f>
        <v>11</v>
      </c>
      <c r="K22" s="108">
        <f>SUM(K20:K21)</f>
        <v>242</v>
      </c>
      <c r="L22" s="108">
        <f>SUM(L20:L21)</f>
        <v>231</v>
      </c>
      <c r="M22" s="108">
        <f>SUM(M20:M21)</f>
        <v>267</v>
      </c>
      <c r="N22" s="108">
        <f>SUM(N20:N21)</f>
        <v>259</v>
      </c>
      <c r="O22" s="108">
        <f>SUM(O20,O21)</f>
        <v>253</v>
      </c>
      <c r="P22" s="109">
        <f>SUM(K22:O22)</f>
        <v>1252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0</v>
      </c>
      <c r="C23" s="59">
        <f t="shared" ref="C23" si="19">IF(C22&gt;L22,1,0)+IF(C22&lt;L22,0)+IF(C22=L22,0.5)</f>
        <v>1</v>
      </c>
      <c r="D23" s="59">
        <f t="shared" ref="D23" si="20">IF(D22&gt;M22,1,0)+IF(D22&lt;M22,0)+IF(D22=M22,0.5)</f>
        <v>0</v>
      </c>
      <c r="E23" s="59">
        <f t="shared" ref="E23" si="21">IF(E22&gt;N22,1,0)+IF(E22&lt;N22,0)+IF(E22=N22,0.5)</f>
        <v>1</v>
      </c>
      <c r="F23" s="59">
        <f t="shared" ref="F23" si="22">IF(F22&gt;O22,1,0)+IF(F22&lt;O22,0)+IF(F22=O22,0.5)</f>
        <v>0</v>
      </c>
      <c r="G23" s="111">
        <f>IF(G22&gt;P22,2,0)+IF(G22&lt;P22,0)+IF(G22=P22,1)</f>
        <v>0</v>
      </c>
      <c r="H23" s="111">
        <f>SUM(B23:G23)</f>
        <v>2</v>
      </c>
      <c r="I23" s="131"/>
      <c r="J23" s="99" t="s">
        <v>13</v>
      </c>
      <c r="K23" s="59">
        <f>IF(K22&gt;B22,1,0)+IF(K22&lt;B22,0)+IF(K22=B22,0.5)</f>
        <v>1</v>
      </c>
      <c r="L23" s="59">
        <f t="shared" ref="L23" si="23">IF(L22&gt;C22,1,0)+IF(L22&lt;C22,0)+IF(L22=C22,0.5)</f>
        <v>0</v>
      </c>
      <c r="M23" s="59">
        <f t="shared" ref="M23" si="24">IF(M22&gt;D22,1,0)+IF(M22&lt;D22,0)+IF(M22=D22,0.5)</f>
        <v>1</v>
      </c>
      <c r="N23" s="59">
        <f t="shared" ref="N23" si="25">IF(N22&gt;E22,1,0)+IF(N22&lt;E22,0)+IF(N22=E22,0.5)</f>
        <v>0</v>
      </c>
      <c r="O23" s="59">
        <f t="shared" ref="O23" si="26">IF(O22&gt;F22,1,0)+IF(O22&lt;F22,0)+IF(O22=F22,0.5)</f>
        <v>1</v>
      </c>
      <c r="P23" s="111">
        <f>IF(P22&gt;G22,2,0)+IF(P22&lt;G22,0)+IF(P22=G22,1)</f>
        <v>2</v>
      </c>
      <c r="Q23" s="111">
        <f>SUM(K23:P23)</f>
        <v>5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64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63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2</v>
      </c>
      <c r="B26" s="99">
        <v>95</v>
      </c>
      <c r="C26" s="99">
        <v>117</v>
      </c>
      <c r="D26" s="99">
        <v>129</v>
      </c>
      <c r="E26" s="99">
        <v>133</v>
      </c>
      <c r="F26" s="99">
        <v>147</v>
      </c>
      <c r="G26" s="100">
        <f>SUM(B26:F26)</f>
        <v>621</v>
      </c>
      <c r="H26" s="128"/>
      <c r="I26" s="129"/>
      <c r="J26" s="98" t="s">
        <v>82</v>
      </c>
      <c r="K26" s="99">
        <v>114</v>
      </c>
      <c r="L26" s="99">
        <v>137</v>
      </c>
      <c r="M26" s="99">
        <v>97</v>
      </c>
      <c r="N26" s="99">
        <v>133</v>
      </c>
      <c r="O26" s="99">
        <v>113</v>
      </c>
      <c r="P26" s="100">
        <f>SUM(K26:O26)</f>
        <v>594</v>
      </c>
      <c r="Q26" s="128"/>
    </row>
    <row r="27" spans="1:17" ht="15" customHeight="1">
      <c r="A27" s="98" t="s">
        <v>5</v>
      </c>
      <c r="B27" s="99">
        <v>108</v>
      </c>
      <c r="C27" s="99">
        <v>126</v>
      </c>
      <c r="D27" s="99">
        <v>117</v>
      </c>
      <c r="E27" s="99">
        <v>125</v>
      </c>
      <c r="F27" s="99">
        <v>92</v>
      </c>
      <c r="G27" s="100">
        <f>SUM(B27:F27)</f>
        <v>568</v>
      </c>
      <c r="H27" s="476" t="s">
        <v>55</v>
      </c>
      <c r="I27" s="477"/>
      <c r="J27" s="98" t="s">
        <v>83</v>
      </c>
      <c r="K27" s="99">
        <v>140</v>
      </c>
      <c r="L27" s="99">
        <v>113</v>
      </c>
      <c r="M27" s="99">
        <v>141</v>
      </c>
      <c r="N27" s="99">
        <v>111</v>
      </c>
      <c r="O27" s="99">
        <v>113</v>
      </c>
      <c r="P27" s="100">
        <f>SUM(K27:O27)</f>
        <v>618</v>
      </c>
      <c r="Q27" s="128"/>
    </row>
    <row r="28" spans="1:17" ht="15" customHeight="1">
      <c r="A28" s="99"/>
      <c r="B28" s="101">
        <f>SUM(B26:B27)</f>
        <v>203</v>
      </c>
      <c r="C28" s="101">
        <f t="shared" ref="C28:G28" si="27">SUM(C26:C27)</f>
        <v>243</v>
      </c>
      <c r="D28" s="101">
        <f t="shared" si="27"/>
        <v>246</v>
      </c>
      <c r="E28" s="101">
        <f t="shared" si="27"/>
        <v>258</v>
      </c>
      <c r="F28" s="101">
        <f t="shared" si="27"/>
        <v>239</v>
      </c>
      <c r="G28" s="102">
        <f t="shared" si="27"/>
        <v>1189</v>
      </c>
      <c r="H28" s="476"/>
      <c r="I28" s="477"/>
      <c r="J28" s="99"/>
      <c r="K28" s="101">
        <f t="shared" ref="K28:P28" si="28">SUM(K26:K27)</f>
        <v>254</v>
      </c>
      <c r="L28" s="101">
        <f t="shared" si="28"/>
        <v>250</v>
      </c>
      <c r="M28" s="101">
        <f t="shared" si="28"/>
        <v>238</v>
      </c>
      <c r="N28" s="101">
        <f t="shared" si="28"/>
        <v>244</v>
      </c>
      <c r="O28" s="101">
        <f t="shared" si="28"/>
        <v>226</v>
      </c>
      <c r="P28" s="102">
        <f t="shared" si="28"/>
        <v>1212</v>
      </c>
      <c r="Q28" s="128"/>
    </row>
    <row r="29" spans="1:17">
      <c r="A29" s="103" t="s">
        <v>12</v>
      </c>
      <c r="B29" s="104">
        <v>19</v>
      </c>
      <c r="C29" s="105">
        <f>B29</f>
        <v>19</v>
      </c>
      <c r="D29" s="104">
        <f>B29</f>
        <v>19</v>
      </c>
      <c r="E29" s="104">
        <f>B29</f>
        <v>19</v>
      </c>
      <c r="F29" s="104">
        <f>B29</f>
        <v>19</v>
      </c>
      <c r="G29" s="106">
        <f>SUM(B29:F29)</f>
        <v>95</v>
      </c>
      <c r="H29" s="249"/>
      <c r="I29" s="130"/>
      <c r="J29" s="103" t="s">
        <v>12</v>
      </c>
      <c r="K29" s="104">
        <v>28</v>
      </c>
      <c r="L29" s="105">
        <f>K29</f>
        <v>28</v>
      </c>
      <c r="M29" s="104">
        <f>K29</f>
        <v>28</v>
      </c>
      <c r="N29" s="104">
        <f>K29</f>
        <v>28</v>
      </c>
      <c r="O29" s="104">
        <f>K29</f>
        <v>28</v>
      </c>
      <c r="P29" s="106">
        <f>SUM(K29:O29)</f>
        <v>140</v>
      </c>
      <c r="Q29" s="249"/>
    </row>
    <row r="30" spans="1:17">
      <c r="A30" s="205"/>
      <c r="B30" s="108">
        <f>SUM(B28:B29)</f>
        <v>222</v>
      </c>
      <c r="C30" s="108">
        <f>SUM(C28:C29)</f>
        <v>262</v>
      </c>
      <c r="D30" s="108">
        <f>SUM(D28:D29)</f>
        <v>265</v>
      </c>
      <c r="E30" s="108">
        <f>SUM(E28:E29)</f>
        <v>277</v>
      </c>
      <c r="F30" s="108">
        <f>SUM(F28,F29)</f>
        <v>258</v>
      </c>
      <c r="G30" s="109">
        <f>SUM(B30:F30)</f>
        <v>1284</v>
      </c>
      <c r="H30" s="110" t="s">
        <v>14</v>
      </c>
      <c r="I30" s="130"/>
      <c r="J30" s="107">
        <f>K29-B29</f>
        <v>9</v>
      </c>
      <c r="K30" s="108">
        <f>SUM(K28:K29)</f>
        <v>282</v>
      </c>
      <c r="L30" s="108">
        <f>SUM(L28:L29)</f>
        <v>278</v>
      </c>
      <c r="M30" s="108">
        <f>SUM(M28:M29)</f>
        <v>266</v>
      </c>
      <c r="N30" s="108">
        <f>SUM(N28:N29)</f>
        <v>272</v>
      </c>
      <c r="O30" s="108">
        <f>SUM(O28,O29)</f>
        <v>254</v>
      </c>
      <c r="P30" s="109">
        <f>SUM(K30:O30)</f>
        <v>1352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0</v>
      </c>
      <c r="C31" s="59">
        <f t="shared" ref="C31" si="29">IF(C30&gt;L30,1,0)+IF(C30&lt;L30,0)+IF(C30=L30,0.5)</f>
        <v>0</v>
      </c>
      <c r="D31" s="59">
        <f t="shared" ref="D31" si="30">IF(D30&gt;M30,1,0)+IF(D30&lt;M30,0)+IF(D30=M30,0.5)</f>
        <v>0</v>
      </c>
      <c r="E31" s="59">
        <f t="shared" ref="E31" si="31">IF(E30&gt;N30,1,0)+IF(E30&lt;N30,0)+IF(E30=N30,0.5)</f>
        <v>1</v>
      </c>
      <c r="F31" s="59">
        <f t="shared" ref="F31" si="32">IF(F30&gt;O30,1,0)+IF(F30&lt;O30,0)+IF(F30=O30,0.5)</f>
        <v>1</v>
      </c>
      <c r="G31" s="111">
        <f>IF(G30&gt;P30,2,0)+IF(G30&lt;P30,0)+IF(G30=P30,1)</f>
        <v>0</v>
      </c>
      <c r="H31" s="111">
        <f>SUM(B31:G31)</f>
        <v>2</v>
      </c>
      <c r="I31" s="131"/>
      <c r="J31" s="99" t="s">
        <v>13</v>
      </c>
      <c r="K31" s="59">
        <f>IF(K30&gt;B30,1,0)+IF(K30&lt;B30,0)+IF(K30=B30,0.5)</f>
        <v>1</v>
      </c>
      <c r="L31" s="59">
        <f t="shared" ref="L31" si="33">IF(L30&gt;C30,1,0)+IF(L30&lt;C30,0)+IF(L30=C30,0.5)</f>
        <v>1</v>
      </c>
      <c r="M31" s="59">
        <f t="shared" ref="M31" si="34">IF(M30&gt;D30,1,0)+IF(M30&lt;D30,0)+IF(M30=D30,0.5)</f>
        <v>1</v>
      </c>
      <c r="N31" s="59">
        <f t="shared" ref="N31" si="35">IF(N30&gt;E30,1,0)+IF(N30&lt;E30,0)+IF(N30=E30,0.5)</f>
        <v>0</v>
      </c>
      <c r="O31" s="59">
        <f t="shared" ref="O31" si="36">IF(O30&gt;F30,1,0)+IF(O30&lt;F30,0)+IF(O30=F30,0.5)</f>
        <v>0</v>
      </c>
      <c r="P31" s="111">
        <f>IF(P30&gt;G30,2,0)+IF(P30&lt;G30,0)+IF(P30=G30,1)</f>
        <v>2</v>
      </c>
      <c r="Q31" s="111">
        <f>SUM(K31:P31)</f>
        <v>5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60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65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90</v>
      </c>
      <c r="B34" s="99">
        <v>136</v>
      </c>
      <c r="C34" s="99">
        <v>105</v>
      </c>
      <c r="D34" s="99">
        <v>126</v>
      </c>
      <c r="E34" s="99">
        <v>105</v>
      </c>
      <c r="F34" s="99">
        <v>166</v>
      </c>
      <c r="G34" s="100">
        <f>SUM(B34:F34)</f>
        <v>638</v>
      </c>
      <c r="H34" s="128"/>
      <c r="I34" s="129"/>
      <c r="J34" s="98" t="s">
        <v>84</v>
      </c>
      <c r="K34" s="99">
        <v>101</v>
      </c>
      <c r="L34" s="99">
        <v>113</v>
      </c>
      <c r="M34" s="99">
        <v>94</v>
      </c>
      <c r="N34" s="99">
        <v>118</v>
      </c>
      <c r="O34" s="99">
        <v>104</v>
      </c>
      <c r="P34" s="100">
        <f>SUM(K34:O34)</f>
        <v>530</v>
      </c>
      <c r="Q34" s="128"/>
    </row>
    <row r="35" spans="1:17" ht="15" customHeight="1">
      <c r="A35" s="98" t="s">
        <v>9</v>
      </c>
      <c r="B35" s="99">
        <v>108</v>
      </c>
      <c r="C35" s="99">
        <v>117</v>
      </c>
      <c r="D35" s="99">
        <v>93</v>
      </c>
      <c r="E35" s="99">
        <v>121</v>
      </c>
      <c r="F35" s="99">
        <v>112</v>
      </c>
      <c r="G35" s="100">
        <f>SUM(B35:F35)</f>
        <v>551</v>
      </c>
      <c r="H35" s="476" t="s">
        <v>55</v>
      </c>
      <c r="I35" s="477"/>
      <c r="J35" s="98" t="s">
        <v>85</v>
      </c>
      <c r="K35" s="99">
        <v>114</v>
      </c>
      <c r="L35" s="99">
        <v>140</v>
      </c>
      <c r="M35" s="99">
        <v>111</v>
      </c>
      <c r="N35" s="99">
        <v>106</v>
      </c>
      <c r="O35" s="99">
        <v>98</v>
      </c>
      <c r="P35" s="100">
        <f>SUM(K35:O35)</f>
        <v>569</v>
      </c>
      <c r="Q35" s="128"/>
    </row>
    <row r="36" spans="1:17" ht="15" customHeight="1">
      <c r="A36" s="99"/>
      <c r="B36" s="101">
        <f t="shared" ref="B36:G36" si="37">SUM(B34:B35)</f>
        <v>244</v>
      </c>
      <c r="C36" s="101">
        <f t="shared" si="37"/>
        <v>222</v>
      </c>
      <c r="D36" s="101">
        <f t="shared" si="37"/>
        <v>219</v>
      </c>
      <c r="E36" s="101">
        <f t="shared" si="37"/>
        <v>226</v>
      </c>
      <c r="F36" s="101">
        <f t="shared" si="37"/>
        <v>278</v>
      </c>
      <c r="G36" s="102">
        <f t="shared" si="37"/>
        <v>1189</v>
      </c>
      <c r="H36" s="476"/>
      <c r="I36" s="477"/>
      <c r="J36" s="99"/>
      <c r="K36" s="101">
        <f t="shared" ref="K36:P36" si="38">SUM(K34:K35)</f>
        <v>215</v>
      </c>
      <c r="L36" s="101">
        <f t="shared" si="38"/>
        <v>253</v>
      </c>
      <c r="M36" s="101">
        <f t="shared" si="38"/>
        <v>205</v>
      </c>
      <c r="N36" s="101">
        <f t="shared" si="38"/>
        <v>224</v>
      </c>
      <c r="O36" s="101">
        <f t="shared" si="38"/>
        <v>202</v>
      </c>
      <c r="P36" s="102">
        <f t="shared" si="38"/>
        <v>1099</v>
      </c>
      <c r="Q36" s="128"/>
    </row>
    <row r="37" spans="1:17">
      <c r="A37" s="103" t="s">
        <v>12</v>
      </c>
      <c r="B37" s="104">
        <v>8</v>
      </c>
      <c r="C37" s="105">
        <f>B37</f>
        <v>8</v>
      </c>
      <c r="D37" s="104">
        <f>B37</f>
        <v>8</v>
      </c>
      <c r="E37" s="104">
        <f>B37</f>
        <v>8</v>
      </c>
      <c r="F37" s="104">
        <f>B37</f>
        <v>8</v>
      </c>
      <c r="G37" s="106">
        <f>SUM(B37:F37)</f>
        <v>40</v>
      </c>
      <c r="H37" s="249"/>
      <c r="I37" s="130"/>
      <c r="J37" s="103" t="s">
        <v>12</v>
      </c>
      <c r="K37" s="104">
        <v>25</v>
      </c>
      <c r="L37" s="105">
        <f>K37</f>
        <v>25</v>
      </c>
      <c r="M37" s="104">
        <f>K37</f>
        <v>25</v>
      </c>
      <c r="N37" s="104">
        <f>K37</f>
        <v>25</v>
      </c>
      <c r="O37" s="104">
        <f>K37</f>
        <v>25</v>
      </c>
      <c r="P37" s="106">
        <f>SUM(K37:O37)</f>
        <v>125</v>
      </c>
      <c r="Q37" s="249"/>
    </row>
    <row r="38" spans="1:17">
      <c r="A38" s="205"/>
      <c r="B38" s="108">
        <f>SUM(B36:B37)</f>
        <v>252</v>
      </c>
      <c r="C38" s="108">
        <f>SUM(C36:C37)</f>
        <v>230</v>
      </c>
      <c r="D38" s="108">
        <f>SUM(D36:D37)</f>
        <v>227</v>
      </c>
      <c r="E38" s="108">
        <f>SUM(E36:E37)</f>
        <v>234</v>
      </c>
      <c r="F38" s="108">
        <f>SUM(F36,F37)</f>
        <v>286</v>
      </c>
      <c r="G38" s="109">
        <f>SUM(B38:F38)</f>
        <v>1229</v>
      </c>
      <c r="H38" s="110" t="s">
        <v>14</v>
      </c>
      <c r="I38" s="130"/>
      <c r="J38" s="107">
        <f>K37-B37</f>
        <v>17</v>
      </c>
      <c r="K38" s="108">
        <f>SUM(K36:K37)</f>
        <v>240</v>
      </c>
      <c r="L38" s="108">
        <f>SUM(L36:L37)</f>
        <v>278</v>
      </c>
      <c r="M38" s="108">
        <f>SUM(M36:M37)</f>
        <v>230</v>
      </c>
      <c r="N38" s="108">
        <f>SUM(N36:N37)</f>
        <v>249</v>
      </c>
      <c r="O38" s="108">
        <f>SUM(O36,O37)</f>
        <v>227</v>
      </c>
      <c r="P38" s="109">
        <f>SUM(K38:O38)</f>
        <v>1224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1</v>
      </c>
      <c r="C39" s="59">
        <f t="shared" ref="C39" si="39">IF(C38&gt;L38,1,0)+IF(C38&lt;L38,0)+IF(C38=L38,0.5)</f>
        <v>0</v>
      </c>
      <c r="D39" s="59">
        <f t="shared" ref="D39" si="40">IF(D38&gt;M38,1,0)+IF(D38&lt;M38,0)+IF(D38=M38,0.5)</f>
        <v>0</v>
      </c>
      <c r="E39" s="59">
        <f t="shared" ref="E39" si="41">IF(E38&gt;N38,1,0)+IF(E38&lt;N38,0)+IF(E38=N38,0.5)</f>
        <v>0</v>
      </c>
      <c r="F39" s="59">
        <f t="shared" ref="F39" si="42">IF(F38&gt;O38,1,0)+IF(F38&lt;O38,0)+IF(F38=O38,0.5)</f>
        <v>1</v>
      </c>
      <c r="G39" s="111">
        <f>IF(G38&gt;P38,2,0)+IF(G38&lt;P38,0)+IF(G38=P38,1)</f>
        <v>2</v>
      </c>
      <c r="H39" s="111">
        <f>SUM(B39:G39)</f>
        <v>4</v>
      </c>
      <c r="I39" s="131"/>
      <c r="J39" s="99" t="s">
        <v>13</v>
      </c>
      <c r="K39" s="59">
        <f>IF(K38&gt;B38,1,0)+IF(K38&lt;B38,0)+IF(K38=B38,0.5)</f>
        <v>0</v>
      </c>
      <c r="L39" s="59">
        <f t="shared" ref="L39" si="43">IF(L38&gt;C38,1,0)+IF(L38&lt;C38,0)+IF(L38=C38,0.5)</f>
        <v>1</v>
      </c>
      <c r="M39" s="59">
        <f t="shared" ref="M39" si="44">IF(M38&gt;D38,1,0)+IF(M38&lt;D38,0)+IF(M38=D38,0.5)</f>
        <v>1</v>
      </c>
      <c r="N39" s="59">
        <f t="shared" ref="N39" si="45">IF(N38&gt;E38,1,0)+IF(N38&lt;E38,0)+IF(N38=E38,0.5)</f>
        <v>1</v>
      </c>
      <c r="O39" s="59">
        <f t="shared" ref="O39" si="46">IF(O38&gt;F38,1,0)+IF(O38&lt;F38,0)+IF(O38=F38,0.5)</f>
        <v>0</v>
      </c>
      <c r="P39" s="111">
        <f>IF(P38&gt;G38,2,0)+IF(P38&lt;G38,0)+IF(P38=G38,1)</f>
        <v>0</v>
      </c>
      <c r="Q39" s="111">
        <f>SUM(K39:P39)</f>
        <v>3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62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61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27</v>
      </c>
      <c r="B42" s="99">
        <v>99</v>
      </c>
      <c r="C42" s="99">
        <v>119</v>
      </c>
      <c r="D42" s="99">
        <v>97</v>
      </c>
      <c r="E42" s="99">
        <v>118</v>
      </c>
      <c r="F42" s="99">
        <v>124</v>
      </c>
      <c r="G42" s="100">
        <f>SUM(B42:F42)</f>
        <v>557</v>
      </c>
      <c r="H42" s="128"/>
      <c r="I42" s="129"/>
      <c r="J42" s="98" t="s">
        <v>91</v>
      </c>
      <c r="K42" s="99">
        <v>99</v>
      </c>
      <c r="L42" s="99">
        <v>108</v>
      </c>
      <c r="M42" s="99">
        <v>98</v>
      </c>
      <c r="N42" s="99">
        <v>109</v>
      </c>
      <c r="O42" s="99">
        <v>97</v>
      </c>
      <c r="P42" s="100">
        <f>SUM(K42:O42)</f>
        <v>511</v>
      </c>
      <c r="Q42" s="128"/>
    </row>
    <row r="43" spans="1:17" ht="15" customHeight="1">
      <c r="A43" s="98" t="s">
        <v>28</v>
      </c>
      <c r="B43" s="99">
        <v>120</v>
      </c>
      <c r="C43" s="99">
        <v>114</v>
      </c>
      <c r="D43" s="99">
        <v>130</v>
      </c>
      <c r="E43" s="99">
        <v>122</v>
      </c>
      <c r="F43" s="99">
        <v>112</v>
      </c>
      <c r="G43" s="100">
        <f>SUM(B43:F43)</f>
        <v>598</v>
      </c>
      <c r="H43" s="476" t="s">
        <v>55</v>
      </c>
      <c r="I43" s="477"/>
      <c r="J43" s="98" t="s">
        <v>10</v>
      </c>
      <c r="K43" s="99">
        <v>110</v>
      </c>
      <c r="L43" s="99">
        <v>122</v>
      </c>
      <c r="M43" s="99">
        <v>126</v>
      </c>
      <c r="N43" s="99">
        <v>94</v>
      </c>
      <c r="O43" s="99">
        <v>134</v>
      </c>
      <c r="P43" s="100">
        <f>SUM(K43:O43)</f>
        <v>586</v>
      </c>
      <c r="Q43" s="128"/>
    </row>
    <row r="44" spans="1:17" ht="15" customHeight="1">
      <c r="A44" s="99"/>
      <c r="B44" s="101">
        <f t="shared" ref="B44:G44" si="47">SUM(B42:B43)</f>
        <v>219</v>
      </c>
      <c r="C44" s="101">
        <f t="shared" si="47"/>
        <v>233</v>
      </c>
      <c r="D44" s="101">
        <f t="shared" si="47"/>
        <v>227</v>
      </c>
      <c r="E44" s="101">
        <f t="shared" si="47"/>
        <v>240</v>
      </c>
      <c r="F44" s="101">
        <f t="shared" si="47"/>
        <v>236</v>
      </c>
      <c r="G44" s="102">
        <f t="shared" si="47"/>
        <v>1155</v>
      </c>
      <c r="H44" s="476"/>
      <c r="I44" s="477"/>
      <c r="J44" s="99"/>
      <c r="K44" s="101">
        <f t="shared" ref="K44:P44" si="48">SUM(K42:K43)</f>
        <v>209</v>
      </c>
      <c r="L44" s="101">
        <f t="shared" si="48"/>
        <v>230</v>
      </c>
      <c r="M44" s="101">
        <f t="shared" si="48"/>
        <v>224</v>
      </c>
      <c r="N44" s="101">
        <f t="shared" si="48"/>
        <v>203</v>
      </c>
      <c r="O44" s="101">
        <f t="shared" si="48"/>
        <v>231</v>
      </c>
      <c r="P44" s="102">
        <f t="shared" si="48"/>
        <v>1097</v>
      </c>
      <c r="Q44" s="128"/>
    </row>
    <row r="45" spans="1:17">
      <c r="A45" s="103" t="s">
        <v>12</v>
      </c>
      <c r="B45" s="104">
        <v>30</v>
      </c>
      <c r="C45" s="105">
        <f>B45</f>
        <v>30</v>
      </c>
      <c r="D45" s="104">
        <f>B45</f>
        <v>30</v>
      </c>
      <c r="E45" s="104">
        <f>B45</f>
        <v>30</v>
      </c>
      <c r="F45" s="104">
        <f>B45</f>
        <v>30</v>
      </c>
      <c r="G45" s="106">
        <f>SUM(B45:F45)</f>
        <v>150</v>
      </c>
      <c r="H45" s="249"/>
      <c r="I45" s="130"/>
      <c r="J45" s="103" t="s">
        <v>12</v>
      </c>
      <c r="K45" s="104">
        <v>23</v>
      </c>
      <c r="L45" s="105">
        <f>K45</f>
        <v>23</v>
      </c>
      <c r="M45" s="104">
        <f>K45</f>
        <v>23</v>
      </c>
      <c r="N45" s="104">
        <f>K45</f>
        <v>23</v>
      </c>
      <c r="O45" s="104">
        <f>K45</f>
        <v>23</v>
      </c>
      <c r="P45" s="106">
        <f>SUM(K45:O45)</f>
        <v>115</v>
      </c>
      <c r="Q45" s="249"/>
    </row>
    <row r="46" spans="1:17">
      <c r="A46" s="107"/>
      <c r="B46" s="108">
        <f>SUM(B44:B45)</f>
        <v>249</v>
      </c>
      <c r="C46" s="108">
        <f>SUM(C44:C45)</f>
        <v>263</v>
      </c>
      <c r="D46" s="108">
        <f>SUM(D44:D45)</f>
        <v>257</v>
      </c>
      <c r="E46" s="108">
        <f>SUM(E44:E45)</f>
        <v>270</v>
      </c>
      <c r="F46" s="108">
        <f>SUM(F44,F45)</f>
        <v>266</v>
      </c>
      <c r="G46" s="109">
        <f>SUM(B46:F46)</f>
        <v>1305</v>
      </c>
      <c r="H46" s="110" t="s">
        <v>14</v>
      </c>
      <c r="I46" s="130"/>
      <c r="J46" s="107">
        <f>K45-B45</f>
        <v>-7</v>
      </c>
      <c r="K46" s="108">
        <f>SUM(K44:K45)</f>
        <v>232</v>
      </c>
      <c r="L46" s="108">
        <f>SUM(L44:L45)</f>
        <v>253</v>
      </c>
      <c r="M46" s="108">
        <f>SUM(M44:M45)</f>
        <v>247</v>
      </c>
      <c r="N46" s="108">
        <f>SUM(N44:N45)</f>
        <v>226</v>
      </c>
      <c r="O46" s="108">
        <f>SUM(O44,O45)</f>
        <v>254</v>
      </c>
      <c r="P46" s="109">
        <f>SUM(K46:O46)</f>
        <v>1212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1</v>
      </c>
      <c r="C47" s="59">
        <f t="shared" ref="C47" si="49">IF(C46&gt;L46,1,0)+IF(C46&lt;L46,0)+IF(C46=L46,0.5)</f>
        <v>1</v>
      </c>
      <c r="D47" s="59">
        <f t="shared" ref="D47" si="50">IF(D46&gt;M46,1,0)+IF(D46&lt;M46,0)+IF(D46=M46,0.5)</f>
        <v>1</v>
      </c>
      <c r="E47" s="59">
        <f t="shared" ref="E47" si="51">IF(E46&gt;N46,1,0)+IF(E46&lt;N46,0)+IF(E46=N46,0.5)</f>
        <v>1</v>
      </c>
      <c r="F47" s="59">
        <f t="shared" ref="F47" si="52">IF(F46&gt;O46,1,0)+IF(F46&lt;O46,0)+IF(F46=O46,0.5)</f>
        <v>1</v>
      </c>
      <c r="G47" s="111">
        <f>IF(G46&gt;P46,2,0)+IF(G46&lt;P46,0)+IF(G46=P46,1)</f>
        <v>2</v>
      </c>
      <c r="H47" s="111">
        <f>SUM(B47:G47)</f>
        <v>7</v>
      </c>
      <c r="I47" s="131"/>
      <c r="J47" s="99" t="s">
        <v>13</v>
      </c>
      <c r="K47" s="59">
        <f>IF(K46&gt;B46,1,0)+IF(K46&lt;B46,0)+IF(K46=B46,0.5)</f>
        <v>0</v>
      </c>
      <c r="L47" s="59">
        <f t="shared" ref="L47" si="53">IF(L46&gt;C46,1,0)+IF(L46&lt;C46,0)+IF(L46=C46,0.5)</f>
        <v>0</v>
      </c>
      <c r="M47" s="59">
        <f t="shared" ref="M47" si="54">IF(M46&gt;D46,1,0)+IF(M46&lt;D46,0)+IF(M46=D46,0.5)</f>
        <v>0</v>
      </c>
      <c r="N47" s="59">
        <f t="shared" ref="N47" si="55">IF(N46&gt;E46,1,0)+IF(N46&lt;E46,0)+IF(N46=E46,0.5)</f>
        <v>0</v>
      </c>
      <c r="O47" s="59">
        <f t="shared" ref="O47" si="56">IF(O46&gt;F46,1,0)+IF(O46&lt;F46,0)+IF(O46=F46,0.5)</f>
        <v>0</v>
      </c>
      <c r="P47" s="111">
        <f>IF(P46&gt;G46,2,0)+IF(P46&lt;G46,0)+IF(P46=G46,1)</f>
        <v>0</v>
      </c>
      <c r="Q47" s="111">
        <f>SUM(K47:P47)</f>
        <v>0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68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111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29</v>
      </c>
      <c r="B50" s="99">
        <v>104</v>
      </c>
      <c r="C50" s="99">
        <v>115</v>
      </c>
      <c r="D50" s="99">
        <v>93</v>
      </c>
      <c r="E50" s="99">
        <v>135</v>
      </c>
      <c r="F50" s="99">
        <v>96</v>
      </c>
      <c r="G50" s="100">
        <f>SUM(B50:F50)</f>
        <v>543</v>
      </c>
      <c r="H50" s="128"/>
      <c r="I50" s="129"/>
      <c r="J50" s="98" t="s">
        <v>31</v>
      </c>
      <c r="K50" s="99">
        <v>100</v>
      </c>
      <c r="L50" s="99">
        <v>101</v>
      </c>
      <c r="M50" s="99">
        <v>95</v>
      </c>
      <c r="N50" s="99">
        <v>112</v>
      </c>
      <c r="O50" s="99">
        <v>118</v>
      </c>
      <c r="P50" s="100">
        <f>SUM(K50:O50)</f>
        <v>526</v>
      </c>
      <c r="Q50" s="128"/>
    </row>
    <row r="51" spans="1:17" ht="15" customHeight="1">
      <c r="A51" s="98" t="s">
        <v>30</v>
      </c>
      <c r="B51" s="225">
        <v>80</v>
      </c>
      <c r="C51" s="225">
        <v>94</v>
      </c>
      <c r="D51" s="225">
        <v>108</v>
      </c>
      <c r="E51" s="225">
        <v>93</v>
      </c>
      <c r="F51" s="225">
        <v>84</v>
      </c>
      <c r="G51" s="100">
        <f>SUM(B51:F51)</f>
        <v>459</v>
      </c>
      <c r="H51" s="476" t="s">
        <v>55</v>
      </c>
      <c r="I51" s="477"/>
      <c r="J51" s="98" t="s">
        <v>358</v>
      </c>
      <c r="K51" s="99">
        <v>105</v>
      </c>
      <c r="L51" s="99">
        <v>103</v>
      </c>
      <c r="M51" s="99">
        <v>100</v>
      </c>
      <c r="N51" s="99">
        <v>121</v>
      </c>
      <c r="O51" s="99">
        <v>117</v>
      </c>
      <c r="P51" s="100">
        <f>SUM(K51:O51)</f>
        <v>546</v>
      </c>
      <c r="Q51" s="128"/>
    </row>
    <row r="52" spans="1:17" ht="15" customHeight="1">
      <c r="A52" s="99"/>
      <c r="B52" s="101">
        <f>SUM(B50:B51)</f>
        <v>184</v>
      </c>
      <c r="C52" s="101">
        <f t="shared" ref="C52:G52" si="57">SUM(C50:C51)</f>
        <v>209</v>
      </c>
      <c r="D52" s="101">
        <f t="shared" si="57"/>
        <v>201</v>
      </c>
      <c r="E52" s="101">
        <f t="shared" si="57"/>
        <v>228</v>
      </c>
      <c r="F52" s="101">
        <f t="shared" si="57"/>
        <v>180</v>
      </c>
      <c r="G52" s="102">
        <f t="shared" si="57"/>
        <v>1002</v>
      </c>
      <c r="H52" s="476"/>
      <c r="I52" s="477"/>
      <c r="J52" s="99"/>
      <c r="K52" s="101">
        <f t="shared" ref="K52:P52" si="58">SUM(K50:K51)</f>
        <v>205</v>
      </c>
      <c r="L52" s="101">
        <f t="shared" si="58"/>
        <v>204</v>
      </c>
      <c r="M52" s="101">
        <f t="shared" si="58"/>
        <v>195</v>
      </c>
      <c r="N52" s="101">
        <f t="shared" si="58"/>
        <v>233</v>
      </c>
      <c r="O52" s="101">
        <f t="shared" si="58"/>
        <v>235</v>
      </c>
      <c r="P52" s="102">
        <f t="shared" si="58"/>
        <v>1072</v>
      </c>
      <c r="Q52" s="128"/>
    </row>
    <row r="53" spans="1:17">
      <c r="A53" s="103" t="s">
        <v>12</v>
      </c>
      <c r="B53" s="104">
        <v>50</v>
      </c>
      <c r="C53" s="105">
        <f>B53</f>
        <v>50</v>
      </c>
      <c r="D53" s="104">
        <f>B53</f>
        <v>50</v>
      </c>
      <c r="E53" s="104">
        <f>B53</f>
        <v>50</v>
      </c>
      <c r="F53" s="104">
        <f>B53</f>
        <v>50</v>
      </c>
      <c r="G53" s="106">
        <f>SUM(B53:F53)</f>
        <v>250</v>
      </c>
      <c r="H53" s="249"/>
      <c r="I53" s="130"/>
      <c r="J53" s="103" t="s">
        <v>12</v>
      </c>
      <c r="K53" s="104">
        <v>47</v>
      </c>
      <c r="L53" s="105">
        <f>K53</f>
        <v>47</v>
      </c>
      <c r="M53" s="104">
        <f>K53</f>
        <v>47</v>
      </c>
      <c r="N53" s="104">
        <f>K53</f>
        <v>47</v>
      </c>
      <c r="O53" s="104">
        <f>K53</f>
        <v>47</v>
      </c>
      <c r="P53" s="106">
        <f>SUM(K53:O53)</f>
        <v>235</v>
      </c>
      <c r="Q53" s="249"/>
    </row>
    <row r="54" spans="1:17">
      <c r="A54" s="107"/>
      <c r="B54" s="108">
        <f>SUM(B52:B53)</f>
        <v>234</v>
      </c>
      <c r="C54" s="108">
        <f>SUM(C52:C53)</f>
        <v>259</v>
      </c>
      <c r="D54" s="108">
        <f>SUM(D52:D53)</f>
        <v>251</v>
      </c>
      <c r="E54" s="108">
        <f>SUM(E52:E53)</f>
        <v>278</v>
      </c>
      <c r="F54" s="108">
        <f>SUM(F52,F53)</f>
        <v>230</v>
      </c>
      <c r="G54" s="109">
        <f>SUM(B54:F54)</f>
        <v>1252</v>
      </c>
      <c r="H54" s="110" t="s">
        <v>14</v>
      </c>
      <c r="I54" s="130"/>
      <c r="J54" s="107">
        <f>K53-B53</f>
        <v>-3</v>
      </c>
      <c r="K54" s="108">
        <f>SUM(K52:K53)</f>
        <v>252</v>
      </c>
      <c r="L54" s="108">
        <f>SUM(L52:L53)</f>
        <v>251</v>
      </c>
      <c r="M54" s="108">
        <f>SUM(M52:M53)</f>
        <v>242</v>
      </c>
      <c r="N54" s="108">
        <f>SUM(N52:N53)</f>
        <v>280</v>
      </c>
      <c r="O54" s="108">
        <f>SUM(O52,O53)</f>
        <v>282</v>
      </c>
      <c r="P54" s="109">
        <f>SUM(K54:O54)</f>
        <v>1307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0</v>
      </c>
      <c r="C55" s="59">
        <f t="shared" ref="C55" si="59">IF(C54&gt;L54,1,0)+IF(C54&lt;L54,0)+IF(C54=L54,0.5)</f>
        <v>1</v>
      </c>
      <c r="D55" s="59">
        <f t="shared" ref="D55" si="60">IF(D54&gt;M54,1,0)+IF(D54&lt;M54,0)+IF(D54=M54,0.5)</f>
        <v>1</v>
      </c>
      <c r="E55" s="59">
        <f t="shared" ref="E55" si="61">IF(E54&gt;N54,1,0)+IF(E54&lt;N54,0)+IF(E54=N54,0.5)</f>
        <v>0</v>
      </c>
      <c r="F55" s="59">
        <f t="shared" ref="F55" si="62">IF(F54&gt;O54,1,0)+IF(F54&lt;O54,0)+IF(F54=O54,0.5)</f>
        <v>0</v>
      </c>
      <c r="G55" s="111">
        <f>IF(G54&gt;P54,2,0)+IF(G54&lt;P54,0)+IF(G54=P54,1)</f>
        <v>0</v>
      </c>
      <c r="H55" s="111">
        <f>SUM(B55:G55)</f>
        <v>2</v>
      </c>
      <c r="I55" s="131"/>
      <c r="J55" s="99" t="s">
        <v>13</v>
      </c>
      <c r="K55" s="59">
        <f>IF(K54&gt;B54,1,0)+IF(K54&lt;B54,0)+IF(K54=B54,0.5)</f>
        <v>1</v>
      </c>
      <c r="L55" s="59">
        <f t="shared" ref="L55" si="63">IF(L54&gt;C54,1,0)+IF(L54&lt;C54,0)+IF(L54=C54,0.5)</f>
        <v>0</v>
      </c>
      <c r="M55" s="59">
        <f t="shared" ref="M55" si="64">IF(M54&gt;D54,1,0)+IF(M54&lt;D54,0)+IF(M54=D54,0.5)</f>
        <v>0</v>
      </c>
      <c r="N55" s="59">
        <f t="shared" ref="N55" si="65">IF(N54&gt;E54,1,0)+IF(N54&lt;E54,0)+IF(N54=E54,0.5)</f>
        <v>1</v>
      </c>
      <c r="O55" s="59">
        <f t="shared" ref="O55" si="66">IF(O54&gt;F54,1,0)+IF(O54&lt;F54,0)+IF(O54=F54,0.5)</f>
        <v>1</v>
      </c>
      <c r="P55" s="111">
        <f>IF(P54&gt;G54,2,0)+IF(P54&lt;G54,0)+IF(P54=G54,1)</f>
        <v>2</v>
      </c>
      <c r="Q55" s="111">
        <f>SUM(K55:P55)</f>
        <v>5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355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67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21" t="s">
        <v>86</v>
      </c>
      <c r="B58" s="119">
        <v>131</v>
      </c>
      <c r="C58" s="119">
        <v>140</v>
      </c>
      <c r="D58" s="119">
        <v>136</v>
      </c>
      <c r="E58" s="119">
        <v>152</v>
      </c>
      <c r="F58" s="119">
        <v>155</v>
      </c>
      <c r="G58" s="23">
        <f>SUM(B58:F58)</f>
        <v>714</v>
      </c>
      <c r="H58" s="134"/>
      <c r="I58" s="135"/>
      <c r="J58" s="119" t="s">
        <v>80</v>
      </c>
      <c r="K58" s="119">
        <v>105</v>
      </c>
      <c r="L58" s="119">
        <v>84</v>
      </c>
      <c r="M58" s="119">
        <v>93</v>
      </c>
      <c r="N58" s="119">
        <v>106</v>
      </c>
      <c r="O58" s="119">
        <v>92</v>
      </c>
      <c r="P58" s="119">
        <f>SUM(K58:O58)</f>
        <v>480</v>
      </c>
      <c r="Q58" s="134"/>
    </row>
    <row r="59" spans="1:17" ht="15" customHeight="1">
      <c r="A59" s="21" t="s">
        <v>87</v>
      </c>
      <c r="B59" s="119">
        <v>109</v>
      </c>
      <c r="C59" s="119">
        <v>143</v>
      </c>
      <c r="D59" s="119">
        <v>119</v>
      </c>
      <c r="E59" s="119">
        <v>104</v>
      </c>
      <c r="F59" s="119">
        <v>117</v>
      </c>
      <c r="G59" s="23">
        <f>SUM(B59:F59)</f>
        <v>592</v>
      </c>
      <c r="H59" s="478" t="s">
        <v>55</v>
      </c>
      <c r="I59" s="479"/>
      <c r="J59" s="119" t="s">
        <v>81</v>
      </c>
      <c r="K59" s="119">
        <v>100</v>
      </c>
      <c r="L59" s="119">
        <v>97</v>
      </c>
      <c r="M59" s="119">
        <v>95</v>
      </c>
      <c r="N59" s="119">
        <v>87</v>
      </c>
      <c r="O59" s="119">
        <v>98</v>
      </c>
      <c r="P59" s="119">
        <f>SUM(K59:O59)</f>
        <v>477</v>
      </c>
      <c r="Q59" s="134"/>
    </row>
    <row r="60" spans="1:17" ht="15" customHeight="1">
      <c r="A60" s="22"/>
      <c r="B60" s="26">
        <f t="shared" ref="B60:G60" si="67">SUM(B58:B59)</f>
        <v>240</v>
      </c>
      <c r="C60" s="26">
        <f t="shared" si="67"/>
        <v>283</v>
      </c>
      <c r="D60" s="26">
        <f t="shared" si="67"/>
        <v>255</v>
      </c>
      <c r="E60" s="26">
        <f t="shared" si="67"/>
        <v>256</v>
      </c>
      <c r="F60" s="26">
        <f t="shared" si="67"/>
        <v>272</v>
      </c>
      <c r="G60" s="27">
        <f t="shared" si="67"/>
        <v>1306</v>
      </c>
      <c r="H60" s="478"/>
      <c r="I60" s="479"/>
      <c r="J60" s="22"/>
      <c r="K60" s="26">
        <f t="shared" ref="K60:P60" si="68">SUM(K58:K59)</f>
        <v>205</v>
      </c>
      <c r="L60" s="26">
        <f t="shared" si="68"/>
        <v>181</v>
      </c>
      <c r="M60" s="26">
        <f t="shared" si="68"/>
        <v>188</v>
      </c>
      <c r="N60" s="26">
        <f t="shared" si="68"/>
        <v>193</v>
      </c>
      <c r="O60" s="26">
        <f t="shared" si="68"/>
        <v>190</v>
      </c>
      <c r="P60" s="27">
        <f t="shared" si="68"/>
        <v>957</v>
      </c>
      <c r="Q60" s="134"/>
    </row>
    <row r="61" spans="1:17">
      <c r="A61" s="2" t="s">
        <v>12</v>
      </c>
      <c r="B61" s="4">
        <v>1</v>
      </c>
      <c r="C61" s="15">
        <f>B61</f>
        <v>1</v>
      </c>
      <c r="D61" s="4">
        <f>B61</f>
        <v>1</v>
      </c>
      <c r="E61" s="4">
        <f>B61</f>
        <v>1</v>
      </c>
      <c r="F61" s="4">
        <f>B61</f>
        <v>1</v>
      </c>
      <c r="G61" s="6">
        <f>SUM(B61:F61)</f>
        <v>5</v>
      </c>
      <c r="H61" s="251"/>
      <c r="I61" s="136"/>
      <c r="J61" s="2" t="s">
        <v>12</v>
      </c>
      <c r="K61" s="4">
        <v>43</v>
      </c>
      <c r="L61" s="15">
        <f>K61</f>
        <v>43</v>
      </c>
      <c r="M61" s="4">
        <f>K61</f>
        <v>43</v>
      </c>
      <c r="N61" s="4">
        <f>K61</f>
        <v>43</v>
      </c>
      <c r="O61" s="4">
        <f>K61</f>
        <v>43</v>
      </c>
      <c r="P61" s="6">
        <f>SUM(K61:O61)</f>
        <v>215</v>
      </c>
      <c r="Q61" s="251"/>
    </row>
    <row r="62" spans="1:17">
      <c r="A62" s="205"/>
      <c r="B62" s="9">
        <f>SUM(B60:B61)</f>
        <v>241</v>
      </c>
      <c r="C62" s="9">
        <f>SUM(C60:C61)</f>
        <v>284</v>
      </c>
      <c r="D62" s="9">
        <f>SUM(D60:D61)</f>
        <v>256</v>
      </c>
      <c r="E62" s="9">
        <f>SUM(E60:E61)</f>
        <v>257</v>
      </c>
      <c r="F62" s="9">
        <f>SUM(F60,F61)</f>
        <v>273</v>
      </c>
      <c r="G62" s="10">
        <f>SUM(B62:F62)</f>
        <v>1311</v>
      </c>
      <c r="H62" s="16" t="s">
        <v>14</v>
      </c>
      <c r="I62" s="136"/>
      <c r="J62" s="205">
        <f>K61-B61</f>
        <v>42</v>
      </c>
      <c r="K62" s="9">
        <f>SUM(K60:K61)</f>
        <v>248</v>
      </c>
      <c r="L62" s="9">
        <f>SUM(L60:L61)</f>
        <v>224</v>
      </c>
      <c r="M62" s="9">
        <f>SUM(M60:M61)</f>
        <v>231</v>
      </c>
      <c r="N62" s="9">
        <f>SUM(N60:N61)</f>
        <v>236</v>
      </c>
      <c r="O62" s="9">
        <f>SUM(O60,O61)</f>
        <v>233</v>
      </c>
      <c r="P62" s="10">
        <f>SUM(K62:O62)</f>
        <v>1172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0</v>
      </c>
      <c r="C63" s="59">
        <f t="shared" ref="C63:F63" si="69">IF(C62&gt;L62,1,0)+IF(C62&lt;L62,0)+IF(C62=L62,0.5)</f>
        <v>1</v>
      </c>
      <c r="D63" s="59">
        <f t="shared" si="69"/>
        <v>1</v>
      </c>
      <c r="E63" s="59">
        <f t="shared" si="69"/>
        <v>1</v>
      </c>
      <c r="F63" s="59">
        <f t="shared" si="69"/>
        <v>1</v>
      </c>
      <c r="G63" s="59">
        <f>IF(G62&gt;P62,2,0)+IF(G62&lt;P62,0)+IF(G62=P62,1)</f>
        <v>2</v>
      </c>
      <c r="H63" s="59">
        <f>SUM(B63:G63)</f>
        <v>6</v>
      </c>
      <c r="I63" s="137"/>
      <c r="J63" s="22" t="s">
        <v>13</v>
      </c>
      <c r="K63" s="59">
        <f>IF(K62&gt;B62,1,0)+IF(K62&lt;B62,0)+IF(K62=B62,0.5)</f>
        <v>1</v>
      </c>
      <c r="L63" s="59">
        <f t="shared" ref="L63" si="70">IF(L62&gt;C62,1,0)+IF(L62&lt;C62,0)+IF(L62=C62,0.5)</f>
        <v>0</v>
      </c>
      <c r="M63" s="59">
        <f t="shared" ref="M63" si="71">IF(M62&gt;D62,1,0)+IF(M62&lt;D62,0)+IF(M62=D62,0.5)</f>
        <v>0</v>
      </c>
      <c r="N63" s="59">
        <f t="shared" ref="N63" si="72">IF(N62&gt;E62,1,0)+IF(N62&lt;E62,0)+IF(N62=E62,0.5)</f>
        <v>0</v>
      </c>
      <c r="O63" s="59">
        <f t="shared" ref="O63" si="73">IF(O62&gt;F62,1,0)+IF(O62&lt;F62,0)+IF(O62=F62,0.5)</f>
        <v>0</v>
      </c>
      <c r="P63" s="59">
        <f>IF(P62&gt;G62,2,0)+IF(P62&lt;G62,0)+IF(P62=G62,1)</f>
        <v>0</v>
      </c>
      <c r="Q63" s="59">
        <f>SUM(K63:P63)</f>
        <v>1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334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66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88</v>
      </c>
      <c r="B66" s="99">
        <v>100</v>
      </c>
      <c r="C66" s="99">
        <v>96</v>
      </c>
      <c r="D66" s="99">
        <v>105</v>
      </c>
      <c r="E66" s="99">
        <v>126</v>
      </c>
      <c r="F66" s="99">
        <v>111</v>
      </c>
      <c r="G66" s="100">
        <f>SUM(B66:F66)</f>
        <v>538</v>
      </c>
      <c r="H66" s="128"/>
      <c r="I66" s="129"/>
      <c r="J66" s="98" t="s">
        <v>6</v>
      </c>
      <c r="K66" s="99">
        <v>148</v>
      </c>
      <c r="L66" s="99">
        <v>107</v>
      </c>
      <c r="M66" s="99">
        <v>116</v>
      </c>
      <c r="N66" s="99">
        <v>106</v>
      </c>
      <c r="O66" s="99">
        <v>129</v>
      </c>
      <c r="P66" s="100">
        <f>SUM(K66:O66)</f>
        <v>606</v>
      </c>
      <c r="Q66" s="128"/>
    </row>
    <row r="67" spans="1:17" ht="15" customHeight="1">
      <c r="A67" s="98" t="s">
        <v>89</v>
      </c>
      <c r="B67" s="99">
        <v>150</v>
      </c>
      <c r="C67" s="99">
        <v>132</v>
      </c>
      <c r="D67" s="99">
        <v>110</v>
      </c>
      <c r="E67" s="99">
        <v>137</v>
      </c>
      <c r="F67" s="99">
        <v>126</v>
      </c>
      <c r="G67" s="100">
        <f>SUM(B67:F67)</f>
        <v>655</v>
      </c>
      <c r="H67" s="476" t="s">
        <v>55</v>
      </c>
      <c r="I67" s="477"/>
      <c r="J67" s="98" t="s">
        <v>11</v>
      </c>
      <c r="K67" s="99">
        <v>126</v>
      </c>
      <c r="L67" s="99">
        <v>139</v>
      </c>
      <c r="M67" s="99">
        <v>144</v>
      </c>
      <c r="N67" s="99">
        <v>128</v>
      </c>
      <c r="O67" s="99">
        <v>100</v>
      </c>
      <c r="P67" s="100">
        <f>SUM(K67:O67)</f>
        <v>637</v>
      </c>
      <c r="Q67" s="128"/>
    </row>
    <row r="68" spans="1:17" ht="15" customHeight="1">
      <c r="A68" s="99"/>
      <c r="B68" s="101">
        <f t="shared" ref="B68:G68" si="74">SUM(B66:B67)</f>
        <v>250</v>
      </c>
      <c r="C68" s="101">
        <f t="shared" si="74"/>
        <v>228</v>
      </c>
      <c r="D68" s="101">
        <f t="shared" si="74"/>
        <v>215</v>
      </c>
      <c r="E68" s="101">
        <f t="shared" si="74"/>
        <v>263</v>
      </c>
      <c r="F68" s="101">
        <f t="shared" si="74"/>
        <v>237</v>
      </c>
      <c r="G68" s="102">
        <f t="shared" si="74"/>
        <v>1193</v>
      </c>
      <c r="H68" s="476"/>
      <c r="I68" s="477"/>
      <c r="J68" s="99"/>
      <c r="K68" s="101">
        <f t="shared" ref="K68:P68" si="75">SUM(K66:K67)</f>
        <v>274</v>
      </c>
      <c r="L68" s="101">
        <f t="shared" si="75"/>
        <v>246</v>
      </c>
      <c r="M68" s="101">
        <f t="shared" si="75"/>
        <v>260</v>
      </c>
      <c r="N68" s="101">
        <f t="shared" si="75"/>
        <v>234</v>
      </c>
      <c r="O68" s="101">
        <f t="shared" si="75"/>
        <v>229</v>
      </c>
      <c r="P68" s="102">
        <f t="shared" si="75"/>
        <v>1243</v>
      </c>
      <c r="Q68" s="128"/>
    </row>
    <row r="69" spans="1:17" ht="15" customHeight="1">
      <c r="A69" s="103" t="s">
        <v>12</v>
      </c>
      <c r="B69" s="104">
        <v>9</v>
      </c>
      <c r="C69" s="105">
        <f>B69</f>
        <v>9</v>
      </c>
      <c r="D69" s="104">
        <f>B69</f>
        <v>9</v>
      </c>
      <c r="E69" s="104">
        <f>B69</f>
        <v>9</v>
      </c>
      <c r="F69" s="104">
        <f>B69</f>
        <v>9</v>
      </c>
      <c r="G69" s="106">
        <f>SUM(B69:F69)</f>
        <v>45</v>
      </c>
      <c r="H69" s="249"/>
      <c r="I69" s="130"/>
      <c r="J69" s="103" t="s">
        <v>12</v>
      </c>
      <c r="K69" s="104">
        <v>18</v>
      </c>
      <c r="L69" s="105">
        <f>K69</f>
        <v>18</v>
      </c>
      <c r="M69" s="104">
        <f>K69</f>
        <v>18</v>
      </c>
      <c r="N69" s="104">
        <f>K69</f>
        <v>18</v>
      </c>
      <c r="O69" s="104">
        <f>K69</f>
        <v>18</v>
      </c>
      <c r="P69" s="106">
        <f>SUM(K69:O69)</f>
        <v>90</v>
      </c>
      <c r="Q69" s="249"/>
    </row>
    <row r="70" spans="1:17">
      <c r="A70" s="107"/>
      <c r="B70" s="108">
        <f>SUM(B68:B69)</f>
        <v>259</v>
      </c>
      <c r="C70" s="108">
        <f>SUM(C68:C69)</f>
        <v>237</v>
      </c>
      <c r="D70" s="108">
        <f>SUM(D68:D69)</f>
        <v>224</v>
      </c>
      <c r="E70" s="108">
        <f>SUM(E68:E69)</f>
        <v>272</v>
      </c>
      <c r="F70" s="108">
        <f>SUM(F68,F69)</f>
        <v>246</v>
      </c>
      <c r="G70" s="109">
        <f>SUM(B70:F70)</f>
        <v>1238</v>
      </c>
      <c r="H70" s="110" t="s">
        <v>14</v>
      </c>
      <c r="I70" s="130"/>
      <c r="J70" s="107">
        <f>K69-B69</f>
        <v>9</v>
      </c>
      <c r="K70" s="108">
        <f>SUM(K68:K69)</f>
        <v>292</v>
      </c>
      <c r="L70" s="108">
        <f>SUM(L68:L69)</f>
        <v>264</v>
      </c>
      <c r="M70" s="108">
        <f>SUM(M68:M69)</f>
        <v>278</v>
      </c>
      <c r="N70" s="108">
        <f>SUM(N68:N69)</f>
        <v>252</v>
      </c>
      <c r="O70" s="108">
        <f>SUM(O68,O69)</f>
        <v>247</v>
      </c>
      <c r="P70" s="109">
        <f>SUM(K70:O70)</f>
        <v>1333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" si="76">IF(C70&gt;L70,1,0)+IF(C70&lt;L70,0)+IF(C70=L70,0.5)</f>
        <v>0</v>
      </c>
      <c r="D71" s="59">
        <f t="shared" ref="D71" si="77">IF(D70&gt;M70,1,0)+IF(D70&lt;M70,0)+IF(D70=M70,0.5)</f>
        <v>0</v>
      </c>
      <c r="E71" s="59">
        <f t="shared" ref="E71" si="78">IF(E70&gt;N70,1,0)+IF(E70&lt;N70,0)+IF(E70=N70,0.5)</f>
        <v>1</v>
      </c>
      <c r="F71" s="59">
        <f t="shared" ref="F71" si="79">IF(F70&gt;O70,1,0)+IF(F70&lt;O70,0)+IF(F70=O70,0.5)</f>
        <v>0</v>
      </c>
      <c r="G71" s="111">
        <f>IF(G70&gt;P70,2,0)+IF(G70&lt;P70,0)+IF(G70=P70,1)</f>
        <v>0</v>
      </c>
      <c r="H71" s="111">
        <f>SUM(B71:G71)</f>
        <v>1</v>
      </c>
      <c r="I71" s="131"/>
      <c r="J71" s="99" t="s">
        <v>13</v>
      </c>
      <c r="K71" s="59">
        <f>IF(K70&gt;B70,1,0)+IF(K70&lt;B70,0)+IF(K70=B70,0.5)</f>
        <v>1</v>
      </c>
      <c r="L71" s="59">
        <f t="shared" ref="L71" si="80">IF(L70&gt;C70,1,0)+IF(L70&lt;C70,0)+IF(L70=C70,0.5)</f>
        <v>1</v>
      </c>
      <c r="M71" s="59">
        <f t="shared" ref="M71" si="81">IF(M70&gt;D70,1,0)+IF(M70&lt;D70,0)+IF(M70=D70,0.5)</f>
        <v>1</v>
      </c>
      <c r="N71" s="59">
        <f t="shared" ref="N71" si="82">IF(N70&gt;E70,1,0)+IF(N70&lt;E70,0)+IF(N70=E70,0.5)</f>
        <v>0</v>
      </c>
      <c r="O71" s="59">
        <f t="shared" ref="O71" si="83">IF(O70&gt;F70,1,0)+IF(O70&lt;F70,0)+IF(O70=F70,0.5)</f>
        <v>1</v>
      </c>
      <c r="P71" s="111">
        <f>IF(P70&gt;G70,2,0)+IF(P70&lt;G70,0)+IF(P70=G70,1)</f>
        <v>2</v>
      </c>
      <c r="Q71" s="111">
        <f>SUM(K71:P71)</f>
        <v>6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283</v>
      </c>
      <c r="H75" s="252"/>
      <c r="J75" s="124" t="s">
        <v>104</v>
      </c>
      <c r="K75" s="124" t="s">
        <v>90</v>
      </c>
      <c r="L75" s="124"/>
      <c r="M75" s="124"/>
      <c r="N75" s="124"/>
      <c r="O75" s="124">
        <f>MAX(B66:F67,K66:O67,K58:O59,B58:F59,B50:F51,K50:O51,K42:O43,B42:F43,B34:F35,K34:O35,K26:O27,B26:F27,B18:F19,K18:O19)</f>
        <v>166</v>
      </c>
      <c r="Q75" s="252"/>
    </row>
    <row r="76" spans="1:17" s="125" customFormat="1">
      <c r="A76" s="124" t="s">
        <v>101</v>
      </c>
      <c r="B76" s="125" t="s">
        <v>355</v>
      </c>
      <c r="E76" s="124">
        <f>MAX(G68,P68,P60,G60,G52,P52,P44,G44,G36,P36,P28,G28,G20,P20,P12,G12,G4,P4)</f>
        <v>1306</v>
      </c>
      <c r="H76" s="252"/>
      <c r="J76" s="124" t="s">
        <v>105</v>
      </c>
      <c r="K76" s="124" t="s">
        <v>86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714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355</v>
      </c>
      <c r="E78" s="124">
        <f>MAX(B70:F70,K70:O70,K62:O62,B62:F62,B54:F54,K54:O54,K46:O46,B46:F46,B38:F38,K38:O38,K30:O30,B30:F30,B22:F22,K22:O22,K14:O14,B14:F14,B6:F6,K6:O6)</f>
        <v>302</v>
      </c>
      <c r="H78" s="252"/>
      <c r="Q78" s="252"/>
    </row>
    <row r="79" spans="1:17" s="125" customFormat="1">
      <c r="A79" s="124" t="s">
        <v>357</v>
      </c>
      <c r="B79" s="125" t="s">
        <v>355</v>
      </c>
      <c r="E79" s="124">
        <f>MAX(G70,P70,P62,G62,G54,P54,P46,G46,G38,P38,P30,G30,G22,P22,P14,G14,G6,P6)</f>
        <v>1374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3458" priority="95" operator="equal">
      <formula>0.5</formula>
    </cfRule>
    <cfRule type="cellIs" dxfId="3457" priority="96" operator="equal">
      <formula>1</formula>
    </cfRule>
  </conditionalFormatting>
  <conditionalFormatting sqref="H31 Q31 Q23 H23 H15 Q15 Q7 H7">
    <cfRule type="cellIs" dxfId="3456" priority="94" operator="greaterThan">
      <formula>0.1</formula>
    </cfRule>
  </conditionalFormatting>
  <conditionalFormatting sqref="P7 G7 G15 G23 G31 P15 P23 P31">
    <cfRule type="cellIs" dxfId="3455" priority="93" operator="greaterThan">
      <formula>0.1</formula>
    </cfRule>
  </conditionalFormatting>
  <conditionalFormatting sqref="B63:G63 K63:P63 K55:P55 B55:G55 B47:G47 K47:P47 K39:P39 B39:G39">
    <cfRule type="cellIs" dxfId="3454" priority="91" operator="equal">
      <formula>0.5</formula>
    </cfRule>
    <cfRule type="cellIs" dxfId="3453" priority="92" operator="equal">
      <formula>1</formula>
    </cfRule>
  </conditionalFormatting>
  <conditionalFormatting sqref="H63 Q63 Q55 H55 H47 Q47 Q39 H39">
    <cfRule type="cellIs" dxfId="3452" priority="90" operator="greaterThan">
      <formula>0.1</formula>
    </cfRule>
  </conditionalFormatting>
  <conditionalFormatting sqref="P39 G39 G47 G55 G63 P47 P55 P63">
    <cfRule type="cellIs" dxfId="3451" priority="89" operator="greaterThan">
      <formula>0.1</formula>
    </cfRule>
  </conditionalFormatting>
  <conditionalFormatting sqref="B7:G7 K7:P7 B15:G15 B23:G23 K15:P15 K23:P23 B31:G31 K31:P31 B39:G39 B47:G47 K39:P39 K47:P47">
    <cfRule type="cellIs" dxfId="3450" priority="87" operator="equal">
      <formula>0.5</formula>
    </cfRule>
    <cfRule type="cellIs" dxfId="3449" priority="88" operator="equal">
      <formula>1</formula>
    </cfRule>
  </conditionalFormatting>
  <conditionalFormatting sqref="Q23 H23 H15 Q15 Q7 H7 Q47 H47 H39 Q39 Q31 H31">
    <cfRule type="cellIs" dxfId="3448" priority="86" operator="greaterThan">
      <formula>0.1</formula>
    </cfRule>
  </conditionalFormatting>
  <conditionalFormatting sqref="P7 G7 G15 G23 P15 P23 P31 G31 G39 G47 P39 P47">
    <cfRule type="cellIs" dxfId="3447" priority="85" operator="greaterThan">
      <formula>0.1</formula>
    </cfRule>
  </conditionalFormatting>
  <conditionalFormatting sqref="B63:G63 K63:P63 K55:P55 B55:G55 B47:G47 K47:P47 K39:P39 B39:G39">
    <cfRule type="cellIs" dxfId="3446" priority="83" operator="equal">
      <formula>0.5</formula>
    </cfRule>
    <cfRule type="cellIs" dxfId="3445" priority="84" operator="equal">
      <formula>1</formula>
    </cfRule>
  </conditionalFormatting>
  <conditionalFormatting sqref="H63 Q63 Q55 H55 H47 Q47 Q39 H39">
    <cfRule type="cellIs" dxfId="3444" priority="82" operator="greaterThan">
      <formula>0.1</formula>
    </cfRule>
  </conditionalFormatting>
  <conditionalFormatting sqref="P39 G39 G47 P47 G55 P55 G63 P63">
    <cfRule type="cellIs" dxfId="3443" priority="81" operator="greaterThan">
      <formula>0.1</formula>
    </cfRule>
  </conditionalFormatting>
  <conditionalFormatting sqref="B71:G71 K71:P71">
    <cfRule type="cellIs" dxfId="3442" priority="79" operator="equal">
      <formula>0.5</formula>
    </cfRule>
    <cfRule type="cellIs" dxfId="3441" priority="80" operator="equal">
      <formula>1</formula>
    </cfRule>
  </conditionalFormatting>
  <conditionalFormatting sqref="H71 Q71">
    <cfRule type="cellIs" dxfId="3440" priority="78" operator="greaterThan">
      <formula>0.1</formula>
    </cfRule>
  </conditionalFormatting>
  <conditionalFormatting sqref="G71 P71">
    <cfRule type="cellIs" dxfId="3439" priority="77" operator="greaterThan">
      <formula>0.1</formula>
    </cfRule>
  </conditionalFormatting>
  <conditionalFormatting sqref="B63:G63 K63:P63 B71:G71 K71:P71 K55:P55 B55:G55">
    <cfRule type="cellIs" dxfId="3438" priority="75" operator="equal">
      <formula>0.5</formula>
    </cfRule>
    <cfRule type="cellIs" dxfId="3437" priority="76" operator="equal">
      <formula>1</formula>
    </cfRule>
  </conditionalFormatting>
  <conditionalFormatting sqref="Q71 H71 H63 Q63 Q55 H55">
    <cfRule type="cellIs" dxfId="3436" priority="74" operator="greaterThan">
      <formula>0.1</formula>
    </cfRule>
  </conditionalFormatting>
  <conditionalFormatting sqref="P55 G55 G63 G71 P63 P71">
    <cfRule type="cellIs" dxfId="3435" priority="73" operator="greaterThan">
      <formula>0.1</formula>
    </cfRule>
  </conditionalFormatting>
  <conditionalFormatting sqref="B63:G63 K63:P63 B71:G71 K71:P71 K55:P55 B55:G55 B47:G47 K47:P47 K39:P39 B39:G39 B31:G31 K31:P31 K23:P23 B23:G23 B15:G15 K15:P15 B7:G7 K7:P7">
    <cfRule type="cellIs" dxfId="3434" priority="71" operator="equal">
      <formula>0.5</formula>
    </cfRule>
    <cfRule type="cellIs" dxfId="3433" priority="72" operator="equal">
      <formula>1</formula>
    </cfRule>
  </conditionalFormatting>
  <conditionalFormatting sqref="Q23 H23 H15 Q15 Q7 H7 Q31 H31 H47 Q47 Q39 H39 Q55 H55 H71 Q71 H63 Q63">
    <cfRule type="cellIs" dxfId="3432" priority="70" operator="greaterThan">
      <formula>0.1</formula>
    </cfRule>
  </conditionalFormatting>
  <conditionalFormatting sqref="P7 G7 G15 G23 P15 P23 P31 G31 P39 G39 G47 P47 P55 G55 G71 P71 G63 P63">
    <cfRule type="cellIs" dxfId="3431" priority="69" operator="greaterThan">
      <formula>0.1</formula>
    </cfRule>
  </conditionalFormatting>
  <conditionalFormatting sqref="B71:F71">
    <cfRule type="cellIs" dxfId="3430" priority="67" operator="equal">
      <formula>0.5</formula>
    </cfRule>
    <cfRule type="cellIs" dxfId="3429" priority="68" operator="equal">
      <formula>1</formula>
    </cfRule>
  </conditionalFormatting>
  <conditionalFormatting sqref="B71:F71">
    <cfRule type="cellIs" dxfId="3428" priority="65" operator="equal">
      <formula>0.5</formula>
    </cfRule>
    <cfRule type="cellIs" dxfId="3427" priority="66" operator="equal">
      <formula>1</formula>
    </cfRule>
  </conditionalFormatting>
  <conditionalFormatting sqref="K71:O71">
    <cfRule type="cellIs" dxfId="3426" priority="63" operator="equal">
      <formula>0.5</formula>
    </cfRule>
    <cfRule type="cellIs" dxfId="3425" priority="64" operator="equal">
      <formula>1</formula>
    </cfRule>
  </conditionalFormatting>
  <conditionalFormatting sqref="K71:O71">
    <cfRule type="cellIs" dxfId="3424" priority="61" operator="equal">
      <formula>0.5</formula>
    </cfRule>
    <cfRule type="cellIs" dxfId="3423" priority="62" operator="equal">
      <formula>1</formula>
    </cfRule>
  </conditionalFormatting>
  <conditionalFormatting sqref="B47:F47">
    <cfRule type="cellIs" dxfId="3422" priority="59" operator="equal">
      <formula>0.5</formula>
    </cfRule>
    <cfRule type="cellIs" dxfId="3421" priority="60" operator="equal">
      <formula>1</formula>
    </cfRule>
  </conditionalFormatting>
  <conditionalFormatting sqref="K47:O47">
    <cfRule type="cellIs" dxfId="3420" priority="57" operator="equal">
      <formula>0.5</formula>
    </cfRule>
    <cfRule type="cellIs" dxfId="3419" priority="58" operator="equal">
      <formula>1</formula>
    </cfRule>
  </conditionalFormatting>
  <conditionalFormatting sqref="K39:O39">
    <cfRule type="cellIs" dxfId="3418" priority="55" operator="equal">
      <formula>0.5</formula>
    </cfRule>
    <cfRule type="cellIs" dxfId="3417" priority="56" operator="equal">
      <formula>1</formula>
    </cfRule>
  </conditionalFormatting>
  <conditionalFormatting sqref="B39:F39">
    <cfRule type="cellIs" dxfId="3416" priority="53" operator="equal">
      <formula>0.5</formula>
    </cfRule>
    <cfRule type="cellIs" dxfId="3415" priority="54" operator="equal">
      <formula>1</formula>
    </cfRule>
  </conditionalFormatting>
  <conditionalFormatting sqref="B31:F31">
    <cfRule type="cellIs" dxfId="3414" priority="51" operator="equal">
      <formula>0.5</formula>
    </cfRule>
    <cfRule type="cellIs" dxfId="3413" priority="52" operator="equal">
      <formula>1</formula>
    </cfRule>
  </conditionalFormatting>
  <conditionalFormatting sqref="B31:F31">
    <cfRule type="cellIs" dxfId="3412" priority="49" operator="equal">
      <formula>0.5</formula>
    </cfRule>
    <cfRule type="cellIs" dxfId="3411" priority="50" operator="equal">
      <formula>1</formula>
    </cfRule>
  </conditionalFormatting>
  <conditionalFormatting sqref="B31:F31">
    <cfRule type="cellIs" dxfId="3410" priority="47" operator="equal">
      <formula>0.5</formula>
    </cfRule>
    <cfRule type="cellIs" dxfId="3409" priority="48" operator="equal">
      <formula>1</formula>
    </cfRule>
  </conditionalFormatting>
  <conditionalFormatting sqref="K31:O31">
    <cfRule type="cellIs" dxfId="3408" priority="45" operator="equal">
      <formula>0.5</formula>
    </cfRule>
    <cfRule type="cellIs" dxfId="3407" priority="46" operator="equal">
      <formula>1</formula>
    </cfRule>
  </conditionalFormatting>
  <conditionalFormatting sqref="K31:O31">
    <cfRule type="cellIs" dxfId="3406" priority="43" operator="equal">
      <formula>0.5</formula>
    </cfRule>
    <cfRule type="cellIs" dxfId="3405" priority="44" operator="equal">
      <formula>1</formula>
    </cfRule>
  </conditionalFormatting>
  <conditionalFormatting sqref="K31:O31">
    <cfRule type="cellIs" dxfId="3404" priority="41" operator="equal">
      <formula>0.5</formula>
    </cfRule>
    <cfRule type="cellIs" dxfId="3403" priority="42" operator="equal">
      <formula>1</formula>
    </cfRule>
  </conditionalFormatting>
  <conditionalFormatting sqref="K23:O23">
    <cfRule type="cellIs" dxfId="3402" priority="39" operator="equal">
      <formula>0.5</formula>
    </cfRule>
    <cfRule type="cellIs" dxfId="3401" priority="40" operator="equal">
      <formula>1</formula>
    </cfRule>
  </conditionalFormatting>
  <conditionalFormatting sqref="K23:O23">
    <cfRule type="cellIs" dxfId="3400" priority="37" operator="equal">
      <formula>0.5</formula>
    </cfRule>
    <cfRule type="cellIs" dxfId="3399" priority="38" operator="equal">
      <formula>1</formula>
    </cfRule>
  </conditionalFormatting>
  <conditionalFormatting sqref="K23:O23">
    <cfRule type="cellIs" dxfId="3398" priority="35" operator="equal">
      <formula>0.5</formula>
    </cfRule>
    <cfRule type="cellIs" dxfId="3397" priority="36" operator="equal">
      <formula>1</formula>
    </cfRule>
  </conditionalFormatting>
  <conditionalFormatting sqref="B23:F23">
    <cfRule type="cellIs" dxfId="3396" priority="33" operator="equal">
      <formula>0.5</formula>
    </cfRule>
    <cfRule type="cellIs" dxfId="3395" priority="34" operator="equal">
      <formula>1</formula>
    </cfRule>
  </conditionalFormatting>
  <conditionalFormatting sqref="B23:F23">
    <cfRule type="cellIs" dxfId="3394" priority="31" operator="equal">
      <formula>0.5</formula>
    </cfRule>
    <cfRule type="cellIs" dxfId="3393" priority="32" operator="equal">
      <formula>1</formula>
    </cfRule>
  </conditionalFormatting>
  <conditionalFormatting sqref="B23:F23">
    <cfRule type="cellIs" dxfId="3392" priority="29" operator="equal">
      <formula>0.5</formula>
    </cfRule>
    <cfRule type="cellIs" dxfId="3391" priority="30" operator="equal">
      <formula>1</formula>
    </cfRule>
  </conditionalFormatting>
  <conditionalFormatting sqref="B15:F15">
    <cfRule type="cellIs" dxfId="3390" priority="27" operator="equal">
      <formula>0.5</formula>
    </cfRule>
    <cfRule type="cellIs" dxfId="3389" priority="28" operator="equal">
      <formula>1</formula>
    </cfRule>
  </conditionalFormatting>
  <conditionalFormatting sqref="B15:F15">
    <cfRule type="cellIs" dxfId="3388" priority="25" operator="equal">
      <formula>0.5</formula>
    </cfRule>
    <cfRule type="cellIs" dxfId="3387" priority="26" operator="equal">
      <formula>1</formula>
    </cfRule>
  </conditionalFormatting>
  <conditionalFormatting sqref="B15:F15">
    <cfRule type="cellIs" dxfId="3386" priority="23" operator="equal">
      <formula>0.5</formula>
    </cfRule>
    <cfRule type="cellIs" dxfId="3385" priority="24" operator="equal">
      <formula>1</formula>
    </cfRule>
  </conditionalFormatting>
  <conditionalFormatting sqref="K15:O15">
    <cfRule type="cellIs" dxfId="3384" priority="21" operator="equal">
      <formula>0.5</formula>
    </cfRule>
    <cfRule type="cellIs" dxfId="3383" priority="22" operator="equal">
      <formula>1</formula>
    </cfRule>
  </conditionalFormatting>
  <conditionalFormatting sqref="K15:O15">
    <cfRule type="cellIs" dxfId="3382" priority="19" operator="equal">
      <formula>0.5</formula>
    </cfRule>
    <cfRule type="cellIs" dxfId="3381" priority="20" operator="equal">
      <formula>1</formula>
    </cfRule>
  </conditionalFormatting>
  <conditionalFormatting sqref="K15:O15">
    <cfRule type="cellIs" dxfId="3380" priority="17" operator="equal">
      <formula>0.5</formula>
    </cfRule>
    <cfRule type="cellIs" dxfId="3379" priority="18" operator="equal">
      <formula>1</formula>
    </cfRule>
  </conditionalFormatting>
  <conditionalFormatting sqref="B7:F7">
    <cfRule type="cellIs" dxfId="3378" priority="15" operator="equal">
      <formula>0.5</formula>
    </cfRule>
    <cfRule type="cellIs" dxfId="3377" priority="16" operator="equal">
      <formula>1</formula>
    </cfRule>
  </conditionalFormatting>
  <conditionalFormatting sqref="B7:F7">
    <cfRule type="cellIs" dxfId="3376" priority="13" operator="equal">
      <formula>0.5</formula>
    </cfRule>
    <cfRule type="cellIs" dxfId="3375" priority="14" operator="equal">
      <formula>1</formula>
    </cfRule>
  </conditionalFormatting>
  <conditionalFormatting sqref="B7:F7">
    <cfRule type="cellIs" dxfId="3374" priority="11" operator="equal">
      <formula>0.5</formula>
    </cfRule>
    <cfRule type="cellIs" dxfId="3373" priority="12" operator="equal">
      <formula>1</formula>
    </cfRule>
  </conditionalFormatting>
  <conditionalFormatting sqref="K7:O7">
    <cfRule type="cellIs" dxfId="3372" priority="9" operator="equal">
      <formula>0.5</formula>
    </cfRule>
    <cfRule type="cellIs" dxfId="3371" priority="10" operator="equal">
      <formula>1</formula>
    </cfRule>
  </conditionalFormatting>
  <conditionalFormatting sqref="K7:O7">
    <cfRule type="cellIs" dxfId="3370" priority="7" operator="equal">
      <formula>0.5</formula>
    </cfRule>
    <cfRule type="cellIs" dxfId="3369" priority="8" operator="equal">
      <formula>1</formula>
    </cfRule>
  </conditionalFormatting>
  <conditionalFormatting sqref="K7:O7">
    <cfRule type="cellIs" dxfId="3368" priority="5" operator="equal">
      <formula>0.5</formula>
    </cfRule>
    <cfRule type="cellIs" dxfId="3367" priority="6" operator="equal">
      <formula>1</formula>
    </cfRule>
  </conditionalFormatting>
  <conditionalFormatting sqref="K7:P7">
    <cfRule type="cellIs" dxfId="3366" priority="3" operator="equal">
      <formula>0.5</formula>
    </cfRule>
    <cfRule type="cellIs" dxfId="3365" priority="4" operator="equal">
      <formula>1</formula>
    </cfRule>
  </conditionalFormatting>
  <conditionalFormatting sqref="Q7">
    <cfRule type="cellIs" dxfId="3364" priority="2" operator="greaterThan">
      <formula>0.1</formula>
    </cfRule>
  </conditionalFormatting>
  <conditionalFormatting sqref="P7">
    <cfRule type="cellIs" dxfId="3363" priority="1" operator="greaterThan">
      <formula>0.1</formula>
    </cfRule>
  </conditionalFormatting>
  <pageMargins left="0.25" right="0.25" top="0.75" bottom="0.75" header="0.3" footer="0.3"/>
  <pageSetup scale="7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233"/>
  <sheetViews>
    <sheetView zoomScaleNormal="100" workbookViewId="0">
      <selection activeCell="Q31" sqref="Q31"/>
    </sheetView>
  </sheetViews>
  <sheetFormatPr defaultRowHeight="15"/>
  <cols>
    <col min="1" max="1" width="30.28515625" style="97" bestFit="1" customWidth="1"/>
    <col min="2" max="2" width="5.140625" style="97" customWidth="1"/>
    <col min="3" max="4" width="5.140625" style="97" bestFit="1" customWidth="1"/>
    <col min="5" max="5" width="6.28515625" style="97" bestFit="1" customWidth="1"/>
    <col min="6" max="6" width="5.140625" style="97" bestFit="1" customWidth="1"/>
    <col min="7" max="7" width="6.7109375" style="97" bestFit="1" customWidth="1"/>
    <col min="8" max="8" width="6" style="140" bestFit="1" customWidth="1"/>
    <col min="9" max="9" width="9.140625" style="97"/>
    <col min="10" max="10" width="25" style="97" bestFit="1" customWidth="1"/>
    <col min="11" max="11" width="5.140625" style="97" customWidth="1"/>
    <col min="12" max="15" width="5.140625" style="97" bestFit="1" customWidth="1"/>
    <col min="16" max="16" width="6.7109375" style="97" bestFit="1" customWidth="1"/>
    <col min="17" max="17" width="6" style="140" bestFit="1" customWidth="1"/>
    <col min="18" max="52" width="9.140625" style="125"/>
    <col min="53" max="16384" width="9.140625" style="97"/>
  </cols>
  <sheetData>
    <row r="1" spans="1:20" ht="28.5">
      <c r="A1" s="95" t="s">
        <v>58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73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119</v>
      </c>
      <c r="S1" s="475"/>
      <c r="T1" s="254"/>
    </row>
    <row r="2" spans="1:20" ht="15" customHeight="1">
      <c r="A2" s="98" t="s">
        <v>77</v>
      </c>
      <c r="B2" s="225">
        <v>123</v>
      </c>
      <c r="C2" s="225">
        <v>91</v>
      </c>
      <c r="D2" s="225">
        <v>105</v>
      </c>
      <c r="E2" s="225">
        <v>111</v>
      </c>
      <c r="F2" s="225">
        <v>130</v>
      </c>
      <c r="G2" s="100">
        <f>SUM(B2:F2)</f>
        <v>560</v>
      </c>
      <c r="H2" s="128"/>
      <c r="I2" s="129"/>
      <c r="J2" s="98" t="s">
        <v>3</v>
      </c>
      <c r="K2" s="225">
        <v>123</v>
      </c>
      <c r="L2" s="225">
        <v>100</v>
      </c>
      <c r="M2" s="225">
        <v>125</v>
      </c>
      <c r="N2" s="225">
        <v>128</v>
      </c>
      <c r="O2" s="225">
        <v>97</v>
      </c>
      <c r="P2" s="100">
        <f>SUM(K2:O2)</f>
        <v>573</v>
      </c>
      <c r="Q2" s="128"/>
      <c r="S2" s="254"/>
      <c r="T2" s="254"/>
    </row>
    <row r="3" spans="1:20" ht="15" customHeight="1">
      <c r="A3" s="98" t="s">
        <v>78</v>
      </c>
      <c r="B3" s="225">
        <v>133</v>
      </c>
      <c r="C3" s="225">
        <v>109</v>
      </c>
      <c r="D3" s="225">
        <v>132</v>
      </c>
      <c r="E3" s="225">
        <v>132</v>
      </c>
      <c r="F3" s="225">
        <v>133</v>
      </c>
      <c r="G3" s="100">
        <f>SUM(B3:F3)</f>
        <v>639</v>
      </c>
      <c r="H3" s="476" t="s">
        <v>55</v>
      </c>
      <c r="I3" s="477"/>
      <c r="J3" s="117" t="s">
        <v>375</v>
      </c>
      <c r="K3" s="225">
        <v>124</v>
      </c>
      <c r="L3" s="225">
        <v>96</v>
      </c>
      <c r="M3" s="225">
        <v>97</v>
      </c>
      <c r="N3" s="225">
        <v>90</v>
      </c>
      <c r="O3" s="225">
        <v>102</v>
      </c>
      <c r="P3" s="100">
        <f>SUM(K3:O3)</f>
        <v>509</v>
      </c>
      <c r="Q3" s="128"/>
    </row>
    <row r="4" spans="1:20" ht="15" customHeight="1">
      <c r="A4" s="99"/>
      <c r="B4" s="101">
        <f t="shared" ref="B4:G4" si="0">SUM(B2:B3)</f>
        <v>256</v>
      </c>
      <c r="C4" s="101">
        <f t="shared" si="0"/>
        <v>200</v>
      </c>
      <c r="D4" s="101">
        <f t="shared" si="0"/>
        <v>237</v>
      </c>
      <c r="E4" s="101">
        <f t="shared" si="0"/>
        <v>243</v>
      </c>
      <c r="F4" s="101">
        <f t="shared" si="0"/>
        <v>263</v>
      </c>
      <c r="G4" s="102">
        <f t="shared" si="0"/>
        <v>1199</v>
      </c>
      <c r="H4" s="476"/>
      <c r="I4" s="477"/>
      <c r="J4" s="99"/>
      <c r="K4" s="101">
        <f t="shared" ref="K4:P4" si="1">SUM(K2:K3)</f>
        <v>247</v>
      </c>
      <c r="L4" s="101">
        <f t="shared" si="1"/>
        <v>196</v>
      </c>
      <c r="M4" s="101">
        <f t="shared" si="1"/>
        <v>222</v>
      </c>
      <c r="N4" s="101">
        <f t="shared" si="1"/>
        <v>218</v>
      </c>
      <c r="O4" s="101">
        <f t="shared" si="1"/>
        <v>199</v>
      </c>
      <c r="P4" s="102">
        <f t="shared" si="1"/>
        <v>1082</v>
      </c>
      <c r="Q4" s="128"/>
    </row>
    <row r="5" spans="1:20">
      <c r="A5" s="103" t="s">
        <v>12</v>
      </c>
      <c r="B5" s="104">
        <v>11</v>
      </c>
      <c r="C5" s="105">
        <f>B5</f>
        <v>11</v>
      </c>
      <c r="D5" s="104">
        <f>B5</f>
        <v>11</v>
      </c>
      <c r="E5" s="104">
        <f>B5</f>
        <v>11</v>
      </c>
      <c r="F5" s="104">
        <f>B5</f>
        <v>11</v>
      </c>
      <c r="G5" s="106">
        <f>SUM(B5:F5)</f>
        <v>55</v>
      </c>
      <c r="H5" s="249"/>
      <c r="I5" s="130"/>
      <c r="J5" s="103" t="s">
        <v>12</v>
      </c>
      <c r="K5" s="104">
        <v>36</v>
      </c>
      <c r="L5" s="105">
        <f>K5</f>
        <v>36</v>
      </c>
      <c r="M5" s="104">
        <f>K5</f>
        <v>36</v>
      </c>
      <c r="N5" s="104">
        <f>K5</f>
        <v>36</v>
      </c>
      <c r="O5" s="104">
        <f>K5</f>
        <v>36</v>
      </c>
      <c r="P5" s="106">
        <f>SUM(K5:O5)</f>
        <v>180</v>
      </c>
      <c r="Q5" s="249"/>
    </row>
    <row r="6" spans="1:20" ht="15.75" thickBot="1">
      <c r="A6" s="205">
        <f>B5-K5</f>
        <v>-25</v>
      </c>
      <c r="B6" s="108">
        <f>SUM(B4:B5)</f>
        <v>267</v>
      </c>
      <c r="C6" s="108">
        <f>SUM(C4:C5)</f>
        <v>211</v>
      </c>
      <c r="D6" s="108">
        <f>SUM(D4:D5)</f>
        <v>248</v>
      </c>
      <c r="E6" s="108">
        <f>SUM(E4:E5)</f>
        <v>254</v>
      </c>
      <c r="F6" s="108">
        <f>SUM(F4,F5)</f>
        <v>274</v>
      </c>
      <c r="G6" s="109">
        <f>SUM(B6:F6)</f>
        <v>1254</v>
      </c>
      <c r="H6" s="110" t="s">
        <v>14</v>
      </c>
      <c r="I6" s="130"/>
      <c r="J6" s="107">
        <f>K5-B5</f>
        <v>25</v>
      </c>
      <c r="K6" s="108">
        <f>SUM(K4:K5)</f>
        <v>283</v>
      </c>
      <c r="L6" s="108">
        <f>SUM(L4:L5)</f>
        <v>232</v>
      </c>
      <c r="M6" s="108">
        <f>SUM(M4:M5)</f>
        <v>258</v>
      </c>
      <c r="N6" s="108">
        <f>SUM(N4:N5)</f>
        <v>254</v>
      </c>
      <c r="O6" s="108">
        <f>SUM(O4,O5)</f>
        <v>235</v>
      </c>
      <c r="P6" s="109">
        <f>SUM(K6:O6)</f>
        <v>1262</v>
      </c>
      <c r="Q6" s="110" t="s">
        <v>14</v>
      </c>
    </row>
    <row r="7" spans="1:20" ht="15.75" thickBot="1">
      <c r="A7" s="99" t="s">
        <v>13</v>
      </c>
      <c r="B7" s="59">
        <f>IF(B6&gt;K6,1,0)+IF(B6&lt;K6,0)+IF(B6=K6,0.5)</f>
        <v>0</v>
      </c>
      <c r="C7" s="59">
        <f t="shared" ref="C7:F7" si="2">IF(C6&gt;L6,1,0)+IF(C6&lt;L6,0)+IF(C6=L6,0.5)</f>
        <v>0</v>
      </c>
      <c r="D7" s="59">
        <f t="shared" si="2"/>
        <v>0</v>
      </c>
      <c r="E7" s="59">
        <f t="shared" si="2"/>
        <v>0.5</v>
      </c>
      <c r="F7" s="59">
        <f t="shared" si="2"/>
        <v>1</v>
      </c>
      <c r="G7" s="111">
        <f>IF(G6&gt;P6,2,0)+IF(G6&lt;P6,0)+IF(G6=P6,1)</f>
        <v>0</v>
      </c>
      <c r="H7" s="32">
        <f>SUM(B7:G7)</f>
        <v>1.5</v>
      </c>
      <c r="I7" s="112"/>
      <c r="J7" s="99" t="s">
        <v>13</v>
      </c>
      <c r="K7" s="59">
        <f>IF(K6&gt;B6,1,0)+IF(K6&lt;B6,0)+IF(K6=B6,0.5)</f>
        <v>1</v>
      </c>
      <c r="L7" s="59">
        <f t="shared" ref="L7:O7" si="3">IF(L6&gt;C6,1,0)+IF(L6&lt;C6,0)+IF(L6=C6,0.5)</f>
        <v>1</v>
      </c>
      <c r="M7" s="59">
        <f t="shared" si="3"/>
        <v>1</v>
      </c>
      <c r="N7" s="59">
        <f t="shared" si="3"/>
        <v>0.5</v>
      </c>
      <c r="O7" s="59">
        <f t="shared" si="3"/>
        <v>0</v>
      </c>
      <c r="P7" s="59">
        <f>IF(P6&gt;G6,2,0)+IF(P6&lt;G6,0)+IF(P6=G6,1)</f>
        <v>2</v>
      </c>
      <c r="Q7" s="32">
        <f>SUM(K7:P7)</f>
        <v>5.5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337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59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224" t="s">
        <v>71</v>
      </c>
      <c r="B10" s="226">
        <v>127</v>
      </c>
      <c r="C10" s="225">
        <v>109</v>
      </c>
      <c r="D10" s="225">
        <v>131</v>
      </c>
      <c r="E10" s="225">
        <v>135</v>
      </c>
      <c r="F10" s="225">
        <v>146</v>
      </c>
      <c r="G10" s="100">
        <f>SUM(B10:F10)</f>
        <v>648</v>
      </c>
      <c r="H10" s="128"/>
      <c r="I10" s="129"/>
      <c r="J10" s="98" t="s">
        <v>79</v>
      </c>
      <c r="K10" s="225">
        <v>95</v>
      </c>
      <c r="L10" s="225">
        <v>103</v>
      </c>
      <c r="M10" s="225">
        <v>98</v>
      </c>
      <c r="N10" s="225">
        <v>93</v>
      </c>
      <c r="O10" s="225">
        <v>117</v>
      </c>
      <c r="P10" s="100">
        <f>SUM(K10:O10)</f>
        <v>506</v>
      </c>
      <c r="Q10" s="128"/>
    </row>
    <row r="11" spans="1:20" ht="15" customHeight="1">
      <c r="A11" s="205" t="s">
        <v>266</v>
      </c>
      <c r="B11" s="227">
        <v>118</v>
      </c>
      <c r="C11" s="225">
        <v>104</v>
      </c>
      <c r="D11" s="225">
        <v>127</v>
      </c>
      <c r="E11" s="225">
        <v>119</v>
      </c>
      <c r="F11" s="225">
        <v>112</v>
      </c>
      <c r="G11" s="100">
        <f>SUM(B11:F11)</f>
        <v>580</v>
      </c>
      <c r="H11" s="476" t="s">
        <v>55</v>
      </c>
      <c r="I11" s="477"/>
      <c r="J11" s="98" t="s">
        <v>307</v>
      </c>
      <c r="K11" s="225">
        <v>173</v>
      </c>
      <c r="L11" s="225">
        <v>92</v>
      </c>
      <c r="M11" s="225">
        <v>125</v>
      </c>
      <c r="N11" s="225">
        <v>125</v>
      </c>
      <c r="O11" s="225">
        <v>135</v>
      </c>
      <c r="P11" s="100">
        <f>SUM(K11:O11)</f>
        <v>650</v>
      </c>
      <c r="Q11" s="128"/>
    </row>
    <row r="12" spans="1:20" ht="15" customHeight="1">
      <c r="A12" s="99"/>
      <c r="B12" s="101">
        <f t="shared" ref="B12:G12" si="4">SUM(B10:B11)</f>
        <v>245</v>
      </c>
      <c r="C12" s="101">
        <f t="shared" si="4"/>
        <v>213</v>
      </c>
      <c r="D12" s="101">
        <f t="shared" si="4"/>
        <v>258</v>
      </c>
      <c r="E12" s="101">
        <f t="shared" si="4"/>
        <v>254</v>
      </c>
      <c r="F12" s="101">
        <f t="shared" si="4"/>
        <v>258</v>
      </c>
      <c r="G12" s="102">
        <f t="shared" si="4"/>
        <v>1228</v>
      </c>
      <c r="H12" s="476"/>
      <c r="I12" s="477"/>
      <c r="J12" s="99"/>
      <c r="K12" s="101">
        <f t="shared" ref="K12:P12" si="5">SUM(K10:K11)</f>
        <v>268</v>
      </c>
      <c r="L12" s="101">
        <f t="shared" si="5"/>
        <v>195</v>
      </c>
      <c r="M12" s="101">
        <f t="shared" si="5"/>
        <v>223</v>
      </c>
      <c r="N12" s="101">
        <f t="shared" si="5"/>
        <v>218</v>
      </c>
      <c r="O12" s="101">
        <f t="shared" si="5"/>
        <v>252</v>
      </c>
      <c r="P12" s="102">
        <f t="shared" si="5"/>
        <v>1156</v>
      </c>
      <c r="Q12" s="128"/>
    </row>
    <row r="13" spans="1:20">
      <c r="A13" s="103" t="s">
        <v>12</v>
      </c>
      <c r="B13" s="104">
        <v>29</v>
      </c>
      <c r="C13" s="105">
        <f>B13</f>
        <v>29</v>
      </c>
      <c r="D13" s="104">
        <f>B13</f>
        <v>29</v>
      </c>
      <c r="E13" s="104">
        <f>B13</f>
        <v>29</v>
      </c>
      <c r="F13" s="104">
        <f>B13</f>
        <v>29</v>
      </c>
      <c r="G13" s="106">
        <f>SUM(B13:F13)</f>
        <v>145</v>
      </c>
      <c r="H13" s="249"/>
      <c r="I13" s="130"/>
      <c r="J13" s="103" t="s">
        <v>12</v>
      </c>
      <c r="K13" s="104">
        <v>22</v>
      </c>
      <c r="L13" s="105">
        <f>K13</f>
        <v>22</v>
      </c>
      <c r="M13" s="104">
        <f>K13</f>
        <v>22</v>
      </c>
      <c r="N13" s="104">
        <f>K13</f>
        <v>22</v>
      </c>
      <c r="O13" s="104">
        <f>K13</f>
        <v>22</v>
      </c>
      <c r="P13" s="106">
        <f>SUM(K13:O13)</f>
        <v>110</v>
      </c>
      <c r="Q13" s="249"/>
    </row>
    <row r="14" spans="1:20" ht="15.75" thickBot="1">
      <c r="A14" s="205">
        <f>B13-K13</f>
        <v>7</v>
      </c>
      <c r="B14" s="108">
        <f>SUM(B12:B13)</f>
        <v>274</v>
      </c>
      <c r="C14" s="108">
        <f>SUM(C12:C13)</f>
        <v>242</v>
      </c>
      <c r="D14" s="108">
        <f>SUM(D12:D13)</f>
        <v>287</v>
      </c>
      <c r="E14" s="108">
        <f>SUM(E12:E13)</f>
        <v>283</v>
      </c>
      <c r="F14" s="108">
        <f>SUM(F12,F13)</f>
        <v>287</v>
      </c>
      <c r="G14" s="109">
        <f>SUM(B14:F14)</f>
        <v>1373</v>
      </c>
      <c r="H14" s="110" t="s">
        <v>14</v>
      </c>
      <c r="I14" s="130"/>
      <c r="J14" s="107">
        <f>K13-B13</f>
        <v>-7</v>
      </c>
      <c r="K14" s="108">
        <f>SUM(K12:K13)</f>
        <v>290</v>
      </c>
      <c r="L14" s="108">
        <f>SUM(L12:L13)</f>
        <v>217</v>
      </c>
      <c r="M14" s="108">
        <f>SUM(M12:M13)</f>
        <v>245</v>
      </c>
      <c r="N14" s="108">
        <f>SUM(N12:N13)</f>
        <v>240</v>
      </c>
      <c r="O14" s="108">
        <f>SUM(O12,O13)</f>
        <v>274</v>
      </c>
      <c r="P14" s="109">
        <f>SUM(K14:O14)</f>
        <v>1266</v>
      </c>
      <c r="Q14" s="110" t="s">
        <v>14</v>
      </c>
    </row>
    <row r="15" spans="1:20" ht="15.75" thickBot="1">
      <c r="A15" s="99" t="s">
        <v>13</v>
      </c>
      <c r="B15" s="59">
        <f>IF(B14&gt;K14,1,0)+IF(B14&lt;K14,0)+IF(B14=K14,0.5)</f>
        <v>0</v>
      </c>
      <c r="C15" s="59">
        <f t="shared" ref="C15" si="6">IF(C14&gt;L14,1,0)+IF(C14&lt;L14,0)+IF(C14=L14,0.5)</f>
        <v>1</v>
      </c>
      <c r="D15" s="59">
        <f t="shared" ref="D15" si="7">IF(D14&gt;M14,1,0)+IF(D14&lt;M14,0)+IF(D14=M14,0.5)</f>
        <v>1</v>
      </c>
      <c r="E15" s="59">
        <f t="shared" ref="E15" si="8">IF(E14&gt;N14,1,0)+IF(E14&lt;N14,0)+IF(E14=N14,0.5)</f>
        <v>1</v>
      </c>
      <c r="F15" s="59">
        <f t="shared" ref="F15" si="9">IF(F14&gt;O14,1,0)+IF(F14&lt;O14,0)+IF(F14=O14,0.5)</f>
        <v>1</v>
      </c>
      <c r="G15" s="111">
        <f>IF(G14&gt;P14,2,0)+IF(G14&lt;P14,0)+IF(G14=P14,1)</f>
        <v>2</v>
      </c>
      <c r="H15" s="32">
        <f>SUM(B15:G15)</f>
        <v>6</v>
      </c>
      <c r="I15" s="112"/>
      <c r="J15" s="99" t="s">
        <v>13</v>
      </c>
      <c r="K15" s="59">
        <f>IF(K14&gt;B14,1,0)+IF(K14&lt;B14,0)+IF(K14=B14,0.5)</f>
        <v>1</v>
      </c>
      <c r="L15" s="59">
        <f t="shared" ref="L15" si="10">IF(L14&gt;C14,1,0)+IF(L14&lt;C14,0)+IF(L14=C14,0.5)</f>
        <v>0</v>
      </c>
      <c r="M15" s="59">
        <f t="shared" ref="M15" si="11">IF(M14&gt;D14,1,0)+IF(M14&lt;D14,0)+IF(M14=D14,0.5)</f>
        <v>0</v>
      </c>
      <c r="N15" s="59">
        <f t="shared" ref="N15" si="12">IF(N14&gt;E14,1,0)+IF(N14&lt;E14,0)+IF(N14=E14,0.5)</f>
        <v>0</v>
      </c>
      <c r="O15" s="59">
        <f t="shared" ref="O15" si="13">IF(O14&gt;F14,1,0)+IF(O14&lt;F14,0)+IF(O14=F14,0.5)</f>
        <v>0</v>
      </c>
      <c r="P15" s="59">
        <f>IF(P14&gt;G14,2,0)+IF(P14&lt;G14,0)+IF(P14=G14,1)</f>
        <v>0</v>
      </c>
      <c r="Q15" s="32">
        <f>SUM(K15:P15)</f>
        <v>1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57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56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224" t="s">
        <v>74</v>
      </c>
      <c r="B18" s="226">
        <v>83</v>
      </c>
      <c r="C18" s="226">
        <v>103</v>
      </c>
      <c r="D18" s="226">
        <v>97</v>
      </c>
      <c r="E18" s="226">
        <v>123</v>
      </c>
      <c r="F18" s="226">
        <v>103</v>
      </c>
      <c r="G18" s="100">
        <f>SUM(B18:F18)</f>
        <v>509</v>
      </c>
      <c r="H18" s="128"/>
      <c r="I18" s="129"/>
      <c r="J18" s="98" t="s">
        <v>69</v>
      </c>
      <c r="K18" s="225">
        <v>126</v>
      </c>
      <c r="L18" s="225">
        <v>93</v>
      </c>
      <c r="M18" s="225">
        <v>116</v>
      </c>
      <c r="N18" s="225">
        <v>105</v>
      </c>
      <c r="O18" s="225">
        <v>110</v>
      </c>
      <c r="P18" s="100">
        <f>SUM(K18:O18)</f>
        <v>550</v>
      </c>
      <c r="Q18" s="128"/>
    </row>
    <row r="19" spans="1:17" ht="15" customHeight="1">
      <c r="A19" s="224" t="s">
        <v>75</v>
      </c>
      <c r="B19" s="226">
        <v>121</v>
      </c>
      <c r="C19" s="226">
        <v>131</v>
      </c>
      <c r="D19" s="226">
        <v>116</v>
      </c>
      <c r="E19" s="226">
        <v>111</v>
      </c>
      <c r="F19" s="226">
        <v>146</v>
      </c>
      <c r="G19" s="100">
        <f>SUM(B19:F19)</f>
        <v>625</v>
      </c>
      <c r="H19" s="476" t="s">
        <v>55</v>
      </c>
      <c r="I19" s="477"/>
      <c r="J19" s="98" t="s">
        <v>70</v>
      </c>
      <c r="K19" s="225">
        <v>106</v>
      </c>
      <c r="L19" s="225">
        <v>116</v>
      </c>
      <c r="M19" s="225">
        <v>112</v>
      </c>
      <c r="N19" s="225">
        <v>103</v>
      </c>
      <c r="O19" s="225">
        <v>127</v>
      </c>
      <c r="P19" s="100">
        <f>SUM(K19:O19)</f>
        <v>564</v>
      </c>
      <c r="Q19" s="128"/>
    </row>
    <row r="20" spans="1:17" ht="15" customHeight="1">
      <c r="A20" s="99"/>
      <c r="B20" s="101">
        <f t="shared" ref="B20:G20" si="14">SUM(B18:B19)</f>
        <v>204</v>
      </c>
      <c r="C20" s="101">
        <f t="shared" si="14"/>
        <v>234</v>
      </c>
      <c r="D20" s="101">
        <f t="shared" si="14"/>
        <v>213</v>
      </c>
      <c r="E20" s="101">
        <f t="shared" si="14"/>
        <v>234</v>
      </c>
      <c r="F20" s="101">
        <f t="shared" si="14"/>
        <v>249</v>
      </c>
      <c r="G20" s="102">
        <f t="shared" si="14"/>
        <v>1134</v>
      </c>
      <c r="H20" s="476"/>
      <c r="I20" s="477"/>
      <c r="J20" s="99"/>
      <c r="K20" s="101">
        <f t="shared" ref="K20:P20" si="15">SUM(K18:K19)</f>
        <v>232</v>
      </c>
      <c r="L20" s="101">
        <f t="shared" si="15"/>
        <v>209</v>
      </c>
      <c r="M20" s="101">
        <f t="shared" si="15"/>
        <v>228</v>
      </c>
      <c r="N20" s="101">
        <f t="shared" si="15"/>
        <v>208</v>
      </c>
      <c r="O20" s="101">
        <f t="shared" si="15"/>
        <v>237</v>
      </c>
      <c r="P20" s="102">
        <f t="shared" si="15"/>
        <v>1114</v>
      </c>
      <c r="Q20" s="128"/>
    </row>
    <row r="21" spans="1:17">
      <c r="A21" s="103" t="s">
        <v>12</v>
      </c>
      <c r="B21" s="104">
        <v>25</v>
      </c>
      <c r="C21" s="105">
        <f>B21</f>
        <v>25</v>
      </c>
      <c r="D21" s="104">
        <f>B21</f>
        <v>25</v>
      </c>
      <c r="E21" s="104">
        <f>B21</f>
        <v>25</v>
      </c>
      <c r="F21" s="104">
        <f>B21</f>
        <v>25</v>
      </c>
      <c r="G21" s="106">
        <f>SUM(B21:F21)</f>
        <v>125</v>
      </c>
      <c r="H21" s="249"/>
      <c r="I21" s="130"/>
      <c r="J21" s="103" t="s">
        <v>12</v>
      </c>
      <c r="K21" s="104">
        <v>25</v>
      </c>
      <c r="L21" s="105">
        <f>K21</f>
        <v>25</v>
      </c>
      <c r="M21" s="104">
        <f>K21</f>
        <v>25</v>
      </c>
      <c r="N21" s="104">
        <f>K21</f>
        <v>25</v>
      </c>
      <c r="O21" s="104">
        <f>K21</f>
        <v>25</v>
      </c>
      <c r="P21" s="106">
        <f>SUM(K21:O21)</f>
        <v>125</v>
      </c>
      <c r="Q21" s="249"/>
    </row>
    <row r="22" spans="1:17" ht="15.75" thickBot="1">
      <c r="A22" s="205">
        <f>B21-K21</f>
        <v>0</v>
      </c>
      <c r="B22" s="108">
        <f>SUM(B20:B21)</f>
        <v>229</v>
      </c>
      <c r="C22" s="108">
        <f>SUM(C20:C21)</f>
        <v>259</v>
      </c>
      <c r="D22" s="108">
        <f>SUM(D20:D21)</f>
        <v>238</v>
      </c>
      <c r="E22" s="108">
        <f>SUM(E20:E21)</f>
        <v>259</v>
      </c>
      <c r="F22" s="108">
        <f>SUM(F20,F21)</f>
        <v>274</v>
      </c>
      <c r="G22" s="109">
        <f>SUM(B22:F22)</f>
        <v>1259</v>
      </c>
      <c r="H22" s="110" t="s">
        <v>14</v>
      </c>
      <c r="I22" s="130"/>
      <c r="J22" s="107">
        <f>K21-B21</f>
        <v>0</v>
      </c>
      <c r="K22" s="108">
        <f>SUM(K20:K21)</f>
        <v>257</v>
      </c>
      <c r="L22" s="108">
        <f>SUM(L20:L21)</f>
        <v>234</v>
      </c>
      <c r="M22" s="108">
        <f>SUM(M20:M21)</f>
        <v>253</v>
      </c>
      <c r="N22" s="108">
        <f>SUM(N20:N21)</f>
        <v>233</v>
      </c>
      <c r="O22" s="108">
        <f>SUM(O20,O21)</f>
        <v>262</v>
      </c>
      <c r="P22" s="109">
        <f>SUM(K22:O22)</f>
        <v>1239</v>
      </c>
      <c r="Q22" s="110" t="s">
        <v>14</v>
      </c>
    </row>
    <row r="23" spans="1:17" ht="15.75" thickBot="1">
      <c r="A23" s="99" t="s">
        <v>13</v>
      </c>
      <c r="B23" s="59">
        <f>IF(B22&gt;K22,1,0)+IF(B22&lt;K22,0)+IF(B22=K22,0.5)</f>
        <v>0</v>
      </c>
      <c r="C23" s="59">
        <f t="shared" ref="C23" si="16">IF(C22&gt;L22,1,0)+IF(C22&lt;L22,0)+IF(C22=L22,0.5)</f>
        <v>1</v>
      </c>
      <c r="D23" s="59">
        <f t="shared" ref="D23" si="17">IF(D22&gt;M22,1,0)+IF(D22&lt;M22,0)+IF(D22=M22,0.5)</f>
        <v>0</v>
      </c>
      <c r="E23" s="59">
        <f t="shared" ref="E23" si="18">IF(E22&gt;N22,1,0)+IF(E22&lt;N22,0)+IF(E22=N22,0.5)</f>
        <v>1</v>
      </c>
      <c r="F23" s="59">
        <f t="shared" ref="F23" si="19">IF(F22&gt;O22,1,0)+IF(F22&lt;O22,0)+IF(F22=O22,0.5)</f>
        <v>1</v>
      </c>
      <c r="G23" s="111">
        <f>IF(G22&gt;P22,2,0)+IF(G22&lt;P22,0)+IF(G22=P22,1)</f>
        <v>2</v>
      </c>
      <c r="H23" s="32">
        <f>SUM(B23:G23)</f>
        <v>5</v>
      </c>
      <c r="I23" s="131"/>
      <c r="J23" s="99" t="s">
        <v>13</v>
      </c>
      <c r="K23" s="59">
        <f>IF(K22&gt;B22,1,0)+IF(K22&lt;B22,0)+IF(K22=B22,0.5)</f>
        <v>1</v>
      </c>
      <c r="L23" s="59">
        <f t="shared" ref="L23" si="20">IF(L22&gt;C22,1,0)+IF(L22&lt;C22,0)+IF(L22=C22,0.5)</f>
        <v>0</v>
      </c>
      <c r="M23" s="59">
        <f t="shared" ref="M23" si="21">IF(M22&gt;D22,1,0)+IF(M22&lt;D22,0)+IF(M22=D22,0.5)</f>
        <v>1</v>
      </c>
      <c r="N23" s="59">
        <f t="shared" ref="N23" si="22">IF(N22&gt;E22,1,0)+IF(N22&lt;E22,0)+IF(N22=E22,0.5)</f>
        <v>0</v>
      </c>
      <c r="O23" s="59">
        <f t="shared" ref="O23" si="23">IF(O22&gt;F22,1,0)+IF(O22&lt;F22,0)+IF(O22=F22,0.5)</f>
        <v>0</v>
      </c>
      <c r="P23" s="59">
        <f>IF(P22&gt;G22,2,0)+IF(P22&lt;G22,0)+IF(P22=G22,1)</f>
        <v>0</v>
      </c>
      <c r="Q23" s="32">
        <f>SUM(K23:P23)</f>
        <v>2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62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65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27</v>
      </c>
      <c r="B26" s="225">
        <v>111</v>
      </c>
      <c r="C26" s="225">
        <v>101</v>
      </c>
      <c r="D26" s="225">
        <v>112</v>
      </c>
      <c r="E26" s="225">
        <v>95</v>
      </c>
      <c r="F26" s="225">
        <v>108</v>
      </c>
      <c r="G26" s="100">
        <f>SUM(B26:F26)</f>
        <v>527</v>
      </c>
      <c r="H26" s="128"/>
      <c r="I26" s="129"/>
      <c r="J26" s="98" t="s">
        <v>84</v>
      </c>
      <c r="K26" s="225">
        <v>111</v>
      </c>
      <c r="L26" s="225">
        <v>118</v>
      </c>
      <c r="M26" s="225">
        <v>103</v>
      </c>
      <c r="N26" s="225">
        <v>123</v>
      </c>
      <c r="O26" s="225">
        <v>115</v>
      </c>
      <c r="P26" s="100">
        <f>SUM(K26:O26)</f>
        <v>570</v>
      </c>
      <c r="Q26" s="128"/>
    </row>
    <row r="27" spans="1:17" ht="15" customHeight="1">
      <c r="A27" s="98" t="s">
        <v>28</v>
      </c>
      <c r="B27" s="225">
        <v>110</v>
      </c>
      <c r="C27" s="225">
        <v>115</v>
      </c>
      <c r="D27" s="225">
        <v>126</v>
      </c>
      <c r="E27" s="225">
        <v>139</v>
      </c>
      <c r="F27" s="225">
        <v>103</v>
      </c>
      <c r="G27" s="100">
        <f>SUM(B27:F27)</f>
        <v>593</v>
      </c>
      <c r="H27" s="476" t="s">
        <v>55</v>
      </c>
      <c r="I27" s="477"/>
      <c r="J27" s="98" t="s">
        <v>85</v>
      </c>
      <c r="K27" s="225">
        <v>109</v>
      </c>
      <c r="L27" s="225">
        <v>115</v>
      </c>
      <c r="M27" s="225">
        <v>150</v>
      </c>
      <c r="N27" s="225">
        <v>130</v>
      </c>
      <c r="O27" s="225">
        <v>106</v>
      </c>
      <c r="P27" s="100">
        <f>SUM(K27:O27)</f>
        <v>610</v>
      </c>
      <c r="Q27" s="128"/>
    </row>
    <row r="28" spans="1:17" ht="15" customHeight="1">
      <c r="A28" s="99"/>
      <c r="B28" s="101">
        <f t="shared" ref="B28:G28" si="24">SUM(B26:B27)</f>
        <v>221</v>
      </c>
      <c r="C28" s="101">
        <f t="shared" si="24"/>
        <v>216</v>
      </c>
      <c r="D28" s="101">
        <f t="shared" si="24"/>
        <v>238</v>
      </c>
      <c r="E28" s="101">
        <f t="shared" si="24"/>
        <v>234</v>
      </c>
      <c r="F28" s="101">
        <f t="shared" si="24"/>
        <v>211</v>
      </c>
      <c r="G28" s="102">
        <f t="shared" si="24"/>
        <v>1120</v>
      </c>
      <c r="H28" s="476"/>
      <c r="I28" s="477"/>
      <c r="J28" s="99"/>
      <c r="K28" s="101">
        <f t="shared" ref="K28:P28" si="25">SUM(K26:K27)</f>
        <v>220</v>
      </c>
      <c r="L28" s="101">
        <f t="shared" si="25"/>
        <v>233</v>
      </c>
      <c r="M28" s="101">
        <f t="shared" si="25"/>
        <v>253</v>
      </c>
      <c r="N28" s="101">
        <f t="shared" si="25"/>
        <v>253</v>
      </c>
      <c r="O28" s="101">
        <f t="shared" si="25"/>
        <v>221</v>
      </c>
      <c r="P28" s="102">
        <f t="shared" si="25"/>
        <v>1180</v>
      </c>
      <c r="Q28" s="128"/>
    </row>
    <row r="29" spans="1:17">
      <c r="A29" s="103" t="s">
        <v>12</v>
      </c>
      <c r="B29" s="104">
        <v>28</v>
      </c>
      <c r="C29" s="105">
        <f>B29</f>
        <v>28</v>
      </c>
      <c r="D29" s="104">
        <f>B29</f>
        <v>28</v>
      </c>
      <c r="E29" s="104">
        <f>B29</f>
        <v>28</v>
      </c>
      <c r="F29" s="104">
        <f>B29</f>
        <v>28</v>
      </c>
      <c r="G29" s="106">
        <f>SUM(B29:F29)</f>
        <v>140</v>
      </c>
      <c r="H29" s="249"/>
      <c r="I29" s="130"/>
      <c r="J29" s="103" t="s">
        <v>12</v>
      </c>
      <c r="K29" s="104">
        <v>30</v>
      </c>
      <c r="L29" s="105">
        <f>K29</f>
        <v>30</v>
      </c>
      <c r="M29" s="104">
        <f>K29</f>
        <v>30</v>
      </c>
      <c r="N29" s="104">
        <f>K29</f>
        <v>30</v>
      </c>
      <c r="O29" s="104">
        <f>K29</f>
        <v>30</v>
      </c>
      <c r="P29" s="106">
        <f>SUM(K29:O29)</f>
        <v>150</v>
      </c>
      <c r="Q29" s="249"/>
    </row>
    <row r="30" spans="1:17" ht="15.75" thickBot="1">
      <c r="A30" s="205">
        <f>B29-K29</f>
        <v>-2</v>
      </c>
      <c r="B30" s="108">
        <f>SUM(B28:B29)</f>
        <v>249</v>
      </c>
      <c r="C30" s="108">
        <f>SUM(C28:C29)</f>
        <v>244</v>
      </c>
      <c r="D30" s="108">
        <f>SUM(D28:D29)</f>
        <v>266</v>
      </c>
      <c r="E30" s="108">
        <f>SUM(E28:E29)</f>
        <v>262</v>
      </c>
      <c r="F30" s="108">
        <f>SUM(F28,F29)</f>
        <v>239</v>
      </c>
      <c r="G30" s="109">
        <f>SUM(B30:F30)</f>
        <v>1260</v>
      </c>
      <c r="H30" s="110" t="s">
        <v>14</v>
      </c>
      <c r="I30" s="130"/>
      <c r="J30" s="107">
        <f>K29-B29</f>
        <v>2</v>
      </c>
      <c r="K30" s="108">
        <f>SUM(K28:K29)</f>
        <v>250</v>
      </c>
      <c r="L30" s="108">
        <f>SUM(L28:L29)</f>
        <v>263</v>
      </c>
      <c r="M30" s="108">
        <f>SUM(M28:M29)</f>
        <v>283</v>
      </c>
      <c r="N30" s="108">
        <f>SUM(N28:N29)</f>
        <v>283</v>
      </c>
      <c r="O30" s="108">
        <f>SUM(O28,O29)</f>
        <v>251</v>
      </c>
      <c r="P30" s="109">
        <f>SUM(K30:O30)</f>
        <v>1330</v>
      </c>
      <c r="Q30" s="110" t="s">
        <v>14</v>
      </c>
    </row>
    <row r="31" spans="1:17" ht="15.75" thickBot="1">
      <c r="A31" s="99" t="s">
        <v>13</v>
      </c>
      <c r="B31" s="59">
        <f>IF(B30&gt;K30,1,0)+IF(B30&lt;K30,0)+IF(B30=K30,0.5)</f>
        <v>0</v>
      </c>
      <c r="C31" s="59">
        <f t="shared" ref="C31" si="26">IF(C30&gt;L30,1,0)+IF(C30&lt;L30,0)+IF(C30=L30,0.5)</f>
        <v>0</v>
      </c>
      <c r="D31" s="59">
        <f t="shared" ref="D31" si="27">IF(D30&gt;M30,1,0)+IF(D30&lt;M30,0)+IF(D30=M30,0.5)</f>
        <v>0</v>
      </c>
      <c r="E31" s="59">
        <f t="shared" ref="E31" si="28">IF(E30&gt;N30,1,0)+IF(E30&lt;N30,0)+IF(E30=N30,0.5)</f>
        <v>0</v>
      </c>
      <c r="F31" s="59">
        <f t="shared" ref="F31" si="29">IF(F30&gt;O30,1,0)+IF(F30&lt;O30,0)+IF(F30=O30,0.5)</f>
        <v>0</v>
      </c>
      <c r="G31" s="111">
        <f>IF(G30&gt;P30,2,0)+IF(G30&lt;P30,0)+IF(G30=P30,1)</f>
        <v>0</v>
      </c>
      <c r="H31" s="32">
        <f>SUM(B31:G31)</f>
        <v>0</v>
      </c>
      <c r="I31" s="131"/>
      <c r="J31" s="99" t="s">
        <v>13</v>
      </c>
      <c r="K31" s="59">
        <f>IF(K30&gt;B30,1,0)+IF(K30&lt;B30,0)+IF(K30=B30,0.5)</f>
        <v>1</v>
      </c>
      <c r="L31" s="59">
        <f t="shared" ref="L31" si="30">IF(L30&gt;C30,1,0)+IF(L30&lt;C30,0)+IF(L30=C30,0.5)</f>
        <v>1</v>
      </c>
      <c r="M31" s="59">
        <f t="shared" ref="M31" si="31">IF(M30&gt;D30,1,0)+IF(M30&lt;D30,0)+IF(M30=D30,0.5)</f>
        <v>1</v>
      </c>
      <c r="N31" s="59">
        <f t="shared" ref="N31" si="32">IF(N30&gt;E30,1,0)+IF(N30&lt;E30,0)+IF(N30=E30,0.5)</f>
        <v>1</v>
      </c>
      <c r="O31" s="59">
        <f t="shared" ref="O31" si="33">IF(O30&gt;F30,1,0)+IF(O30&lt;F30,0)+IF(O30=F30,0.5)</f>
        <v>1</v>
      </c>
      <c r="P31" s="59">
        <f>IF(P30&gt;G30,2,0)+IF(P30&lt;G30,0)+IF(P30=G30,1)</f>
        <v>2</v>
      </c>
      <c r="Q31" s="32">
        <f>SUM(K31:P31)</f>
        <v>7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64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61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2</v>
      </c>
      <c r="B34" s="225">
        <v>121</v>
      </c>
      <c r="C34" s="225">
        <v>111</v>
      </c>
      <c r="D34" s="225">
        <v>137</v>
      </c>
      <c r="E34" s="225">
        <v>134</v>
      </c>
      <c r="F34" s="225">
        <v>152</v>
      </c>
      <c r="G34" s="100">
        <f>SUM(B34:F34)</f>
        <v>655</v>
      </c>
      <c r="H34" s="128"/>
      <c r="I34" s="129"/>
      <c r="J34" s="98" t="s">
        <v>91</v>
      </c>
      <c r="K34" s="225">
        <v>136</v>
      </c>
      <c r="L34" s="225">
        <v>95</v>
      </c>
      <c r="M34" s="225">
        <v>136</v>
      </c>
      <c r="N34" s="225">
        <v>134</v>
      </c>
      <c r="O34" s="225">
        <v>127</v>
      </c>
      <c r="P34" s="100">
        <f>SUM(K34:O34)</f>
        <v>628</v>
      </c>
      <c r="Q34" s="128"/>
    </row>
    <row r="35" spans="1:17" ht="15" customHeight="1">
      <c r="A35" s="98" t="s">
        <v>5</v>
      </c>
      <c r="B35" s="225">
        <v>113</v>
      </c>
      <c r="C35" s="225">
        <v>107</v>
      </c>
      <c r="D35" s="225">
        <v>110</v>
      </c>
      <c r="E35" s="225">
        <v>120</v>
      </c>
      <c r="F35" s="225">
        <v>101</v>
      </c>
      <c r="G35" s="100">
        <f>SUM(B35:F35)</f>
        <v>551</v>
      </c>
      <c r="H35" s="476" t="s">
        <v>55</v>
      </c>
      <c r="I35" s="477"/>
      <c r="J35" s="98" t="s">
        <v>10</v>
      </c>
      <c r="K35" s="225">
        <v>121</v>
      </c>
      <c r="L35" s="225">
        <v>132</v>
      </c>
      <c r="M35" s="225">
        <v>117</v>
      </c>
      <c r="N35" s="225">
        <v>120</v>
      </c>
      <c r="O35" s="225">
        <v>122</v>
      </c>
      <c r="P35" s="100">
        <f>SUM(K35:O35)</f>
        <v>612</v>
      </c>
      <c r="Q35" s="128"/>
    </row>
    <row r="36" spans="1:17" ht="15" customHeight="1">
      <c r="A36" s="99"/>
      <c r="B36" s="101">
        <f t="shared" ref="B36:G36" si="34">SUM(B34:B35)</f>
        <v>234</v>
      </c>
      <c r="C36" s="101">
        <f t="shared" si="34"/>
        <v>218</v>
      </c>
      <c r="D36" s="101">
        <f t="shared" si="34"/>
        <v>247</v>
      </c>
      <c r="E36" s="101">
        <f t="shared" si="34"/>
        <v>254</v>
      </c>
      <c r="F36" s="101">
        <f t="shared" si="34"/>
        <v>253</v>
      </c>
      <c r="G36" s="102">
        <f t="shared" si="34"/>
        <v>1206</v>
      </c>
      <c r="H36" s="476"/>
      <c r="I36" s="477"/>
      <c r="J36" s="99"/>
      <c r="K36" s="101">
        <f t="shared" ref="K36:P36" si="35">SUM(K34:K35)</f>
        <v>257</v>
      </c>
      <c r="L36" s="101">
        <f t="shared" si="35"/>
        <v>227</v>
      </c>
      <c r="M36" s="101">
        <f t="shared" si="35"/>
        <v>253</v>
      </c>
      <c r="N36" s="101">
        <f t="shared" si="35"/>
        <v>254</v>
      </c>
      <c r="O36" s="101">
        <f t="shared" si="35"/>
        <v>249</v>
      </c>
      <c r="P36" s="102">
        <f t="shared" si="35"/>
        <v>1240</v>
      </c>
      <c r="Q36" s="128"/>
    </row>
    <row r="37" spans="1:17">
      <c r="A37" s="103" t="s">
        <v>12</v>
      </c>
      <c r="B37" s="104">
        <v>19</v>
      </c>
      <c r="C37" s="105">
        <f>B37</f>
        <v>19</v>
      </c>
      <c r="D37" s="104">
        <f>B37</f>
        <v>19</v>
      </c>
      <c r="E37" s="104">
        <f>B37</f>
        <v>19</v>
      </c>
      <c r="F37" s="104">
        <f>B37</f>
        <v>19</v>
      </c>
      <c r="G37" s="106">
        <f>SUM(B37:F37)</f>
        <v>95</v>
      </c>
      <c r="H37" s="249"/>
      <c r="I37" s="130"/>
      <c r="J37" s="103" t="s">
        <v>12</v>
      </c>
      <c r="K37" s="104">
        <v>29</v>
      </c>
      <c r="L37" s="105">
        <f>K37</f>
        <v>29</v>
      </c>
      <c r="M37" s="104">
        <f>K37</f>
        <v>29</v>
      </c>
      <c r="N37" s="104">
        <f>K37</f>
        <v>29</v>
      </c>
      <c r="O37" s="104">
        <f>K37</f>
        <v>29</v>
      </c>
      <c r="P37" s="106">
        <f>SUM(K37:O37)</f>
        <v>145</v>
      </c>
      <c r="Q37" s="249"/>
    </row>
    <row r="38" spans="1:17" ht="15.75" thickBot="1">
      <c r="A38" s="205">
        <f>B37-K37</f>
        <v>-10</v>
      </c>
      <c r="B38" s="108">
        <f>SUM(B36:B37)</f>
        <v>253</v>
      </c>
      <c r="C38" s="108">
        <f>SUM(C36:C37)</f>
        <v>237</v>
      </c>
      <c r="D38" s="108">
        <f>SUM(D36:D37)</f>
        <v>266</v>
      </c>
      <c r="E38" s="108">
        <f>SUM(E36:E37)</f>
        <v>273</v>
      </c>
      <c r="F38" s="108">
        <f>SUM(F36,F37)</f>
        <v>272</v>
      </c>
      <c r="G38" s="109">
        <f>SUM(B38:F38)</f>
        <v>1301</v>
      </c>
      <c r="H38" s="110" t="s">
        <v>14</v>
      </c>
      <c r="I38" s="130"/>
      <c r="J38" s="107">
        <f>K37-B37</f>
        <v>10</v>
      </c>
      <c r="K38" s="108">
        <f>SUM(K36:K37)</f>
        <v>286</v>
      </c>
      <c r="L38" s="108">
        <f>SUM(L36:L37)</f>
        <v>256</v>
      </c>
      <c r="M38" s="108">
        <f>SUM(M36:M37)</f>
        <v>282</v>
      </c>
      <c r="N38" s="108">
        <f>SUM(N36:N37)</f>
        <v>283</v>
      </c>
      <c r="O38" s="108">
        <f>SUM(O36,O37)</f>
        <v>278</v>
      </c>
      <c r="P38" s="109">
        <f>SUM(K38:O38)</f>
        <v>1385</v>
      </c>
      <c r="Q38" s="110" t="s">
        <v>14</v>
      </c>
    </row>
    <row r="39" spans="1:17" ht="15.75" thickBot="1">
      <c r="A39" s="99" t="s">
        <v>13</v>
      </c>
      <c r="B39" s="59">
        <f>IF(B38&gt;K38,1,0)+IF(B38&lt;K38,0)+IF(B38=K38,0.5)</f>
        <v>0</v>
      </c>
      <c r="C39" s="59">
        <f t="shared" ref="C39" si="36">IF(C38&gt;L38,1,0)+IF(C38&lt;L38,0)+IF(C38=L38,0.5)</f>
        <v>0</v>
      </c>
      <c r="D39" s="59">
        <f t="shared" ref="D39" si="37">IF(D38&gt;M38,1,0)+IF(D38&lt;M38,0)+IF(D38=M38,0.5)</f>
        <v>0</v>
      </c>
      <c r="E39" s="59">
        <f t="shared" ref="E39" si="38">IF(E38&gt;N38,1,0)+IF(E38&lt;N38,0)+IF(E38=N38,0.5)</f>
        <v>0</v>
      </c>
      <c r="F39" s="59">
        <f t="shared" ref="F39" si="39">IF(F38&gt;O38,1,0)+IF(F38&lt;O38,0)+IF(F38=O38,0.5)</f>
        <v>0</v>
      </c>
      <c r="G39" s="111">
        <f>IF(G38&gt;P38,2,0)+IF(G38&lt;P38,0)+IF(G38=P38,1)</f>
        <v>0</v>
      </c>
      <c r="H39" s="32">
        <f>SUM(B39:G39)</f>
        <v>0</v>
      </c>
      <c r="I39" s="131"/>
      <c r="J39" s="99" t="s">
        <v>13</v>
      </c>
      <c r="K39" s="59">
        <f>IF(K38&gt;B38,1,0)+IF(K38&lt;B38,0)+IF(K38=B38,0.5)</f>
        <v>1</v>
      </c>
      <c r="L39" s="59">
        <f t="shared" ref="L39" si="40">IF(L38&gt;C38,1,0)+IF(L38&lt;C38,0)+IF(L38=C38,0.5)</f>
        <v>1</v>
      </c>
      <c r="M39" s="59">
        <f t="shared" ref="M39" si="41">IF(M38&gt;D38,1,0)+IF(M38&lt;D38,0)+IF(M38=D38,0.5)</f>
        <v>1</v>
      </c>
      <c r="N39" s="59">
        <f t="shared" ref="N39" si="42">IF(N38&gt;E38,1,0)+IF(N38&lt;E38,0)+IF(N38=E38,0.5)</f>
        <v>1</v>
      </c>
      <c r="O39" s="59">
        <f t="shared" ref="O39" si="43">IF(O38&gt;F38,1,0)+IF(O38&lt;F38,0)+IF(O38=F38,0.5)</f>
        <v>1</v>
      </c>
      <c r="P39" s="59">
        <f>IF(P38&gt;G38,2,0)+IF(P38&lt;G38,0)+IF(P38=G38,1)</f>
        <v>2</v>
      </c>
      <c r="Q39" s="32">
        <f>SUM(K39:P39)</f>
        <v>7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60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63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224" t="s">
        <v>90</v>
      </c>
      <c r="B42" s="226">
        <v>111</v>
      </c>
      <c r="C42" s="226">
        <v>127</v>
      </c>
      <c r="D42" s="226">
        <v>134</v>
      </c>
      <c r="E42" s="226">
        <v>118</v>
      </c>
      <c r="F42" s="226">
        <v>150</v>
      </c>
      <c r="G42" s="100">
        <f>SUM(B42:F42)</f>
        <v>640</v>
      </c>
      <c r="H42" s="128"/>
      <c r="I42" s="129"/>
      <c r="J42" s="98" t="s">
        <v>82</v>
      </c>
      <c r="K42" s="225">
        <v>127</v>
      </c>
      <c r="L42" s="225">
        <v>129</v>
      </c>
      <c r="M42" s="225">
        <v>125</v>
      </c>
      <c r="N42" s="225">
        <v>110</v>
      </c>
      <c r="O42" s="225">
        <v>110</v>
      </c>
      <c r="P42" s="100">
        <f>SUM(K42:O42)</f>
        <v>601</v>
      </c>
      <c r="Q42" s="128"/>
    </row>
    <row r="43" spans="1:17" ht="15" customHeight="1">
      <c r="A43" s="224" t="s">
        <v>9</v>
      </c>
      <c r="B43" s="226">
        <v>112</v>
      </c>
      <c r="C43" s="226">
        <v>121</v>
      </c>
      <c r="D43" s="226">
        <v>128</v>
      </c>
      <c r="E43" s="226">
        <v>138</v>
      </c>
      <c r="F43" s="226">
        <v>105</v>
      </c>
      <c r="G43" s="100">
        <f>SUM(B43:F43)</f>
        <v>604</v>
      </c>
      <c r="H43" s="476" t="s">
        <v>55</v>
      </c>
      <c r="I43" s="477"/>
      <c r="J43" s="98" t="s">
        <v>377</v>
      </c>
      <c r="K43" s="225">
        <v>133</v>
      </c>
      <c r="L43" s="225">
        <v>116</v>
      </c>
      <c r="M43" s="225">
        <v>101</v>
      </c>
      <c r="N43" s="225">
        <v>127</v>
      </c>
      <c r="O43" s="225">
        <v>126</v>
      </c>
      <c r="P43" s="100">
        <f>SUM(K43:O43)</f>
        <v>603</v>
      </c>
      <c r="Q43" s="128"/>
    </row>
    <row r="44" spans="1:17" ht="15" customHeight="1">
      <c r="A44" s="99"/>
      <c r="B44" s="101">
        <f t="shared" ref="B44:G44" si="44">SUM(B42:B43)</f>
        <v>223</v>
      </c>
      <c r="C44" s="101">
        <f t="shared" si="44"/>
        <v>248</v>
      </c>
      <c r="D44" s="101">
        <f t="shared" si="44"/>
        <v>262</v>
      </c>
      <c r="E44" s="101">
        <f t="shared" si="44"/>
        <v>256</v>
      </c>
      <c r="F44" s="101">
        <f t="shared" si="44"/>
        <v>255</v>
      </c>
      <c r="G44" s="102">
        <f t="shared" si="44"/>
        <v>1244</v>
      </c>
      <c r="H44" s="476"/>
      <c r="I44" s="477"/>
      <c r="J44" s="99"/>
      <c r="K44" s="101">
        <f t="shared" ref="K44:P44" si="45">SUM(K42:K43)</f>
        <v>260</v>
      </c>
      <c r="L44" s="101">
        <f t="shared" si="45"/>
        <v>245</v>
      </c>
      <c r="M44" s="101">
        <f t="shared" si="45"/>
        <v>226</v>
      </c>
      <c r="N44" s="101">
        <f t="shared" si="45"/>
        <v>237</v>
      </c>
      <c r="O44" s="101">
        <f t="shared" si="45"/>
        <v>236</v>
      </c>
      <c r="P44" s="102">
        <f t="shared" si="45"/>
        <v>1204</v>
      </c>
      <c r="Q44" s="128"/>
    </row>
    <row r="45" spans="1:17">
      <c r="A45" s="103" t="s">
        <v>12</v>
      </c>
      <c r="B45" s="104">
        <v>14</v>
      </c>
      <c r="C45" s="105">
        <f>B45</f>
        <v>14</v>
      </c>
      <c r="D45" s="104">
        <f>B45</f>
        <v>14</v>
      </c>
      <c r="E45" s="104">
        <f>B45</f>
        <v>14</v>
      </c>
      <c r="F45" s="104">
        <f>B45</f>
        <v>14</v>
      </c>
      <c r="G45" s="106">
        <f>SUM(B45:F45)</f>
        <v>70</v>
      </c>
      <c r="H45" s="249"/>
      <c r="I45" s="130"/>
      <c r="J45" s="103" t="s">
        <v>12</v>
      </c>
      <c r="K45" s="104">
        <v>20</v>
      </c>
      <c r="L45" s="105">
        <f>K45</f>
        <v>20</v>
      </c>
      <c r="M45" s="104">
        <f>K45</f>
        <v>20</v>
      </c>
      <c r="N45" s="104">
        <f>K45</f>
        <v>20</v>
      </c>
      <c r="O45" s="104">
        <f>K45</f>
        <v>20</v>
      </c>
      <c r="P45" s="106">
        <f>SUM(K45:O45)</f>
        <v>100</v>
      </c>
      <c r="Q45" s="249"/>
    </row>
    <row r="46" spans="1:17" ht="15.75" thickBot="1">
      <c r="A46" s="107"/>
      <c r="B46" s="108">
        <f>SUM(B44:B45)</f>
        <v>237</v>
      </c>
      <c r="C46" s="108">
        <f>SUM(C44:C45)</f>
        <v>262</v>
      </c>
      <c r="D46" s="108">
        <f>SUM(D44:D45)</f>
        <v>276</v>
      </c>
      <c r="E46" s="108">
        <f>SUM(E44:E45)</f>
        <v>270</v>
      </c>
      <c r="F46" s="108">
        <f>SUM(F44,F45)</f>
        <v>269</v>
      </c>
      <c r="G46" s="109">
        <f>SUM(B46:F46)</f>
        <v>1314</v>
      </c>
      <c r="H46" s="110" t="s">
        <v>14</v>
      </c>
      <c r="I46" s="130"/>
      <c r="J46" s="107">
        <f>K45-B45</f>
        <v>6</v>
      </c>
      <c r="K46" s="108">
        <f>SUM(K44:K45)</f>
        <v>280</v>
      </c>
      <c r="L46" s="108">
        <f>SUM(L44:L45)</f>
        <v>265</v>
      </c>
      <c r="M46" s="108">
        <f>SUM(M44:M45)</f>
        <v>246</v>
      </c>
      <c r="N46" s="108">
        <f>SUM(N44:N45)</f>
        <v>257</v>
      </c>
      <c r="O46" s="108">
        <f>SUM(O44,O45)</f>
        <v>256</v>
      </c>
      <c r="P46" s="109">
        <f>SUM(K46:O46)</f>
        <v>1304</v>
      </c>
      <c r="Q46" s="110" t="s">
        <v>14</v>
      </c>
    </row>
    <row r="47" spans="1:17" ht="15.75" thickBot="1">
      <c r="A47" s="99" t="s">
        <v>13</v>
      </c>
      <c r="B47" s="59">
        <f>IF(B46&gt;K46,1,0)+IF(B46&lt;K46,0)+IF(B46=K46,0.5)</f>
        <v>0</v>
      </c>
      <c r="C47" s="59">
        <f t="shared" ref="C47" si="46">IF(C46&gt;L46,1,0)+IF(C46&lt;L46,0)+IF(C46=L46,0.5)</f>
        <v>0</v>
      </c>
      <c r="D47" s="59">
        <f t="shared" ref="D47" si="47">IF(D46&gt;M46,1,0)+IF(D46&lt;M46,0)+IF(D46=M46,0.5)</f>
        <v>1</v>
      </c>
      <c r="E47" s="59">
        <f t="shared" ref="E47" si="48">IF(E46&gt;N46,1,0)+IF(E46&lt;N46,0)+IF(E46=N46,0.5)</f>
        <v>1</v>
      </c>
      <c r="F47" s="59">
        <f t="shared" ref="F47" si="49">IF(F46&gt;O46,1,0)+IF(F46&lt;O46,0)+IF(F46=O46,0.5)</f>
        <v>1</v>
      </c>
      <c r="G47" s="111">
        <f>IF(G46&gt;P46,2,0)+IF(G46&lt;P46,0)+IF(G46=P46,1)</f>
        <v>2</v>
      </c>
      <c r="H47" s="32">
        <f>SUM(B47:G47)</f>
        <v>5</v>
      </c>
      <c r="I47" s="131"/>
      <c r="J47" s="99" t="s">
        <v>13</v>
      </c>
      <c r="K47" s="59">
        <f>IF(K46&gt;B46,1,0)+IF(K46&lt;B46,0)+IF(K46=B46,0.5)</f>
        <v>1</v>
      </c>
      <c r="L47" s="59">
        <f t="shared" ref="L47" si="50">IF(L46&gt;C46,1,0)+IF(L46&lt;C46,0)+IF(L46=C46,0.5)</f>
        <v>1</v>
      </c>
      <c r="M47" s="59">
        <f t="shared" ref="M47" si="51">IF(M46&gt;D46,1,0)+IF(M46&lt;D46,0)+IF(M46=D46,0.5)</f>
        <v>0</v>
      </c>
      <c r="N47" s="59">
        <f t="shared" ref="N47" si="52">IF(N46&gt;E46,1,0)+IF(N46&lt;E46,0)+IF(N46=E46,0.5)</f>
        <v>0</v>
      </c>
      <c r="O47" s="59">
        <f t="shared" ref="O47" si="53">IF(O46&gt;F46,1,0)+IF(O46&lt;F46,0)+IF(O46=F46,0.5)</f>
        <v>0</v>
      </c>
      <c r="P47" s="59">
        <f>IF(P46&gt;G46,2,0)+IF(P46&lt;G46,0)+IF(P46=G46,1)</f>
        <v>0</v>
      </c>
      <c r="Q47" s="32">
        <f>SUM(K47:P47)</f>
        <v>2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66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67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21" t="s">
        <v>6</v>
      </c>
      <c r="B50" s="226">
        <v>119</v>
      </c>
      <c r="C50" s="226">
        <v>161</v>
      </c>
      <c r="D50" s="226">
        <v>145</v>
      </c>
      <c r="E50" s="226">
        <v>119</v>
      </c>
      <c r="F50" s="226">
        <v>109</v>
      </c>
      <c r="G50" s="100">
        <f>SUM(B50:F50)</f>
        <v>653</v>
      </c>
      <c r="H50" s="128"/>
      <c r="I50" s="129"/>
      <c r="J50" s="98" t="s">
        <v>80</v>
      </c>
      <c r="K50" s="225">
        <v>101</v>
      </c>
      <c r="L50" s="225">
        <v>96</v>
      </c>
      <c r="M50" s="225">
        <v>107</v>
      </c>
      <c r="N50" s="225">
        <v>90</v>
      </c>
      <c r="O50" s="225">
        <v>106</v>
      </c>
      <c r="P50" s="100">
        <f>SUM(K50:O50)</f>
        <v>500</v>
      </c>
      <c r="Q50" s="128"/>
    </row>
    <row r="51" spans="1:17" ht="15" customHeight="1">
      <c r="A51" s="21" t="s">
        <v>11</v>
      </c>
      <c r="B51" s="226">
        <v>112</v>
      </c>
      <c r="C51" s="226">
        <v>111</v>
      </c>
      <c r="D51" s="226">
        <v>125</v>
      </c>
      <c r="E51" s="226">
        <v>120</v>
      </c>
      <c r="F51" s="226">
        <v>133</v>
      </c>
      <c r="G51" s="100">
        <f>SUM(B51:F51)</f>
        <v>601</v>
      </c>
      <c r="H51" s="476" t="s">
        <v>55</v>
      </c>
      <c r="I51" s="477"/>
      <c r="J51" s="98" t="s">
        <v>81</v>
      </c>
      <c r="K51" s="225">
        <v>106</v>
      </c>
      <c r="L51" s="225">
        <v>106</v>
      </c>
      <c r="M51" s="225">
        <v>130</v>
      </c>
      <c r="N51" s="225">
        <v>102</v>
      </c>
      <c r="O51" s="225">
        <v>106</v>
      </c>
      <c r="P51" s="100">
        <f>SUM(K51:O51)</f>
        <v>550</v>
      </c>
      <c r="Q51" s="128"/>
    </row>
    <row r="52" spans="1:17" ht="15" customHeight="1">
      <c r="A52" s="99"/>
      <c r="B52" s="101">
        <f t="shared" ref="B52:G52" si="54">SUM(B50:B51)</f>
        <v>231</v>
      </c>
      <c r="C52" s="101">
        <f t="shared" si="54"/>
        <v>272</v>
      </c>
      <c r="D52" s="101">
        <f t="shared" si="54"/>
        <v>270</v>
      </c>
      <c r="E52" s="101">
        <f t="shared" si="54"/>
        <v>239</v>
      </c>
      <c r="F52" s="101">
        <f t="shared" si="54"/>
        <v>242</v>
      </c>
      <c r="G52" s="102">
        <f t="shared" si="54"/>
        <v>1254</v>
      </c>
      <c r="H52" s="476"/>
      <c r="I52" s="477"/>
      <c r="J52" s="99"/>
      <c r="K52" s="101">
        <f t="shared" ref="K52:P52" si="55">SUM(K50:K51)</f>
        <v>207</v>
      </c>
      <c r="L52" s="101">
        <f t="shared" si="55"/>
        <v>202</v>
      </c>
      <c r="M52" s="101">
        <f t="shared" si="55"/>
        <v>237</v>
      </c>
      <c r="N52" s="101">
        <f t="shared" si="55"/>
        <v>192</v>
      </c>
      <c r="O52" s="101">
        <f t="shared" si="55"/>
        <v>212</v>
      </c>
      <c r="P52" s="102">
        <f t="shared" si="55"/>
        <v>1050</v>
      </c>
      <c r="Q52" s="128"/>
    </row>
    <row r="53" spans="1:17">
      <c r="A53" s="103" t="s">
        <v>12</v>
      </c>
      <c r="B53" s="104">
        <v>15</v>
      </c>
      <c r="C53" s="105">
        <f>B53</f>
        <v>15</v>
      </c>
      <c r="D53" s="104">
        <f>B53</f>
        <v>15</v>
      </c>
      <c r="E53" s="104">
        <f>B53</f>
        <v>15</v>
      </c>
      <c r="F53" s="104">
        <f>B53</f>
        <v>15</v>
      </c>
      <c r="G53" s="106">
        <f>SUM(B53:F53)</f>
        <v>75</v>
      </c>
      <c r="H53" s="249"/>
      <c r="I53" s="130"/>
      <c r="J53" s="103" t="s">
        <v>12</v>
      </c>
      <c r="K53" s="104">
        <v>51</v>
      </c>
      <c r="L53" s="105">
        <f>K53</f>
        <v>51</v>
      </c>
      <c r="M53" s="104">
        <f>K53</f>
        <v>51</v>
      </c>
      <c r="N53" s="104">
        <f>K53</f>
        <v>51</v>
      </c>
      <c r="O53" s="104">
        <f>K53</f>
        <v>51</v>
      </c>
      <c r="P53" s="106">
        <f>SUM(K53:O53)</f>
        <v>255</v>
      </c>
      <c r="Q53" s="249"/>
    </row>
    <row r="54" spans="1:17" ht="15.75" thickBot="1">
      <c r="A54" s="205">
        <f>B53-K53</f>
        <v>-36</v>
      </c>
      <c r="B54" s="108">
        <f>SUM(B52:B53)</f>
        <v>246</v>
      </c>
      <c r="C54" s="108">
        <f>SUM(C52:C53)</f>
        <v>287</v>
      </c>
      <c r="D54" s="108">
        <f>SUM(D52:D53)</f>
        <v>285</v>
      </c>
      <c r="E54" s="108">
        <f>SUM(E52:E53)</f>
        <v>254</v>
      </c>
      <c r="F54" s="108">
        <f>SUM(F52,F53)</f>
        <v>257</v>
      </c>
      <c r="G54" s="109">
        <f>SUM(B54:F54)</f>
        <v>1329</v>
      </c>
      <c r="H54" s="110" t="s">
        <v>14</v>
      </c>
      <c r="I54" s="130"/>
      <c r="J54" s="107">
        <f>K53-B53</f>
        <v>36</v>
      </c>
      <c r="K54" s="108">
        <f>SUM(K52:K53)</f>
        <v>258</v>
      </c>
      <c r="L54" s="108">
        <f>SUM(L52:L53)</f>
        <v>253</v>
      </c>
      <c r="M54" s="108">
        <f>SUM(M52:M53)</f>
        <v>288</v>
      </c>
      <c r="N54" s="108">
        <f>SUM(N52:N53)</f>
        <v>243</v>
      </c>
      <c r="O54" s="108">
        <f>SUM(O52,O53)</f>
        <v>263</v>
      </c>
      <c r="P54" s="109">
        <f>SUM(K54:O54)</f>
        <v>1305</v>
      </c>
      <c r="Q54" s="110" t="s">
        <v>14</v>
      </c>
    </row>
    <row r="55" spans="1:17" ht="15.75" thickBot="1">
      <c r="A55" s="99" t="s">
        <v>13</v>
      </c>
      <c r="B55" s="59">
        <f>IF(B54&gt;K54,1,0)+IF(B54&lt;K54,0)+IF(B54=K54,0.5)</f>
        <v>0</v>
      </c>
      <c r="C55" s="59">
        <f t="shared" ref="C55" si="56">IF(C54&gt;L54,1,0)+IF(C54&lt;L54,0)+IF(C54=L54,0.5)</f>
        <v>1</v>
      </c>
      <c r="D55" s="59">
        <f t="shared" ref="D55" si="57">IF(D54&gt;M54,1,0)+IF(D54&lt;M54,0)+IF(D54=M54,0.5)</f>
        <v>0</v>
      </c>
      <c r="E55" s="59">
        <f t="shared" ref="E55" si="58">IF(E54&gt;N54,1,0)+IF(E54&lt;N54,0)+IF(E54=N54,0.5)</f>
        <v>1</v>
      </c>
      <c r="F55" s="59">
        <f t="shared" ref="F55" si="59">IF(F54&gt;O54,1,0)+IF(F54&lt;O54,0)+IF(F54=O54,0.5)</f>
        <v>0</v>
      </c>
      <c r="G55" s="111">
        <f>IF(G54&gt;P54,2,0)+IF(G54&lt;P54,0)+IF(G54=P54,1)</f>
        <v>2</v>
      </c>
      <c r="H55" s="32">
        <f>SUM(B55:G55)</f>
        <v>4</v>
      </c>
      <c r="I55" s="131"/>
      <c r="J55" s="99" t="s">
        <v>13</v>
      </c>
      <c r="K55" s="59">
        <f>IF(K54&gt;B54,1,0)+IF(K54&lt;B54,0)+IF(K54=B54,0.5)</f>
        <v>1</v>
      </c>
      <c r="L55" s="59">
        <f t="shared" ref="L55" si="60">IF(L54&gt;C54,1,0)+IF(L54&lt;C54,0)+IF(L54=C54,0.5)</f>
        <v>0</v>
      </c>
      <c r="M55" s="59">
        <f t="shared" ref="M55" si="61">IF(M54&gt;D54,1,0)+IF(M54&lt;D54,0)+IF(M54=D54,0.5)</f>
        <v>1</v>
      </c>
      <c r="N55" s="59">
        <f t="shared" ref="N55" si="62">IF(N54&gt;E54,1,0)+IF(N54&lt;E54,0)+IF(N54=E54,0.5)</f>
        <v>0</v>
      </c>
      <c r="O55" s="59">
        <f t="shared" ref="O55" si="63">IF(O54&gt;F54,1,0)+IF(O54&lt;F54,0)+IF(O54=F54,0.5)</f>
        <v>1</v>
      </c>
      <c r="P55" s="59">
        <f>IF(P54&gt;G54,2,0)+IF(P54&lt;G54,0)+IF(P54=G54,1)</f>
        <v>0</v>
      </c>
      <c r="Q55" s="32">
        <f>SUM(K55:P55)</f>
        <v>3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68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334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29</v>
      </c>
      <c r="B58" s="225">
        <v>90</v>
      </c>
      <c r="C58" s="225">
        <v>123</v>
      </c>
      <c r="D58" s="225">
        <v>108</v>
      </c>
      <c r="E58" s="225">
        <v>105</v>
      </c>
      <c r="F58" s="225">
        <v>91</v>
      </c>
      <c r="G58" s="23">
        <f>SUM(B58:F58)</f>
        <v>517</v>
      </c>
      <c r="H58" s="134"/>
      <c r="I58" s="135"/>
      <c r="J58" s="98" t="s">
        <v>88</v>
      </c>
      <c r="K58" s="225">
        <v>99</v>
      </c>
      <c r="L58" s="225">
        <v>135</v>
      </c>
      <c r="M58" s="225">
        <v>110</v>
      </c>
      <c r="N58" s="225">
        <v>127</v>
      </c>
      <c r="O58" s="225">
        <v>126</v>
      </c>
      <c r="P58" s="119">
        <f>SUM(K58:O58)</f>
        <v>597</v>
      </c>
      <c r="Q58" s="134"/>
    </row>
    <row r="59" spans="1:17" ht="15" customHeight="1">
      <c r="A59" s="98" t="s">
        <v>30</v>
      </c>
      <c r="B59" s="225">
        <v>124</v>
      </c>
      <c r="C59" s="225">
        <v>102</v>
      </c>
      <c r="D59" s="225">
        <v>102</v>
      </c>
      <c r="E59" s="225">
        <v>109</v>
      </c>
      <c r="F59" s="225">
        <v>84</v>
      </c>
      <c r="G59" s="23">
        <f>SUM(B59:F59)</f>
        <v>521</v>
      </c>
      <c r="H59" s="478" t="s">
        <v>55</v>
      </c>
      <c r="I59" s="479"/>
      <c r="J59" s="98" t="s">
        <v>89</v>
      </c>
      <c r="K59" s="225">
        <v>150</v>
      </c>
      <c r="L59" s="225">
        <v>144</v>
      </c>
      <c r="M59" s="225">
        <v>127</v>
      </c>
      <c r="N59" s="225">
        <v>150</v>
      </c>
      <c r="O59" s="225">
        <v>153</v>
      </c>
      <c r="P59" s="119">
        <f>SUM(K59:O59)</f>
        <v>724</v>
      </c>
      <c r="Q59" s="134"/>
    </row>
    <row r="60" spans="1:17" ht="15" customHeight="1">
      <c r="A60" s="22"/>
      <c r="B60" s="26">
        <f t="shared" ref="B60:G60" si="64">SUM(B58:B59)</f>
        <v>214</v>
      </c>
      <c r="C60" s="26">
        <f t="shared" si="64"/>
        <v>225</v>
      </c>
      <c r="D60" s="26">
        <f t="shared" si="64"/>
        <v>210</v>
      </c>
      <c r="E60" s="26">
        <f t="shared" si="64"/>
        <v>214</v>
      </c>
      <c r="F60" s="26">
        <f t="shared" si="64"/>
        <v>175</v>
      </c>
      <c r="G60" s="27">
        <f t="shared" si="64"/>
        <v>1038</v>
      </c>
      <c r="H60" s="478"/>
      <c r="I60" s="479"/>
      <c r="J60" s="22"/>
      <c r="K60" s="26">
        <f t="shared" ref="K60:P60" si="65">SUM(K58:K59)</f>
        <v>249</v>
      </c>
      <c r="L60" s="26">
        <f t="shared" si="65"/>
        <v>279</v>
      </c>
      <c r="M60" s="26">
        <f t="shared" si="65"/>
        <v>237</v>
      </c>
      <c r="N60" s="26">
        <f t="shared" si="65"/>
        <v>277</v>
      </c>
      <c r="O60" s="26">
        <f t="shared" si="65"/>
        <v>279</v>
      </c>
      <c r="P60" s="27">
        <f t="shared" si="65"/>
        <v>1321</v>
      </c>
      <c r="Q60" s="134"/>
    </row>
    <row r="61" spans="1:17">
      <c r="A61" s="2" t="s">
        <v>12</v>
      </c>
      <c r="B61" s="4">
        <v>50</v>
      </c>
      <c r="C61" s="15">
        <f>B61</f>
        <v>50</v>
      </c>
      <c r="D61" s="4">
        <f>B61</f>
        <v>50</v>
      </c>
      <c r="E61" s="4">
        <f>B61</f>
        <v>50</v>
      </c>
      <c r="F61" s="4">
        <f>B61</f>
        <v>50</v>
      </c>
      <c r="G61" s="6">
        <f>SUM(B61:F61)</f>
        <v>250</v>
      </c>
      <c r="H61" s="251"/>
      <c r="I61" s="136"/>
      <c r="J61" s="2" t="s">
        <v>12</v>
      </c>
      <c r="K61" s="4">
        <v>14</v>
      </c>
      <c r="L61" s="15">
        <f>K61</f>
        <v>14</v>
      </c>
      <c r="M61" s="4">
        <f>K61</f>
        <v>14</v>
      </c>
      <c r="N61" s="4">
        <f>K61</f>
        <v>14</v>
      </c>
      <c r="O61" s="4">
        <f>K61</f>
        <v>14</v>
      </c>
      <c r="P61" s="6">
        <f>SUM(K61:O61)</f>
        <v>70</v>
      </c>
      <c r="Q61" s="251"/>
    </row>
    <row r="62" spans="1:17" ht="15.75" thickBot="1">
      <c r="A62" s="205">
        <f>B61-K61</f>
        <v>36</v>
      </c>
      <c r="B62" s="9">
        <f>SUM(B60:B61)</f>
        <v>264</v>
      </c>
      <c r="C62" s="9">
        <f>SUM(C60:C61)</f>
        <v>275</v>
      </c>
      <c r="D62" s="9">
        <f>SUM(D60:D61)</f>
        <v>260</v>
      </c>
      <c r="E62" s="9">
        <f>SUM(E60:E61)</f>
        <v>264</v>
      </c>
      <c r="F62" s="9">
        <f>SUM(F60,F61)</f>
        <v>225</v>
      </c>
      <c r="G62" s="10">
        <f>SUM(B62:F62)</f>
        <v>1288</v>
      </c>
      <c r="H62" s="16" t="s">
        <v>14</v>
      </c>
      <c r="I62" s="136"/>
      <c r="J62" s="107">
        <f>K61-B61</f>
        <v>-36</v>
      </c>
      <c r="K62" s="9">
        <f>SUM(K60:K61)</f>
        <v>263</v>
      </c>
      <c r="L62" s="9">
        <f>SUM(L60:L61)</f>
        <v>293</v>
      </c>
      <c r="M62" s="9">
        <f>SUM(M60:M61)</f>
        <v>251</v>
      </c>
      <c r="N62" s="9">
        <f>SUM(N60:N61)</f>
        <v>291</v>
      </c>
      <c r="O62" s="9">
        <f>SUM(O60,O61)</f>
        <v>293</v>
      </c>
      <c r="P62" s="10">
        <f>SUM(K62:O62)</f>
        <v>1391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1</v>
      </c>
      <c r="C63" s="59">
        <f t="shared" ref="C63" si="66">IF(C62&gt;L62,1,0)+IF(C62&lt;L62,0)+IF(C62=L62,0.5)</f>
        <v>0</v>
      </c>
      <c r="D63" s="59">
        <f t="shared" ref="D63" si="67">IF(D62&gt;M62,1,0)+IF(D62&lt;M62,0)+IF(D62=M62,0.5)</f>
        <v>1</v>
      </c>
      <c r="E63" s="59">
        <f t="shared" ref="E63" si="68">IF(E62&gt;N62,1,0)+IF(E62&lt;N62,0)+IF(E62=N62,0.5)</f>
        <v>0</v>
      </c>
      <c r="F63" s="59">
        <f t="shared" ref="F63" si="69">IF(F62&gt;O62,1,0)+IF(F62&lt;O62,0)+IF(F62=O62,0.5)</f>
        <v>0</v>
      </c>
      <c r="G63" s="111">
        <f>IF(G62&gt;P62,2,0)+IF(G62&lt;P62,0)+IF(G62=P62,1)</f>
        <v>0</v>
      </c>
      <c r="H63" s="32">
        <f>SUM(B63:G63)</f>
        <v>2</v>
      </c>
      <c r="I63" s="137"/>
      <c r="J63" s="22" t="s">
        <v>13</v>
      </c>
      <c r="K63" s="59">
        <f>IF(K62&gt;B62,1,0)+IF(K62&lt;B62,0)+IF(K62=B62,0.5)</f>
        <v>0</v>
      </c>
      <c r="L63" s="59">
        <f t="shared" ref="L63" si="70">IF(L62&gt;C62,1,0)+IF(L62&lt;C62,0)+IF(L62=C62,0.5)</f>
        <v>1</v>
      </c>
      <c r="M63" s="59">
        <f t="shared" ref="M63" si="71">IF(M62&gt;D62,1,0)+IF(M62&lt;D62,0)+IF(M62=D62,0.5)</f>
        <v>0</v>
      </c>
      <c r="N63" s="59">
        <f t="shared" ref="N63" si="72">IF(N62&gt;E62,1,0)+IF(N62&lt;E62,0)+IF(N62=E62,0.5)</f>
        <v>1</v>
      </c>
      <c r="O63" s="59">
        <f t="shared" ref="O63" si="73">IF(O62&gt;F62,1,0)+IF(O62&lt;F62,0)+IF(O62=F62,0.5)</f>
        <v>1</v>
      </c>
      <c r="P63" s="59">
        <f>IF(P62&gt;G62,2,0)+IF(P62&lt;G62,0)+IF(P62=G62,1)</f>
        <v>2</v>
      </c>
      <c r="Q63" s="32">
        <f>SUM(K63:P63)</f>
        <v>5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111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355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119" t="s">
        <v>31</v>
      </c>
      <c r="B66" s="226">
        <v>108</v>
      </c>
      <c r="C66" s="226">
        <v>97</v>
      </c>
      <c r="D66" s="226">
        <v>113</v>
      </c>
      <c r="E66" s="226">
        <v>110</v>
      </c>
      <c r="F66" s="226">
        <v>105</v>
      </c>
      <c r="G66" s="100">
        <f>SUM(B66:F66)</f>
        <v>533</v>
      </c>
      <c r="H66" s="128"/>
      <c r="I66" s="129"/>
      <c r="J66" s="98" t="s">
        <v>86</v>
      </c>
      <c r="K66" s="225">
        <v>113</v>
      </c>
      <c r="L66" s="225">
        <v>111</v>
      </c>
      <c r="M66" s="225">
        <v>153</v>
      </c>
      <c r="N66" s="225">
        <v>149</v>
      </c>
      <c r="O66" s="225">
        <v>143</v>
      </c>
      <c r="P66" s="100">
        <f>SUM(K66:O66)</f>
        <v>669</v>
      </c>
      <c r="Q66" s="128"/>
    </row>
    <row r="67" spans="1:17" ht="15" customHeight="1">
      <c r="A67" s="119" t="s">
        <v>95</v>
      </c>
      <c r="B67" s="226">
        <v>136</v>
      </c>
      <c r="C67" s="226">
        <v>119</v>
      </c>
      <c r="D67" s="226">
        <v>95</v>
      </c>
      <c r="E67" s="226">
        <v>103</v>
      </c>
      <c r="F67" s="226">
        <v>121</v>
      </c>
      <c r="G67" s="100">
        <f>SUM(B67:F67)</f>
        <v>574</v>
      </c>
      <c r="H67" s="476" t="s">
        <v>55</v>
      </c>
      <c r="I67" s="477"/>
      <c r="J67" s="98" t="s">
        <v>87</v>
      </c>
      <c r="K67" s="225">
        <v>144</v>
      </c>
      <c r="L67" s="225">
        <v>131</v>
      </c>
      <c r="M67" s="225">
        <v>137</v>
      </c>
      <c r="N67" s="225">
        <v>154</v>
      </c>
      <c r="O67" s="225">
        <v>133</v>
      </c>
      <c r="P67" s="100">
        <f>SUM(K67:O67)</f>
        <v>699</v>
      </c>
      <c r="Q67" s="128"/>
    </row>
    <row r="68" spans="1:17" ht="15" customHeight="1">
      <c r="A68" s="99"/>
      <c r="B68" s="101">
        <f t="shared" ref="B68:G68" si="74">SUM(B66:B67)</f>
        <v>244</v>
      </c>
      <c r="C68" s="101">
        <f t="shared" si="74"/>
        <v>216</v>
      </c>
      <c r="D68" s="101">
        <f t="shared" si="74"/>
        <v>208</v>
      </c>
      <c r="E68" s="101">
        <f t="shared" si="74"/>
        <v>213</v>
      </c>
      <c r="F68" s="101">
        <f t="shared" si="74"/>
        <v>226</v>
      </c>
      <c r="G68" s="102">
        <f t="shared" si="74"/>
        <v>1107</v>
      </c>
      <c r="H68" s="476"/>
      <c r="I68" s="477"/>
      <c r="J68" s="99"/>
      <c r="K68" s="101">
        <f t="shared" ref="K68:P68" si="75">SUM(K66:K67)</f>
        <v>257</v>
      </c>
      <c r="L68" s="101">
        <f t="shared" si="75"/>
        <v>242</v>
      </c>
      <c r="M68" s="101">
        <f t="shared" si="75"/>
        <v>290</v>
      </c>
      <c r="N68" s="101">
        <f t="shared" si="75"/>
        <v>303</v>
      </c>
      <c r="O68" s="101">
        <f t="shared" si="75"/>
        <v>276</v>
      </c>
      <c r="P68" s="102">
        <f t="shared" si="75"/>
        <v>1368</v>
      </c>
      <c r="Q68" s="128"/>
    </row>
    <row r="69" spans="1:17" ht="15" customHeight="1">
      <c r="A69" s="103" t="s">
        <v>12</v>
      </c>
      <c r="B69" s="104">
        <v>43</v>
      </c>
      <c r="C69" s="105">
        <f>B69</f>
        <v>43</v>
      </c>
      <c r="D69" s="104">
        <f>B69</f>
        <v>43</v>
      </c>
      <c r="E69" s="104">
        <f>B69</f>
        <v>43</v>
      </c>
      <c r="F69" s="104">
        <f>B69</f>
        <v>43</v>
      </c>
      <c r="G69" s="106">
        <f>SUM(B69:F69)</f>
        <v>215</v>
      </c>
      <c r="H69" s="249"/>
      <c r="I69" s="130"/>
      <c r="J69" s="103" t="s">
        <v>12</v>
      </c>
      <c r="K69" s="104">
        <v>0</v>
      </c>
      <c r="L69" s="105">
        <f>K69</f>
        <v>0</v>
      </c>
      <c r="M69" s="104">
        <f>K69</f>
        <v>0</v>
      </c>
      <c r="N69" s="104">
        <f>K69</f>
        <v>0</v>
      </c>
      <c r="O69" s="104">
        <f>K69</f>
        <v>0</v>
      </c>
      <c r="P69" s="106">
        <f>SUM(K69:O69)</f>
        <v>0</v>
      </c>
      <c r="Q69" s="249"/>
    </row>
    <row r="70" spans="1:17" ht="15.75" thickBot="1">
      <c r="A70" s="205">
        <f>B69-K69</f>
        <v>43</v>
      </c>
      <c r="B70" s="108">
        <f>SUM(B68:B69)</f>
        <v>287</v>
      </c>
      <c r="C70" s="108">
        <f>SUM(C68:C69)</f>
        <v>259</v>
      </c>
      <c r="D70" s="108">
        <f>SUM(D68:D69)</f>
        <v>251</v>
      </c>
      <c r="E70" s="108">
        <f>SUM(E68:E69)</f>
        <v>256</v>
      </c>
      <c r="F70" s="108">
        <f>SUM(F68,F69)</f>
        <v>269</v>
      </c>
      <c r="G70" s="109">
        <f>SUM(B70:F70)</f>
        <v>1322</v>
      </c>
      <c r="H70" s="110" t="s">
        <v>14</v>
      </c>
      <c r="I70" s="130"/>
      <c r="J70" s="107">
        <f>K69-B69</f>
        <v>-43</v>
      </c>
      <c r="K70" s="108">
        <f>SUM(K68:K69)</f>
        <v>257</v>
      </c>
      <c r="L70" s="108">
        <f>SUM(L68:L69)</f>
        <v>242</v>
      </c>
      <c r="M70" s="108">
        <f>SUM(M68:M69)</f>
        <v>290</v>
      </c>
      <c r="N70" s="108">
        <f>SUM(N68:N69)</f>
        <v>303</v>
      </c>
      <c r="O70" s="108">
        <f>SUM(O68,O69)</f>
        <v>276</v>
      </c>
      <c r="P70" s="109">
        <f>SUM(K70:O70)</f>
        <v>1368</v>
      </c>
      <c r="Q70" s="110" t="s">
        <v>14</v>
      </c>
    </row>
    <row r="71" spans="1:17" ht="15.75" thickBot="1">
      <c r="A71" s="99" t="s">
        <v>13</v>
      </c>
      <c r="B71" s="59">
        <f>IF(B70&gt;K70,1,0)+IF(B70&lt;K70,0)+IF(B70=K70,0.5)</f>
        <v>1</v>
      </c>
      <c r="C71" s="59">
        <f t="shared" ref="C71" si="76">IF(C70&gt;L70,1,0)+IF(C70&lt;L70,0)+IF(C70=L70,0.5)</f>
        <v>1</v>
      </c>
      <c r="D71" s="59">
        <f t="shared" ref="D71" si="77">IF(D70&gt;M70,1,0)+IF(D70&lt;M70,0)+IF(D70=M70,0.5)</f>
        <v>0</v>
      </c>
      <c r="E71" s="59">
        <f t="shared" ref="E71" si="78">IF(E70&gt;N70,1,0)+IF(E70&lt;N70,0)+IF(E70=N70,0.5)</f>
        <v>0</v>
      </c>
      <c r="F71" s="59">
        <f t="shared" ref="F71" si="79">IF(F70&gt;O70,1,0)+IF(F70&lt;O70,0)+IF(F70=O70,0.5)</f>
        <v>0</v>
      </c>
      <c r="G71" s="111">
        <f>IF(G70&gt;P70,2,0)+IF(G70&lt;P70,0)+IF(G70=P70,1)</f>
        <v>0</v>
      </c>
      <c r="H71" s="32">
        <f>SUM(B71:G71)</f>
        <v>2</v>
      </c>
      <c r="I71" s="131"/>
      <c r="J71" s="99" t="s">
        <v>13</v>
      </c>
      <c r="K71" s="59">
        <f>IF(K70&gt;B70,1,0)+IF(K70&lt;B70,0)+IF(K70=B70,0.5)</f>
        <v>0</v>
      </c>
      <c r="L71" s="59">
        <f t="shared" ref="L71" si="80">IF(L70&gt;C70,1,0)+IF(L70&lt;C70,0)+IF(L70=C70,0.5)</f>
        <v>0</v>
      </c>
      <c r="M71" s="59">
        <f t="shared" ref="M71" si="81">IF(M70&gt;D70,1,0)+IF(M70&lt;D70,0)+IF(M70=D70,0.5)</f>
        <v>1</v>
      </c>
      <c r="N71" s="59">
        <f t="shared" ref="N71" si="82">IF(N70&gt;E70,1,0)+IF(N70&lt;E70,0)+IF(N70=E70,0.5)</f>
        <v>1</v>
      </c>
      <c r="O71" s="59">
        <f t="shared" ref="O71" si="83">IF(O70&gt;F70,1,0)+IF(O70&lt;F70,0)+IF(O70=F70,0.5)</f>
        <v>1</v>
      </c>
      <c r="P71" s="59">
        <f>IF(P70&gt;G70,2,0)+IF(P70&lt;G70,0)+IF(P70=G70,1)</f>
        <v>2</v>
      </c>
      <c r="Q71" s="32">
        <f>SUM(K71:P71)</f>
        <v>5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303</v>
      </c>
      <c r="H75" s="252"/>
      <c r="J75" s="124" t="s">
        <v>104</v>
      </c>
      <c r="K75" s="124" t="str">
        <f>Teams!AE119</f>
        <v>Tony Iannuzzi</v>
      </c>
      <c r="L75" s="124"/>
      <c r="M75" s="124"/>
      <c r="N75" s="124"/>
      <c r="O75" s="124">
        <f>Teams!AF119</f>
        <v>173</v>
      </c>
      <c r="Q75" s="252"/>
    </row>
    <row r="76" spans="1:17" s="125" customFormat="1">
      <c r="A76" s="124" t="s">
        <v>101</v>
      </c>
      <c r="B76" s="125" t="s">
        <v>355</v>
      </c>
      <c r="E76" s="124">
        <f>MAX(G68,P68,P60,G60,G52,P52,P44,G44,G36,P36,P28,G28,G20,P20,P12,G12,G4,P4)</f>
        <v>1368</v>
      </c>
      <c r="H76" s="252"/>
      <c r="J76" s="124" t="s">
        <v>105</v>
      </c>
      <c r="K76" s="124" t="str">
        <f>Teams!AN112</f>
        <v>Jonathan Boudreau</v>
      </c>
      <c r="L76" s="124"/>
      <c r="M76" s="124"/>
      <c r="N76" s="124"/>
      <c r="O76" s="124">
        <f>Teams!AP112</f>
        <v>724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355</v>
      </c>
      <c r="E78" s="124">
        <f>MAX(B70:F70,K70:O70,K62:O62,B62:F62,B54:F54,K54:O54,K46:O46,B46:F46,B38:F38,K38:O38,K30:O30,B30:F30,B22:F22,K22:O22,K14:O14,B14:F14,B6:F6,K6:O6)</f>
        <v>303</v>
      </c>
      <c r="H78" s="252"/>
      <c r="Q78" s="252"/>
    </row>
    <row r="79" spans="1:17" s="125" customFormat="1">
      <c r="A79" s="124" t="s">
        <v>376</v>
      </c>
      <c r="B79" s="125" t="s">
        <v>355</v>
      </c>
      <c r="E79" s="124">
        <f>MAX(G70,P70,P62,G62,G54,P54,P46,G46,G38,P38,P30,G30,G22,P22,P14,G14,G6,P6)</f>
        <v>1391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">
    <cfRule type="cellIs" dxfId="3362" priority="409" operator="equal">
      <formula>0.5</formula>
    </cfRule>
    <cfRule type="cellIs" dxfId="3361" priority="410" operator="equal">
      <formula>1</formula>
    </cfRule>
  </conditionalFormatting>
  <conditionalFormatting sqref="G7">
    <cfRule type="cellIs" dxfId="3360" priority="407" operator="greaterThan">
      <formula>0.1</formula>
    </cfRule>
  </conditionalFormatting>
  <conditionalFormatting sqref="B7:G7">
    <cfRule type="cellIs" dxfId="3359" priority="405" operator="equal">
      <formula>0.5</formula>
    </cfRule>
    <cfRule type="cellIs" dxfId="3358" priority="406" operator="equal">
      <formula>1</formula>
    </cfRule>
  </conditionalFormatting>
  <conditionalFormatting sqref="G7">
    <cfRule type="cellIs" dxfId="3357" priority="403" operator="greaterThan">
      <formula>0.1</formula>
    </cfRule>
  </conditionalFormatting>
  <conditionalFormatting sqref="B7:G7">
    <cfRule type="cellIs" dxfId="3356" priority="401" operator="equal">
      <formula>0.5</formula>
    </cfRule>
    <cfRule type="cellIs" dxfId="3355" priority="402" operator="equal">
      <formula>1</formula>
    </cfRule>
  </conditionalFormatting>
  <conditionalFormatting sqref="G7">
    <cfRule type="cellIs" dxfId="3354" priority="399" operator="greaterThan">
      <formula>0.1</formula>
    </cfRule>
  </conditionalFormatting>
  <conditionalFormatting sqref="B7:F7">
    <cfRule type="cellIs" dxfId="3353" priority="397" operator="equal">
      <formula>0.5</formula>
    </cfRule>
    <cfRule type="cellIs" dxfId="3352" priority="398" operator="equal">
      <formula>1</formula>
    </cfRule>
  </conditionalFormatting>
  <conditionalFormatting sqref="B7:F7">
    <cfRule type="cellIs" dxfId="3351" priority="395" operator="equal">
      <formula>0.5</formula>
    </cfRule>
    <cfRule type="cellIs" dxfId="3350" priority="396" operator="equal">
      <formula>1</formula>
    </cfRule>
  </conditionalFormatting>
  <conditionalFormatting sqref="B7:F7">
    <cfRule type="cellIs" dxfId="3349" priority="393" operator="equal">
      <formula>0.5</formula>
    </cfRule>
    <cfRule type="cellIs" dxfId="3348" priority="394" operator="equal">
      <formula>1</formula>
    </cfRule>
  </conditionalFormatting>
  <conditionalFormatting sqref="K7:P7">
    <cfRule type="cellIs" dxfId="3347" priority="391" operator="equal">
      <formula>0.5</formula>
    </cfRule>
    <cfRule type="cellIs" dxfId="3346" priority="392" operator="equal">
      <formula>1</formula>
    </cfRule>
  </conditionalFormatting>
  <conditionalFormatting sqref="Q7">
    <cfRule type="cellIs" dxfId="3345" priority="390" operator="greaterThan">
      <formula>0.1</formula>
    </cfRule>
  </conditionalFormatting>
  <conditionalFormatting sqref="P7">
    <cfRule type="cellIs" dxfId="3344" priority="389" operator="greaterThan">
      <formula>0.1</formula>
    </cfRule>
  </conditionalFormatting>
  <conditionalFormatting sqref="K7:P7">
    <cfRule type="cellIs" dxfId="3343" priority="387" operator="equal">
      <formula>0.5</formula>
    </cfRule>
    <cfRule type="cellIs" dxfId="3342" priority="388" operator="equal">
      <formula>1</formula>
    </cfRule>
  </conditionalFormatting>
  <conditionalFormatting sqref="Q7">
    <cfRule type="cellIs" dxfId="3341" priority="386" operator="greaterThan">
      <formula>0.1</formula>
    </cfRule>
  </conditionalFormatting>
  <conditionalFormatting sqref="P7">
    <cfRule type="cellIs" dxfId="3340" priority="385" operator="greaterThan">
      <formula>0.1</formula>
    </cfRule>
  </conditionalFormatting>
  <conditionalFormatting sqref="K7:P7">
    <cfRule type="cellIs" dxfId="3339" priority="383" operator="equal">
      <formula>0.5</formula>
    </cfRule>
    <cfRule type="cellIs" dxfId="3338" priority="384" operator="equal">
      <formula>1</formula>
    </cfRule>
  </conditionalFormatting>
  <conditionalFormatting sqref="Q7">
    <cfRule type="cellIs" dxfId="3337" priority="382" operator="greaterThan">
      <formula>0.1</formula>
    </cfRule>
  </conditionalFormatting>
  <conditionalFormatting sqref="P7">
    <cfRule type="cellIs" dxfId="3336" priority="381" operator="greaterThan">
      <formula>0.1</formula>
    </cfRule>
  </conditionalFormatting>
  <conditionalFormatting sqref="K7:O7">
    <cfRule type="cellIs" dxfId="3335" priority="379" operator="equal">
      <formula>0.5</formula>
    </cfRule>
    <cfRule type="cellIs" dxfId="3334" priority="380" operator="equal">
      <formula>1</formula>
    </cfRule>
  </conditionalFormatting>
  <conditionalFormatting sqref="K7:O7">
    <cfRule type="cellIs" dxfId="3333" priority="377" operator="equal">
      <formula>0.5</formula>
    </cfRule>
    <cfRule type="cellIs" dxfId="3332" priority="378" operator="equal">
      <formula>1</formula>
    </cfRule>
  </conditionalFormatting>
  <conditionalFormatting sqref="K7:O7">
    <cfRule type="cellIs" dxfId="3331" priority="375" operator="equal">
      <formula>0.5</formula>
    </cfRule>
    <cfRule type="cellIs" dxfId="3330" priority="376" operator="equal">
      <formula>1</formula>
    </cfRule>
  </conditionalFormatting>
  <conditionalFormatting sqref="K7:P7">
    <cfRule type="cellIs" dxfId="3329" priority="373" operator="equal">
      <formula>0.5</formula>
    </cfRule>
    <cfRule type="cellIs" dxfId="3328" priority="374" operator="equal">
      <formula>1</formula>
    </cfRule>
  </conditionalFormatting>
  <conditionalFormatting sqref="Q7">
    <cfRule type="cellIs" dxfId="3327" priority="372" operator="greaterThan">
      <formula>0.1</formula>
    </cfRule>
  </conditionalFormatting>
  <conditionalFormatting sqref="P7">
    <cfRule type="cellIs" dxfId="3326" priority="371" operator="greaterThan">
      <formula>0.1</formula>
    </cfRule>
  </conditionalFormatting>
  <conditionalFormatting sqref="H7">
    <cfRule type="cellIs" dxfId="3325" priority="370" operator="greaterThan">
      <formula>0.1</formula>
    </cfRule>
  </conditionalFormatting>
  <conditionalFormatting sqref="H7">
    <cfRule type="cellIs" dxfId="3324" priority="369" operator="greaterThan">
      <formula>0.1</formula>
    </cfRule>
  </conditionalFormatting>
  <conditionalFormatting sqref="H7">
    <cfRule type="cellIs" dxfId="3323" priority="368" operator="greaterThan">
      <formula>0.1</formula>
    </cfRule>
  </conditionalFormatting>
  <conditionalFormatting sqref="H7">
    <cfRule type="cellIs" dxfId="3322" priority="367" operator="greaterThan">
      <formula>0.1</formula>
    </cfRule>
  </conditionalFormatting>
  <conditionalFormatting sqref="B15:G15">
    <cfRule type="cellIs" dxfId="3321" priority="365" operator="equal">
      <formula>0.5</formula>
    </cfRule>
    <cfRule type="cellIs" dxfId="3320" priority="366" operator="equal">
      <formula>1</formula>
    </cfRule>
  </conditionalFormatting>
  <conditionalFormatting sqref="G15">
    <cfRule type="cellIs" dxfId="3319" priority="364" operator="greaterThan">
      <formula>0.1</formula>
    </cfRule>
  </conditionalFormatting>
  <conditionalFormatting sqref="B15:G15">
    <cfRule type="cellIs" dxfId="3318" priority="362" operator="equal">
      <formula>0.5</formula>
    </cfRule>
    <cfRule type="cellIs" dxfId="3317" priority="363" operator="equal">
      <formula>1</formula>
    </cfRule>
  </conditionalFormatting>
  <conditionalFormatting sqref="G15">
    <cfRule type="cellIs" dxfId="3316" priority="361" operator="greaterThan">
      <formula>0.1</formula>
    </cfRule>
  </conditionalFormatting>
  <conditionalFormatting sqref="B15:G15">
    <cfRule type="cellIs" dxfId="3315" priority="359" operator="equal">
      <formula>0.5</formula>
    </cfRule>
    <cfRule type="cellIs" dxfId="3314" priority="360" operator="equal">
      <formula>1</formula>
    </cfRule>
  </conditionalFormatting>
  <conditionalFormatting sqref="G15">
    <cfRule type="cellIs" dxfId="3313" priority="358" operator="greaterThan">
      <formula>0.1</formula>
    </cfRule>
  </conditionalFormatting>
  <conditionalFormatting sqref="B15:F15">
    <cfRule type="cellIs" dxfId="3312" priority="356" operator="equal">
      <formula>0.5</formula>
    </cfRule>
    <cfRule type="cellIs" dxfId="3311" priority="357" operator="equal">
      <formula>1</formula>
    </cfRule>
  </conditionalFormatting>
  <conditionalFormatting sqref="B15:F15">
    <cfRule type="cellIs" dxfId="3310" priority="354" operator="equal">
      <formula>0.5</formula>
    </cfRule>
    <cfRule type="cellIs" dxfId="3309" priority="355" operator="equal">
      <formula>1</formula>
    </cfRule>
  </conditionalFormatting>
  <conditionalFormatting sqref="B15:F15">
    <cfRule type="cellIs" dxfId="3308" priority="352" operator="equal">
      <formula>0.5</formula>
    </cfRule>
    <cfRule type="cellIs" dxfId="3307" priority="353" operator="equal">
      <formula>1</formula>
    </cfRule>
  </conditionalFormatting>
  <conditionalFormatting sqref="H15">
    <cfRule type="cellIs" dxfId="3306" priority="351" operator="greaterThan">
      <formula>0.1</formula>
    </cfRule>
  </conditionalFormatting>
  <conditionalFormatting sqref="H15">
    <cfRule type="cellIs" dxfId="3305" priority="350" operator="greaterThan">
      <formula>0.1</formula>
    </cfRule>
  </conditionalFormatting>
  <conditionalFormatting sqref="H15">
    <cfRule type="cellIs" dxfId="3304" priority="349" operator="greaterThan">
      <formula>0.1</formula>
    </cfRule>
  </conditionalFormatting>
  <conditionalFormatting sqref="H15">
    <cfRule type="cellIs" dxfId="3303" priority="348" operator="greaterThan">
      <formula>0.1</formula>
    </cfRule>
  </conditionalFormatting>
  <conditionalFormatting sqref="B23:G23">
    <cfRule type="cellIs" dxfId="3302" priority="327" operator="equal">
      <formula>0.5</formula>
    </cfRule>
    <cfRule type="cellIs" dxfId="3301" priority="328" operator="equal">
      <formula>1</formula>
    </cfRule>
  </conditionalFormatting>
  <conditionalFormatting sqref="G23">
    <cfRule type="cellIs" dxfId="3300" priority="326" operator="greaterThan">
      <formula>0.1</formula>
    </cfRule>
  </conditionalFormatting>
  <conditionalFormatting sqref="B23:G23">
    <cfRule type="cellIs" dxfId="3299" priority="324" operator="equal">
      <formula>0.5</formula>
    </cfRule>
    <cfRule type="cellIs" dxfId="3298" priority="325" operator="equal">
      <formula>1</formula>
    </cfRule>
  </conditionalFormatting>
  <conditionalFormatting sqref="G23">
    <cfRule type="cellIs" dxfId="3297" priority="323" operator="greaterThan">
      <formula>0.1</formula>
    </cfRule>
  </conditionalFormatting>
  <conditionalFormatting sqref="B23:G23">
    <cfRule type="cellIs" dxfId="3296" priority="321" operator="equal">
      <formula>0.5</formula>
    </cfRule>
    <cfRule type="cellIs" dxfId="3295" priority="322" operator="equal">
      <formula>1</formula>
    </cfRule>
  </conditionalFormatting>
  <conditionalFormatting sqref="G23">
    <cfRule type="cellIs" dxfId="3294" priority="320" operator="greaterThan">
      <formula>0.1</formula>
    </cfRule>
  </conditionalFormatting>
  <conditionalFormatting sqref="B23:F23">
    <cfRule type="cellIs" dxfId="3293" priority="318" operator="equal">
      <formula>0.5</formula>
    </cfRule>
    <cfRule type="cellIs" dxfId="3292" priority="319" operator="equal">
      <formula>1</formula>
    </cfRule>
  </conditionalFormatting>
  <conditionalFormatting sqref="B23:F23">
    <cfRule type="cellIs" dxfId="3291" priority="316" operator="equal">
      <formula>0.5</formula>
    </cfRule>
    <cfRule type="cellIs" dxfId="3290" priority="317" operator="equal">
      <formula>1</formula>
    </cfRule>
  </conditionalFormatting>
  <conditionalFormatting sqref="B23:F23">
    <cfRule type="cellIs" dxfId="3289" priority="314" operator="equal">
      <formula>0.5</formula>
    </cfRule>
    <cfRule type="cellIs" dxfId="3288" priority="315" operator="equal">
      <formula>1</formula>
    </cfRule>
  </conditionalFormatting>
  <conditionalFormatting sqref="H23">
    <cfRule type="cellIs" dxfId="3287" priority="313" operator="greaterThan">
      <formula>0.1</formula>
    </cfRule>
  </conditionalFormatting>
  <conditionalFormatting sqref="H23">
    <cfRule type="cellIs" dxfId="3286" priority="312" operator="greaterThan">
      <formula>0.1</formula>
    </cfRule>
  </conditionalFormatting>
  <conditionalFormatting sqref="H23">
    <cfRule type="cellIs" dxfId="3285" priority="311" operator="greaterThan">
      <formula>0.1</formula>
    </cfRule>
  </conditionalFormatting>
  <conditionalFormatting sqref="H23">
    <cfRule type="cellIs" dxfId="3284" priority="310" operator="greaterThan">
      <formula>0.1</formula>
    </cfRule>
  </conditionalFormatting>
  <conditionalFormatting sqref="B31:G31">
    <cfRule type="cellIs" dxfId="3283" priority="289" operator="equal">
      <formula>0.5</formula>
    </cfRule>
    <cfRule type="cellIs" dxfId="3282" priority="290" operator="equal">
      <formula>1</formula>
    </cfRule>
  </conditionalFormatting>
  <conditionalFormatting sqref="G31">
    <cfRule type="cellIs" dxfId="3281" priority="288" operator="greaterThan">
      <formula>0.1</formula>
    </cfRule>
  </conditionalFormatting>
  <conditionalFormatting sqref="B31:G31">
    <cfRule type="cellIs" dxfId="3280" priority="286" operator="equal">
      <formula>0.5</formula>
    </cfRule>
    <cfRule type="cellIs" dxfId="3279" priority="287" operator="equal">
      <formula>1</formula>
    </cfRule>
  </conditionalFormatting>
  <conditionalFormatting sqref="G31">
    <cfRule type="cellIs" dxfId="3278" priority="285" operator="greaterThan">
      <formula>0.1</formula>
    </cfRule>
  </conditionalFormatting>
  <conditionalFormatting sqref="B31:G31">
    <cfRule type="cellIs" dxfId="3277" priority="283" operator="equal">
      <formula>0.5</formula>
    </cfRule>
    <cfRule type="cellIs" dxfId="3276" priority="284" operator="equal">
      <formula>1</formula>
    </cfRule>
  </conditionalFormatting>
  <conditionalFormatting sqref="G31">
    <cfRule type="cellIs" dxfId="3275" priority="282" operator="greaterThan">
      <formula>0.1</formula>
    </cfRule>
  </conditionalFormatting>
  <conditionalFormatting sqref="B31:F31">
    <cfRule type="cellIs" dxfId="3274" priority="280" operator="equal">
      <formula>0.5</formula>
    </cfRule>
    <cfRule type="cellIs" dxfId="3273" priority="281" operator="equal">
      <formula>1</formula>
    </cfRule>
  </conditionalFormatting>
  <conditionalFormatting sqref="B31:F31">
    <cfRule type="cellIs" dxfId="3272" priority="278" operator="equal">
      <formula>0.5</formula>
    </cfRule>
    <cfRule type="cellIs" dxfId="3271" priority="279" operator="equal">
      <formula>1</formula>
    </cfRule>
  </conditionalFormatting>
  <conditionalFormatting sqref="B31:F31">
    <cfRule type="cellIs" dxfId="3270" priority="276" operator="equal">
      <formula>0.5</formula>
    </cfRule>
    <cfRule type="cellIs" dxfId="3269" priority="277" operator="equal">
      <formula>1</formula>
    </cfRule>
  </conditionalFormatting>
  <conditionalFormatting sqref="H31">
    <cfRule type="cellIs" dxfId="3268" priority="275" operator="greaterThan">
      <formula>0.1</formula>
    </cfRule>
  </conditionalFormatting>
  <conditionalFormatting sqref="H31">
    <cfRule type="cellIs" dxfId="3267" priority="274" operator="greaterThan">
      <formula>0.1</formula>
    </cfRule>
  </conditionalFormatting>
  <conditionalFormatting sqref="H31">
    <cfRule type="cellIs" dxfId="3266" priority="273" operator="greaterThan">
      <formula>0.1</formula>
    </cfRule>
  </conditionalFormatting>
  <conditionalFormatting sqref="H31">
    <cfRule type="cellIs" dxfId="3265" priority="272" operator="greaterThan">
      <formula>0.1</formula>
    </cfRule>
  </conditionalFormatting>
  <conditionalFormatting sqref="B39:G39">
    <cfRule type="cellIs" dxfId="3264" priority="270" operator="equal">
      <formula>0.5</formula>
    </cfRule>
    <cfRule type="cellIs" dxfId="3263" priority="271" operator="equal">
      <formula>1</formula>
    </cfRule>
  </conditionalFormatting>
  <conditionalFormatting sqref="G39">
    <cfRule type="cellIs" dxfId="3262" priority="269" operator="greaterThan">
      <formula>0.1</formula>
    </cfRule>
  </conditionalFormatting>
  <conditionalFormatting sqref="B39:G39">
    <cfRule type="cellIs" dxfId="3261" priority="267" operator="equal">
      <formula>0.5</formula>
    </cfRule>
    <cfRule type="cellIs" dxfId="3260" priority="268" operator="equal">
      <formula>1</formula>
    </cfRule>
  </conditionalFormatting>
  <conditionalFormatting sqref="G39">
    <cfRule type="cellIs" dxfId="3259" priority="266" operator="greaterThan">
      <formula>0.1</formula>
    </cfRule>
  </conditionalFormatting>
  <conditionalFormatting sqref="B39:G39">
    <cfRule type="cellIs" dxfId="3258" priority="264" operator="equal">
      <formula>0.5</formula>
    </cfRule>
    <cfRule type="cellIs" dxfId="3257" priority="265" operator="equal">
      <formula>1</formula>
    </cfRule>
  </conditionalFormatting>
  <conditionalFormatting sqref="G39">
    <cfRule type="cellIs" dxfId="3256" priority="263" operator="greaterThan">
      <formula>0.1</formula>
    </cfRule>
  </conditionalFormatting>
  <conditionalFormatting sqref="B39:F39">
    <cfRule type="cellIs" dxfId="3255" priority="261" operator="equal">
      <formula>0.5</formula>
    </cfRule>
    <cfRule type="cellIs" dxfId="3254" priority="262" operator="equal">
      <formula>1</formula>
    </cfRule>
  </conditionalFormatting>
  <conditionalFormatting sqref="B39:F39">
    <cfRule type="cellIs" dxfId="3253" priority="259" operator="equal">
      <formula>0.5</formula>
    </cfRule>
    <cfRule type="cellIs" dxfId="3252" priority="260" operator="equal">
      <formula>1</formula>
    </cfRule>
  </conditionalFormatting>
  <conditionalFormatting sqref="B39:F39">
    <cfRule type="cellIs" dxfId="3251" priority="257" operator="equal">
      <formula>0.5</formula>
    </cfRule>
    <cfRule type="cellIs" dxfId="3250" priority="258" operator="equal">
      <formula>1</formula>
    </cfRule>
  </conditionalFormatting>
  <conditionalFormatting sqref="H39">
    <cfRule type="cellIs" dxfId="3249" priority="256" operator="greaterThan">
      <formula>0.1</formula>
    </cfRule>
  </conditionalFormatting>
  <conditionalFormatting sqref="H39">
    <cfRule type="cellIs" dxfId="3248" priority="255" operator="greaterThan">
      <formula>0.1</formula>
    </cfRule>
  </conditionalFormatting>
  <conditionalFormatting sqref="H39">
    <cfRule type="cellIs" dxfId="3247" priority="254" operator="greaterThan">
      <formula>0.1</formula>
    </cfRule>
  </conditionalFormatting>
  <conditionalFormatting sqref="H39">
    <cfRule type="cellIs" dxfId="3246" priority="253" operator="greaterThan">
      <formula>0.1</formula>
    </cfRule>
  </conditionalFormatting>
  <conditionalFormatting sqref="B47:G47">
    <cfRule type="cellIs" dxfId="3245" priority="251" operator="equal">
      <formula>0.5</formula>
    </cfRule>
    <cfRule type="cellIs" dxfId="3244" priority="252" operator="equal">
      <formula>1</formula>
    </cfRule>
  </conditionalFormatting>
  <conditionalFormatting sqref="G47">
    <cfRule type="cellIs" dxfId="3243" priority="250" operator="greaterThan">
      <formula>0.1</formula>
    </cfRule>
  </conditionalFormatting>
  <conditionalFormatting sqref="B47:G47">
    <cfRule type="cellIs" dxfId="3242" priority="248" operator="equal">
      <formula>0.5</formula>
    </cfRule>
    <cfRule type="cellIs" dxfId="3241" priority="249" operator="equal">
      <formula>1</formula>
    </cfRule>
  </conditionalFormatting>
  <conditionalFormatting sqref="G47">
    <cfRule type="cellIs" dxfId="3240" priority="247" operator="greaterThan">
      <formula>0.1</formula>
    </cfRule>
  </conditionalFormatting>
  <conditionalFormatting sqref="B47:G47">
    <cfRule type="cellIs" dxfId="3239" priority="245" operator="equal">
      <formula>0.5</formula>
    </cfRule>
    <cfRule type="cellIs" dxfId="3238" priority="246" operator="equal">
      <formula>1</formula>
    </cfRule>
  </conditionalFormatting>
  <conditionalFormatting sqref="G47">
    <cfRule type="cellIs" dxfId="3237" priority="244" operator="greaterThan">
      <formula>0.1</formula>
    </cfRule>
  </conditionalFormatting>
  <conditionalFormatting sqref="B47:F47">
    <cfRule type="cellIs" dxfId="3236" priority="242" operator="equal">
      <formula>0.5</formula>
    </cfRule>
    <cfRule type="cellIs" dxfId="3235" priority="243" operator="equal">
      <formula>1</formula>
    </cfRule>
  </conditionalFormatting>
  <conditionalFormatting sqref="B47:F47">
    <cfRule type="cellIs" dxfId="3234" priority="240" operator="equal">
      <formula>0.5</formula>
    </cfRule>
    <cfRule type="cellIs" dxfId="3233" priority="241" operator="equal">
      <formula>1</formula>
    </cfRule>
  </conditionalFormatting>
  <conditionalFormatting sqref="B47:F47">
    <cfRule type="cellIs" dxfId="3232" priority="238" operator="equal">
      <formula>0.5</formula>
    </cfRule>
    <cfRule type="cellIs" dxfId="3231" priority="239" operator="equal">
      <formula>1</formula>
    </cfRule>
  </conditionalFormatting>
  <conditionalFormatting sqref="H47">
    <cfRule type="cellIs" dxfId="3230" priority="237" operator="greaterThan">
      <formula>0.1</formula>
    </cfRule>
  </conditionalFormatting>
  <conditionalFormatting sqref="H47">
    <cfRule type="cellIs" dxfId="3229" priority="236" operator="greaterThan">
      <formula>0.1</formula>
    </cfRule>
  </conditionalFormatting>
  <conditionalFormatting sqref="H47">
    <cfRule type="cellIs" dxfId="3228" priority="235" operator="greaterThan">
      <formula>0.1</formula>
    </cfRule>
  </conditionalFormatting>
  <conditionalFormatting sqref="H47">
    <cfRule type="cellIs" dxfId="3227" priority="234" operator="greaterThan">
      <formula>0.1</formula>
    </cfRule>
  </conditionalFormatting>
  <conditionalFormatting sqref="B55:G55">
    <cfRule type="cellIs" dxfId="3226" priority="232" operator="equal">
      <formula>0.5</formula>
    </cfRule>
    <cfRule type="cellIs" dxfId="3225" priority="233" operator="equal">
      <formula>1</formula>
    </cfRule>
  </conditionalFormatting>
  <conditionalFormatting sqref="G55">
    <cfRule type="cellIs" dxfId="3224" priority="231" operator="greaterThan">
      <formula>0.1</formula>
    </cfRule>
  </conditionalFormatting>
  <conditionalFormatting sqref="B55:G55">
    <cfRule type="cellIs" dxfId="3223" priority="229" operator="equal">
      <formula>0.5</formula>
    </cfRule>
    <cfRule type="cellIs" dxfId="3222" priority="230" operator="equal">
      <formula>1</formula>
    </cfRule>
  </conditionalFormatting>
  <conditionalFormatting sqref="G55">
    <cfRule type="cellIs" dxfId="3221" priority="228" operator="greaterThan">
      <formula>0.1</formula>
    </cfRule>
  </conditionalFormatting>
  <conditionalFormatting sqref="B55:G55">
    <cfRule type="cellIs" dxfId="3220" priority="226" operator="equal">
      <formula>0.5</formula>
    </cfRule>
    <cfRule type="cellIs" dxfId="3219" priority="227" operator="equal">
      <formula>1</formula>
    </cfRule>
  </conditionalFormatting>
  <conditionalFormatting sqref="G55">
    <cfRule type="cellIs" dxfId="3218" priority="225" operator="greaterThan">
      <formula>0.1</formula>
    </cfRule>
  </conditionalFormatting>
  <conditionalFormatting sqref="B55:F55">
    <cfRule type="cellIs" dxfId="3217" priority="223" operator="equal">
      <formula>0.5</formula>
    </cfRule>
    <cfRule type="cellIs" dxfId="3216" priority="224" operator="equal">
      <formula>1</formula>
    </cfRule>
  </conditionalFormatting>
  <conditionalFormatting sqref="B55:F55">
    <cfRule type="cellIs" dxfId="3215" priority="221" operator="equal">
      <formula>0.5</formula>
    </cfRule>
    <cfRule type="cellIs" dxfId="3214" priority="222" operator="equal">
      <formula>1</formula>
    </cfRule>
  </conditionalFormatting>
  <conditionalFormatting sqref="B55:F55">
    <cfRule type="cellIs" dxfId="3213" priority="219" operator="equal">
      <formula>0.5</formula>
    </cfRule>
    <cfRule type="cellIs" dxfId="3212" priority="220" operator="equal">
      <formula>1</formula>
    </cfRule>
  </conditionalFormatting>
  <conditionalFormatting sqref="H55">
    <cfRule type="cellIs" dxfId="3211" priority="218" operator="greaterThan">
      <formula>0.1</formula>
    </cfRule>
  </conditionalFormatting>
  <conditionalFormatting sqref="H55">
    <cfRule type="cellIs" dxfId="3210" priority="217" operator="greaterThan">
      <formula>0.1</formula>
    </cfRule>
  </conditionalFormatting>
  <conditionalFormatting sqref="H55">
    <cfRule type="cellIs" dxfId="3209" priority="216" operator="greaterThan">
      <formula>0.1</formula>
    </cfRule>
  </conditionalFormatting>
  <conditionalFormatting sqref="H55">
    <cfRule type="cellIs" dxfId="3208" priority="215" operator="greaterThan">
      <formula>0.1</formula>
    </cfRule>
  </conditionalFormatting>
  <conditionalFormatting sqref="B63:G63">
    <cfRule type="cellIs" dxfId="3207" priority="213" operator="equal">
      <formula>0.5</formula>
    </cfRule>
    <cfRule type="cellIs" dxfId="3206" priority="214" operator="equal">
      <formula>1</formula>
    </cfRule>
  </conditionalFormatting>
  <conditionalFormatting sqref="G63">
    <cfRule type="cellIs" dxfId="3205" priority="212" operator="greaterThan">
      <formula>0.1</formula>
    </cfRule>
  </conditionalFormatting>
  <conditionalFormatting sqref="B63:G63">
    <cfRule type="cellIs" dxfId="3204" priority="210" operator="equal">
      <formula>0.5</formula>
    </cfRule>
    <cfRule type="cellIs" dxfId="3203" priority="211" operator="equal">
      <formula>1</formula>
    </cfRule>
  </conditionalFormatting>
  <conditionalFormatting sqref="G63">
    <cfRule type="cellIs" dxfId="3202" priority="209" operator="greaterThan">
      <formula>0.1</formula>
    </cfRule>
  </conditionalFormatting>
  <conditionalFormatting sqref="B63:G63">
    <cfRule type="cellIs" dxfId="3201" priority="207" operator="equal">
      <formula>0.5</formula>
    </cfRule>
    <cfRule type="cellIs" dxfId="3200" priority="208" operator="equal">
      <formula>1</formula>
    </cfRule>
  </conditionalFormatting>
  <conditionalFormatting sqref="G63">
    <cfRule type="cellIs" dxfId="3199" priority="206" operator="greaterThan">
      <formula>0.1</formula>
    </cfRule>
  </conditionalFormatting>
  <conditionalFormatting sqref="B63:F63">
    <cfRule type="cellIs" dxfId="3198" priority="204" operator="equal">
      <formula>0.5</formula>
    </cfRule>
    <cfRule type="cellIs" dxfId="3197" priority="205" operator="equal">
      <formula>1</formula>
    </cfRule>
  </conditionalFormatting>
  <conditionalFormatting sqref="B63:F63">
    <cfRule type="cellIs" dxfId="3196" priority="202" operator="equal">
      <formula>0.5</formula>
    </cfRule>
    <cfRule type="cellIs" dxfId="3195" priority="203" operator="equal">
      <formula>1</formula>
    </cfRule>
  </conditionalFormatting>
  <conditionalFormatting sqref="B63:F63">
    <cfRule type="cellIs" dxfId="3194" priority="200" operator="equal">
      <formula>0.5</formula>
    </cfRule>
    <cfRule type="cellIs" dxfId="3193" priority="201" operator="equal">
      <formula>1</formula>
    </cfRule>
  </conditionalFormatting>
  <conditionalFormatting sqref="H63">
    <cfRule type="cellIs" dxfId="3192" priority="199" operator="greaterThan">
      <formula>0.1</formula>
    </cfRule>
  </conditionalFormatting>
  <conditionalFormatting sqref="H63">
    <cfRule type="cellIs" dxfId="3191" priority="198" operator="greaterThan">
      <formula>0.1</formula>
    </cfRule>
  </conditionalFormatting>
  <conditionalFormatting sqref="H63">
    <cfRule type="cellIs" dxfId="3190" priority="197" operator="greaterThan">
      <formula>0.1</formula>
    </cfRule>
  </conditionalFormatting>
  <conditionalFormatting sqref="H63">
    <cfRule type="cellIs" dxfId="3189" priority="196" operator="greaterThan">
      <formula>0.1</formula>
    </cfRule>
  </conditionalFormatting>
  <conditionalFormatting sqref="B71:G71">
    <cfRule type="cellIs" dxfId="3188" priority="194" operator="equal">
      <formula>0.5</formula>
    </cfRule>
    <cfRule type="cellIs" dxfId="3187" priority="195" operator="equal">
      <formula>1</formula>
    </cfRule>
  </conditionalFormatting>
  <conditionalFormatting sqref="G71">
    <cfRule type="cellIs" dxfId="3186" priority="193" operator="greaterThan">
      <formula>0.1</formula>
    </cfRule>
  </conditionalFormatting>
  <conditionalFormatting sqref="B71:G71">
    <cfRule type="cellIs" dxfId="3185" priority="191" operator="equal">
      <formula>0.5</formula>
    </cfRule>
    <cfRule type="cellIs" dxfId="3184" priority="192" operator="equal">
      <formula>1</formula>
    </cfRule>
  </conditionalFormatting>
  <conditionalFormatting sqref="G71">
    <cfRule type="cellIs" dxfId="3183" priority="190" operator="greaterThan">
      <formula>0.1</formula>
    </cfRule>
  </conditionalFormatting>
  <conditionalFormatting sqref="B71:G71">
    <cfRule type="cellIs" dxfId="3182" priority="188" operator="equal">
      <formula>0.5</formula>
    </cfRule>
    <cfRule type="cellIs" dxfId="3181" priority="189" operator="equal">
      <formula>1</formula>
    </cfRule>
  </conditionalFormatting>
  <conditionalFormatting sqref="G71">
    <cfRule type="cellIs" dxfId="3180" priority="187" operator="greaterThan">
      <formula>0.1</formula>
    </cfRule>
  </conditionalFormatting>
  <conditionalFormatting sqref="B71:F71">
    <cfRule type="cellIs" dxfId="3179" priority="185" operator="equal">
      <formula>0.5</formula>
    </cfRule>
    <cfRule type="cellIs" dxfId="3178" priority="186" operator="equal">
      <formula>1</formula>
    </cfRule>
  </conditionalFormatting>
  <conditionalFormatting sqref="B71:F71">
    <cfRule type="cellIs" dxfId="3177" priority="183" operator="equal">
      <formula>0.5</formula>
    </cfRule>
    <cfRule type="cellIs" dxfId="3176" priority="184" operator="equal">
      <formula>1</formula>
    </cfRule>
  </conditionalFormatting>
  <conditionalFormatting sqref="B71:F71">
    <cfRule type="cellIs" dxfId="3175" priority="181" operator="equal">
      <formula>0.5</formula>
    </cfRule>
    <cfRule type="cellIs" dxfId="3174" priority="182" operator="equal">
      <formula>1</formula>
    </cfRule>
  </conditionalFormatting>
  <conditionalFormatting sqref="H71">
    <cfRule type="cellIs" dxfId="3173" priority="180" operator="greaterThan">
      <formula>0.1</formula>
    </cfRule>
  </conditionalFormatting>
  <conditionalFormatting sqref="H71">
    <cfRule type="cellIs" dxfId="3172" priority="179" operator="greaterThan">
      <formula>0.1</formula>
    </cfRule>
  </conditionalFormatting>
  <conditionalFormatting sqref="H71">
    <cfRule type="cellIs" dxfId="3171" priority="178" operator="greaterThan">
      <formula>0.1</formula>
    </cfRule>
  </conditionalFormatting>
  <conditionalFormatting sqref="H71">
    <cfRule type="cellIs" dxfId="3170" priority="177" operator="greaterThan">
      <formula>0.1</formula>
    </cfRule>
  </conditionalFormatting>
  <conditionalFormatting sqref="K15:P15">
    <cfRule type="cellIs" dxfId="3169" priority="175" operator="equal">
      <formula>0.5</formula>
    </cfRule>
    <cfRule type="cellIs" dxfId="3168" priority="176" operator="equal">
      <formula>1</formula>
    </cfRule>
  </conditionalFormatting>
  <conditionalFormatting sqref="Q15">
    <cfRule type="cellIs" dxfId="3167" priority="174" operator="greaterThan">
      <formula>0.1</formula>
    </cfRule>
  </conditionalFormatting>
  <conditionalFormatting sqref="P15">
    <cfRule type="cellIs" dxfId="3166" priority="173" operator="greaterThan">
      <formula>0.1</formula>
    </cfRule>
  </conditionalFormatting>
  <conditionalFormatting sqref="K15:P15">
    <cfRule type="cellIs" dxfId="3165" priority="171" operator="equal">
      <formula>0.5</formula>
    </cfRule>
    <cfRule type="cellIs" dxfId="3164" priority="172" operator="equal">
      <formula>1</formula>
    </cfRule>
  </conditionalFormatting>
  <conditionalFormatting sqref="Q15">
    <cfRule type="cellIs" dxfId="3163" priority="170" operator="greaterThan">
      <formula>0.1</formula>
    </cfRule>
  </conditionalFormatting>
  <conditionalFormatting sqref="P15">
    <cfRule type="cellIs" dxfId="3162" priority="169" operator="greaterThan">
      <formula>0.1</formula>
    </cfRule>
  </conditionalFormatting>
  <conditionalFormatting sqref="K15:P15">
    <cfRule type="cellIs" dxfId="3161" priority="167" operator="equal">
      <formula>0.5</formula>
    </cfRule>
    <cfRule type="cellIs" dxfId="3160" priority="168" operator="equal">
      <formula>1</formula>
    </cfRule>
  </conditionalFormatting>
  <conditionalFormatting sqref="Q15">
    <cfRule type="cellIs" dxfId="3159" priority="166" operator="greaterThan">
      <formula>0.1</formula>
    </cfRule>
  </conditionalFormatting>
  <conditionalFormatting sqref="P15">
    <cfRule type="cellIs" dxfId="3158" priority="165" operator="greaterThan">
      <formula>0.1</formula>
    </cfRule>
  </conditionalFormatting>
  <conditionalFormatting sqref="K15:O15">
    <cfRule type="cellIs" dxfId="3157" priority="163" operator="equal">
      <formula>0.5</formula>
    </cfRule>
    <cfRule type="cellIs" dxfId="3156" priority="164" operator="equal">
      <formula>1</formula>
    </cfRule>
  </conditionalFormatting>
  <conditionalFormatting sqref="K15:O15">
    <cfRule type="cellIs" dxfId="3155" priority="161" operator="equal">
      <formula>0.5</formula>
    </cfRule>
    <cfRule type="cellIs" dxfId="3154" priority="162" operator="equal">
      <formula>1</formula>
    </cfRule>
  </conditionalFormatting>
  <conditionalFormatting sqref="K15:O15">
    <cfRule type="cellIs" dxfId="3153" priority="159" operator="equal">
      <formula>0.5</formula>
    </cfRule>
    <cfRule type="cellIs" dxfId="3152" priority="160" operator="equal">
      <formula>1</formula>
    </cfRule>
  </conditionalFormatting>
  <conditionalFormatting sqref="K15:P15">
    <cfRule type="cellIs" dxfId="3151" priority="157" operator="equal">
      <formula>0.5</formula>
    </cfRule>
    <cfRule type="cellIs" dxfId="3150" priority="158" operator="equal">
      <formula>1</formula>
    </cfRule>
  </conditionalFormatting>
  <conditionalFormatting sqref="Q15">
    <cfRule type="cellIs" dxfId="3149" priority="156" operator="greaterThan">
      <formula>0.1</formula>
    </cfRule>
  </conditionalFormatting>
  <conditionalFormatting sqref="P15">
    <cfRule type="cellIs" dxfId="3148" priority="155" operator="greaterThan">
      <formula>0.1</formula>
    </cfRule>
  </conditionalFormatting>
  <conditionalFormatting sqref="K23:P23">
    <cfRule type="cellIs" dxfId="3147" priority="153" operator="equal">
      <formula>0.5</formula>
    </cfRule>
    <cfRule type="cellIs" dxfId="3146" priority="154" operator="equal">
      <formula>1</formula>
    </cfRule>
  </conditionalFormatting>
  <conditionalFormatting sqref="Q23">
    <cfRule type="cellIs" dxfId="3145" priority="152" operator="greaterThan">
      <formula>0.1</formula>
    </cfRule>
  </conditionalFormatting>
  <conditionalFormatting sqref="P23">
    <cfRule type="cellIs" dxfId="3144" priority="151" operator="greaterThan">
      <formula>0.1</formula>
    </cfRule>
  </conditionalFormatting>
  <conditionalFormatting sqref="K23:P23">
    <cfRule type="cellIs" dxfId="3143" priority="149" operator="equal">
      <formula>0.5</formula>
    </cfRule>
    <cfRule type="cellIs" dxfId="3142" priority="150" operator="equal">
      <formula>1</formula>
    </cfRule>
  </conditionalFormatting>
  <conditionalFormatting sqref="Q23">
    <cfRule type="cellIs" dxfId="3141" priority="148" operator="greaterThan">
      <formula>0.1</formula>
    </cfRule>
  </conditionalFormatting>
  <conditionalFormatting sqref="P23">
    <cfRule type="cellIs" dxfId="3140" priority="147" operator="greaterThan">
      <formula>0.1</formula>
    </cfRule>
  </conditionalFormatting>
  <conditionalFormatting sqref="K23:P23">
    <cfRule type="cellIs" dxfId="3139" priority="145" operator="equal">
      <formula>0.5</formula>
    </cfRule>
    <cfRule type="cellIs" dxfId="3138" priority="146" operator="equal">
      <formula>1</formula>
    </cfRule>
  </conditionalFormatting>
  <conditionalFormatting sqref="Q23">
    <cfRule type="cellIs" dxfId="3137" priority="144" operator="greaterThan">
      <formula>0.1</formula>
    </cfRule>
  </conditionalFormatting>
  <conditionalFormatting sqref="P23">
    <cfRule type="cellIs" dxfId="3136" priority="143" operator="greaterThan">
      <formula>0.1</formula>
    </cfRule>
  </conditionalFormatting>
  <conditionalFormatting sqref="K23:O23">
    <cfRule type="cellIs" dxfId="3135" priority="141" operator="equal">
      <formula>0.5</formula>
    </cfRule>
    <cfRule type="cellIs" dxfId="3134" priority="142" operator="equal">
      <formula>1</formula>
    </cfRule>
  </conditionalFormatting>
  <conditionalFormatting sqref="K23:O23">
    <cfRule type="cellIs" dxfId="3133" priority="139" operator="equal">
      <formula>0.5</formula>
    </cfRule>
    <cfRule type="cellIs" dxfId="3132" priority="140" operator="equal">
      <formula>1</formula>
    </cfRule>
  </conditionalFormatting>
  <conditionalFormatting sqref="K23:O23">
    <cfRule type="cellIs" dxfId="3131" priority="137" operator="equal">
      <formula>0.5</formula>
    </cfRule>
    <cfRule type="cellIs" dxfId="3130" priority="138" operator="equal">
      <formula>1</formula>
    </cfRule>
  </conditionalFormatting>
  <conditionalFormatting sqref="K23:P23">
    <cfRule type="cellIs" dxfId="3129" priority="135" operator="equal">
      <formula>0.5</formula>
    </cfRule>
    <cfRule type="cellIs" dxfId="3128" priority="136" operator="equal">
      <formula>1</formula>
    </cfRule>
  </conditionalFormatting>
  <conditionalFormatting sqref="Q23">
    <cfRule type="cellIs" dxfId="3127" priority="134" operator="greaterThan">
      <formula>0.1</formula>
    </cfRule>
  </conditionalFormatting>
  <conditionalFormatting sqref="P23">
    <cfRule type="cellIs" dxfId="3126" priority="133" operator="greaterThan">
      <formula>0.1</formula>
    </cfRule>
  </conditionalFormatting>
  <conditionalFormatting sqref="K31:P31">
    <cfRule type="cellIs" dxfId="3125" priority="131" operator="equal">
      <formula>0.5</formula>
    </cfRule>
    <cfRule type="cellIs" dxfId="3124" priority="132" operator="equal">
      <formula>1</formula>
    </cfRule>
  </conditionalFormatting>
  <conditionalFormatting sqref="Q31">
    <cfRule type="cellIs" dxfId="3123" priority="130" operator="greaterThan">
      <formula>0.1</formula>
    </cfRule>
  </conditionalFormatting>
  <conditionalFormatting sqref="P31">
    <cfRule type="cellIs" dxfId="3122" priority="129" operator="greaterThan">
      <formula>0.1</formula>
    </cfRule>
  </conditionalFormatting>
  <conditionalFormatting sqref="K31:P31">
    <cfRule type="cellIs" dxfId="3121" priority="127" operator="equal">
      <formula>0.5</formula>
    </cfRule>
    <cfRule type="cellIs" dxfId="3120" priority="128" operator="equal">
      <formula>1</formula>
    </cfRule>
  </conditionalFormatting>
  <conditionalFormatting sqref="Q31">
    <cfRule type="cellIs" dxfId="3119" priority="126" operator="greaterThan">
      <formula>0.1</formula>
    </cfRule>
  </conditionalFormatting>
  <conditionalFormatting sqref="P31">
    <cfRule type="cellIs" dxfId="3118" priority="125" operator="greaterThan">
      <formula>0.1</formula>
    </cfRule>
  </conditionalFormatting>
  <conditionalFormatting sqref="K31:P31">
    <cfRule type="cellIs" dxfId="3117" priority="123" operator="equal">
      <formula>0.5</formula>
    </cfRule>
    <cfRule type="cellIs" dxfId="3116" priority="124" operator="equal">
      <formula>1</formula>
    </cfRule>
  </conditionalFormatting>
  <conditionalFormatting sqref="Q31">
    <cfRule type="cellIs" dxfId="3115" priority="122" operator="greaterThan">
      <formula>0.1</formula>
    </cfRule>
  </conditionalFormatting>
  <conditionalFormatting sqref="P31">
    <cfRule type="cellIs" dxfId="3114" priority="121" operator="greaterThan">
      <formula>0.1</formula>
    </cfRule>
  </conditionalFormatting>
  <conditionalFormatting sqref="K31:O31">
    <cfRule type="cellIs" dxfId="3113" priority="119" operator="equal">
      <formula>0.5</formula>
    </cfRule>
    <cfRule type="cellIs" dxfId="3112" priority="120" operator="equal">
      <formula>1</formula>
    </cfRule>
  </conditionalFormatting>
  <conditionalFormatting sqref="K31:O31">
    <cfRule type="cellIs" dxfId="3111" priority="117" operator="equal">
      <formula>0.5</formula>
    </cfRule>
    <cfRule type="cellIs" dxfId="3110" priority="118" operator="equal">
      <formula>1</formula>
    </cfRule>
  </conditionalFormatting>
  <conditionalFormatting sqref="K31:O31">
    <cfRule type="cellIs" dxfId="3109" priority="115" operator="equal">
      <formula>0.5</formula>
    </cfRule>
    <cfRule type="cellIs" dxfId="3108" priority="116" operator="equal">
      <formula>1</formula>
    </cfRule>
  </conditionalFormatting>
  <conditionalFormatting sqref="K31:P31">
    <cfRule type="cellIs" dxfId="3107" priority="113" operator="equal">
      <formula>0.5</formula>
    </cfRule>
    <cfRule type="cellIs" dxfId="3106" priority="114" operator="equal">
      <formula>1</formula>
    </cfRule>
  </conditionalFormatting>
  <conditionalFormatting sqref="Q31">
    <cfRule type="cellIs" dxfId="3105" priority="112" operator="greaterThan">
      <formula>0.1</formula>
    </cfRule>
  </conditionalFormatting>
  <conditionalFormatting sqref="P31">
    <cfRule type="cellIs" dxfId="3104" priority="111" operator="greaterThan">
      <formula>0.1</formula>
    </cfRule>
  </conditionalFormatting>
  <conditionalFormatting sqref="K39:P39">
    <cfRule type="cellIs" dxfId="3103" priority="109" operator="equal">
      <formula>0.5</formula>
    </cfRule>
    <cfRule type="cellIs" dxfId="3102" priority="110" operator="equal">
      <formula>1</formula>
    </cfRule>
  </conditionalFormatting>
  <conditionalFormatting sqref="Q39">
    <cfRule type="cellIs" dxfId="3101" priority="108" operator="greaterThan">
      <formula>0.1</formula>
    </cfRule>
  </conditionalFormatting>
  <conditionalFormatting sqref="P39">
    <cfRule type="cellIs" dxfId="3100" priority="107" operator="greaterThan">
      <formula>0.1</formula>
    </cfRule>
  </conditionalFormatting>
  <conditionalFormatting sqref="K39:P39">
    <cfRule type="cellIs" dxfId="3099" priority="105" operator="equal">
      <formula>0.5</formula>
    </cfRule>
    <cfRule type="cellIs" dxfId="3098" priority="106" operator="equal">
      <formula>1</formula>
    </cfRule>
  </conditionalFormatting>
  <conditionalFormatting sqref="Q39">
    <cfRule type="cellIs" dxfId="3097" priority="104" operator="greaterThan">
      <formula>0.1</formula>
    </cfRule>
  </conditionalFormatting>
  <conditionalFormatting sqref="P39">
    <cfRule type="cellIs" dxfId="3096" priority="103" operator="greaterThan">
      <formula>0.1</formula>
    </cfRule>
  </conditionalFormatting>
  <conditionalFormatting sqref="K39:P39">
    <cfRule type="cellIs" dxfId="3095" priority="101" operator="equal">
      <formula>0.5</formula>
    </cfRule>
    <cfRule type="cellIs" dxfId="3094" priority="102" operator="equal">
      <formula>1</formula>
    </cfRule>
  </conditionalFormatting>
  <conditionalFormatting sqref="Q39">
    <cfRule type="cellIs" dxfId="3093" priority="100" operator="greaterThan">
      <formula>0.1</formula>
    </cfRule>
  </conditionalFormatting>
  <conditionalFormatting sqref="P39">
    <cfRule type="cellIs" dxfId="3092" priority="99" operator="greaterThan">
      <formula>0.1</formula>
    </cfRule>
  </conditionalFormatting>
  <conditionalFormatting sqref="K39:O39">
    <cfRule type="cellIs" dxfId="3091" priority="97" operator="equal">
      <formula>0.5</formula>
    </cfRule>
    <cfRule type="cellIs" dxfId="3090" priority="98" operator="equal">
      <formula>1</formula>
    </cfRule>
  </conditionalFormatting>
  <conditionalFormatting sqref="K39:O39">
    <cfRule type="cellIs" dxfId="3089" priority="95" operator="equal">
      <formula>0.5</formula>
    </cfRule>
    <cfRule type="cellIs" dxfId="3088" priority="96" operator="equal">
      <formula>1</formula>
    </cfRule>
  </conditionalFormatting>
  <conditionalFormatting sqref="K39:O39">
    <cfRule type="cellIs" dxfId="3087" priority="93" operator="equal">
      <formula>0.5</formula>
    </cfRule>
    <cfRule type="cellIs" dxfId="3086" priority="94" operator="equal">
      <formula>1</formula>
    </cfRule>
  </conditionalFormatting>
  <conditionalFormatting sqref="K39:P39">
    <cfRule type="cellIs" dxfId="3085" priority="91" operator="equal">
      <formula>0.5</formula>
    </cfRule>
    <cfRule type="cellIs" dxfId="3084" priority="92" operator="equal">
      <formula>1</formula>
    </cfRule>
  </conditionalFormatting>
  <conditionalFormatting sqref="Q39">
    <cfRule type="cellIs" dxfId="3083" priority="90" operator="greaterThan">
      <formula>0.1</formula>
    </cfRule>
  </conditionalFormatting>
  <conditionalFormatting sqref="P39">
    <cfRule type="cellIs" dxfId="3082" priority="89" operator="greaterThan">
      <formula>0.1</formula>
    </cfRule>
  </conditionalFormatting>
  <conditionalFormatting sqref="K47:P47">
    <cfRule type="cellIs" dxfId="3081" priority="87" operator="equal">
      <formula>0.5</formula>
    </cfRule>
    <cfRule type="cellIs" dxfId="3080" priority="88" operator="equal">
      <formula>1</formula>
    </cfRule>
  </conditionalFormatting>
  <conditionalFormatting sqref="Q47">
    <cfRule type="cellIs" dxfId="3079" priority="86" operator="greaterThan">
      <formula>0.1</formula>
    </cfRule>
  </conditionalFormatting>
  <conditionalFormatting sqref="P47">
    <cfRule type="cellIs" dxfId="3078" priority="85" operator="greaterThan">
      <formula>0.1</formula>
    </cfRule>
  </conditionalFormatting>
  <conditionalFormatting sqref="K47:P47">
    <cfRule type="cellIs" dxfId="3077" priority="83" operator="equal">
      <formula>0.5</formula>
    </cfRule>
    <cfRule type="cellIs" dxfId="3076" priority="84" operator="equal">
      <formula>1</formula>
    </cfRule>
  </conditionalFormatting>
  <conditionalFormatting sqref="Q47">
    <cfRule type="cellIs" dxfId="3075" priority="82" operator="greaterThan">
      <formula>0.1</formula>
    </cfRule>
  </conditionalFormatting>
  <conditionalFormatting sqref="P47">
    <cfRule type="cellIs" dxfId="3074" priority="81" operator="greaterThan">
      <formula>0.1</formula>
    </cfRule>
  </conditionalFormatting>
  <conditionalFormatting sqref="K47:P47">
    <cfRule type="cellIs" dxfId="3073" priority="79" operator="equal">
      <formula>0.5</formula>
    </cfRule>
    <cfRule type="cellIs" dxfId="3072" priority="80" operator="equal">
      <formula>1</formula>
    </cfRule>
  </conditionalFormatting>
  <conditionalFormatting sqref="Q47">
    <cfRule type="cellIs" dxfId="3071" priority="78" operator="greaterThan">
      <formula>0.1</formula>
    </cfRule>
  </conditionalFormatting>
  <conditionalFormatting sqref="P47">
    <cfRule type="cellIs" dxfId="3070" priority="77" operator="greaterThan">
      <formula>0.1</formula>
    </cfRule>
  </conditionalFormatting>
  <conditionalFormatting sqref="K47:O47">
    <cfRule type="cellIs" dxfId="3069" priority="75" operator="equal">
      <formula>0.5</formula>
    </cfRule>
    <cfRule type="cellIs" dxfId="3068" priority="76" operator="equal">
      <formula>1</formula>
    </cfRule>
  </conditionalFormatting>
  <conditionalFormatting sqref="K47:O47">
    <cfRule type="cellIs" dxfId="3067" priority="73" operator="equal">
      <formula>0.5</formula>
    </cfRule>
    <cfRule type="cellIs" dxfId="3066" priority="74" operator="equal">
      <formula>1</formula>
    </cfRule>
  </conditionalFormatting>
  <conditionalFormatting sqref="K47:O47">
    <cfRule type="cellIs" dxfId="3065" priority="71" operator="equal">
      <formula>0.5</formula>
    </cfRule>
    <cfRule type="cellIs" dxfId="3064" priority="72" operator="equal">
      <formula>1</formula>
    </cfRule>
  </conditionalFormatting>
  <conditionalFormatting sqref="K47:P47">
    <cfRule type="cellIs" dxfId="3063" priority="69" operator="equal">
      <formula>0.5</formula>
    </cfRule>
    <cfRule type="cellIs" dxfId="3062" priority="70" operator="equal">
      <formula>1</formula>
    </cfRule>
  </conditionalFormatting>
  <conditionalFormatting sqref="Q47">
    <cfRule type="cellIs" dxfId="3061" priority="68" operator="greaterThan">
      <formula>0.1</formula>
    </cfRule>
  </conditionalFormatting>
  <conditionalFormatting sqref="P47">
    <cfRule type="cellIs" dxfId="3060" priority="67" operator="greaterThan">
      <formula>0.1</formula>
    </cfRule>
  </conditionalFormatting>
  <conditionalFormatting sqref="K55:P55">
    <cfRule type="cellIs" dxfId="3059" priority="65" operator="equal">
      <formula>0.5</formula>
    </cfRule>
    <cfRule type="cellIs" dxfId="3058" priority="66" operator="equal">
      <formula>1</formula>
    </cfRule>
  </conditionalFormatting>
  <conditionalFormatting sqref="Q55">
    <cfRule type="cellIs" dxfId="3057" priority="64" operator="greaterThan">
      <formula>0.1</formula>
    </cfRule>
  </conditionalFormatting>
  <conditionalFormatting sqref="P55">
    <cfRule type="cellIs" dxfId="3056" priority="63" operator="greaterThan">
      <formula>0.1</formula>
    </cfRule>
  </conditionalFormatting>
  <conditionalFormatting sqref="K55:P55">
    <cfRule type="cellIs" dxfId="3055" priority="61" operator="equal">
      <formula>0.5</formula>
    </cfRule>
    <cfRule type="cellIs" dxfId="3054" priority="62" operator="equal">
      <formula>1</formula>
    </cfRule>
  </conditionalFormatting>
  <conditionalFormatting sqref="Q55">
    <cfRule type="cellIs" dxfId="3053" priority="60" operator="greaterThan">
      <formula>0.1</formula>
    </cfRule>
  </conditionalFormatting>
  <conditionalFormatting sqref="P55">
    <cfRule type="cellIs" dxfId="3052" priority="59" operator="greaterThan">
      <formula>0.1</formula>
    </cfRule>
  </conditionalFormatting>
  <conditionalFormatting sqref="K55:P55">
    <cfRule type="cellIs" dxfId="3051" priority="57" operator="equal">
      <formula>0.5</formula>
    </cfRule>
    <cfRule type="cellIs" dxfId="3050" priority="58" operator="equal">
      <formula>1</formula>
    </cfRule>
  </conditionalFormatting>
  <conditionalFormatting sqref="Q55">
    <cfRule type="cellIs" dxfId="3049" priority="56" operator="greaterThan">
      <formula>0.1</formula>
    </cfRule>
  </conditionalFormatting>
  <conditionalFormatting sqref="P55">
    <cfRule type="cellIs" dxfId="3048" priority="55" operator="greaterThan">
      <formula>0.1</formula>
    </cfRule>
  </conditionalFormatting>
  <conditionalFormatting sqref="K55:O55">
    <cfRule type="cellIs" dxfId="3047" priority="53" operator="equal">
      <formula>0.5</formula>
    </cfRule>
    <cfRule type="cellIs" dxfId="3046" priority="54" operator="equal">
      <formula>1</formula>
    </cfRule>
  </conditionalFormatting>
  <conditionalFormatting sqref="K55:O55">
    <cfRule type="cellIs" dxfId="3045" priority="51" operator="equal">
      <formula>0.5</formula>
    </cfRule>
    <cfRule type="cellIs" dxfId="3044" priority="52" operator="equal">
      <formula>1</formula>
    </cfRule>
  </conditionalFormatting>
  <conditionalFormatting sqref="K55:O55">
    <cfRule type="cellIs" dxfId="3043" priority="49" operator="equal">
      <formula>0.5</formula>
    </cfRule>
    <cfRule type="cellIs" dxfId="3042" priority="50" operator="equal">
      <formula>1</formula>
    </cfRule>
  </conditionalFormatting>
  <conditionalFormatting sqref="K55:P55">
    <cfRule type="cellIs" dxfId="3041" priority="47" operator="equal">
      <formula>0.5</formula>
    </cfRule>
    <cfRule type="cellIs" dxfId="3040" priority="48" operator="equal">
      <formula>1</formula>
    </cfRule>
  </conditionalFormatting>
  <conditionalFormatting sqref="Q55">
    <cfRule type="cellIs" dxfId="3039" priority="46" operator="greaterThan">
      <formula>0.1</formula>
    </cfRule>
  </conditionalFormatting>
  <conditionalFormatting sqref="P55">
    <cfRule type="cellIs" dxfId="3038" priority="45" operator="greaterThan">
      <formula>0.1</formula>
    </cfRule>
  </conditionalFormatting>
  <conditionalFormatting sqref="K63:P63">
    <cfRule type="cellIs" dxfId="3037" priority="43" operator="equal">
      <formula>0.5</formula>
    </cfRule>
    <cfRule type="cellIs" dxfId="3036" priority="44" operator="equal">
      <formula>1</formula>
    </cfRule>
  </conditionalFormatting>
  <conditionalFormatting sqref="Q63">
    <cfRule type="cellIs" dxfId="3035" priority="42" operator="greaterThan">
      <formula>0.1</formula>
    </cfRule>
  </conditionalFormatting>
  <conditionalFormatting sqref="P63">
    <cfRule type="cellIs" dxfId="3034" priority="41" operator="greaterThan">
      <formula>0.1</formula>
    </cfRule>
  </conditionalFormatting>
  <conditionalFormatting sqref="K63:P63">
    <cfRule type="cellIs" dxfId="3033" priority="39" operator="equal">
      <formula>0.5</formula>
    </cfRule>
    <cfRule type="cellIs" dxfId="3032" priority="40" operator="equal">
      <formula>1</formula>
    </cfRule>
  </conditionalFormatting>
  <conditionalFormatting sqref="Q63">
    <cfRule type="cellIs" dxfId="3031" priority="38" operator="greaterThan">
      <formula>0.1</formula>
    </cfRule>
  </conditionalFormatting>
  <conditionalFormatting sqref="P63">
    <cfRule type="cellIs" dxfId="3030" priority="37" operator="greaterThan">
      <formula>0.1</formula>
    </cfRule>
  </conditionalFormatting>
  <conditionalFormatting sqref="K63:P63">
    <cfRule type="cellIs" dxfId="3029" priority="35" operator="equal">
      <formula>0.5</formula>
    </cfRule>
    <cfRule type="cellIs" dxfId="3028" priority="36" operator="equal">
      <formula>1</formula>
    </cfRule>
  </conditionalFormatting>
  <conditionalFormatting sqref="Q63">
    <cfRule type="cellIs" dxfId="3027" priority="34" operator="greaterThan">
      <formula>0.1</formula>
    </cfRule>
  </conditionalFormatting>
  <conditionalFormatting sqref="P63">
    <cfRule type="cellIs" dxfId="3026" priority="33" operator="greaterThan">
      <formula>0.1</formula>
    </cfRule>
  </conditionalFormatting>
  <conditionalFormatting sqref="K63:O63">
    <cfRule type="cellIs" dxfId="3025" priority="31" operator="equal">
      <formula>0.5</formula>
    </cfRule>
    <cfRule type="cellIs" dxfId="3024" priority="32" operator="equal">
      <formula>1</formula>
    </cfRule>
  </conditionalFormatting>
  <conditionalFormatting sqref="K63:O63">
    <cfRule type="cellIs" dxfId="3023" priority="29" operator="equal">
      <formula>0.5</formula>
    </cfRule>
    <cfRule type="cellIs" dxfId="3022" priority="30" operator="equal">
      <formula>1</formula>
    </cfRule>
  </conditionalFormatting>
  <conditionalFormatting sqref="K63:O63">
    <cfRule type="cellIs" dxfId="3021" priority="27" operator="equal">
      <formula>0.5</formula>
    </cfRule>
    <cfRule type="cellIs" dxfId="3020" priority="28" operator="equal">
      <formula>1</formula>
    </cfRule>
  </conditionalFormatting>
  <conditionalFormatting sqref="K63:P63">
    <cfRule type="cellIs" dxfId="3019" priority="25" operator="equal">
      <formula>0.5</formula>
    </cfRule>
    <cfRule type="cellIs" dxfId="3018" priority="26" operator="equal">
      <formula>1</formula>
    </cfRule>
  </conditionalFormatting>
  <conditionalFormatting sqref="Q63">
    <cfRule type="cellIs" dxfId="3017" priority="24" operator="greaterThan">
      <formula>0.1</formula>
    </cfRule>
  </conditionalFormatting>
  <conditionalFormatting sqref="P63">
    <cfRule type="cellIs" dxfId="3016" priority="23" operator="greaterThan">
      <formula>0.1</formula>
    </cfRule>
  </conditionalFormatting>
  <conditionalFormatting sqref="K71:P71">
    <cfRule type="cellIs" dxfId="3015" priority="21" operator="equal">
      <formula>0.5</formula>
    </cfRule>
    <cfRule type="cellIs" dxfId="3014" priority="22" operator="equal">
      <formula>1</formula>
    </cfRule>
  </conditionalFormatting>
  <conditionalFormatting sqref="Q71">
    <cfRule type="cellIs" dxfId="3013" priority="20" operator="greaterThan">
      <formula>0.1</formula>
    </cfRule>
  </conditionalFormatting>
  <conditionalFormatting sqref="P71">
    <cfRule type="cellIs" dxfId="3012" priority="19" operator="greaterThan">
      <formula>0.1</formula>
    </cfRule>
  </conditionalFormatting>
  <conditionalFormatting sqref="K71:P71">
    <cfRule type="cellIs" dxfId="3011" priority="17" operator="equal">
      <formula>0.5</formula>
    </cfRule>
    <cfRule type="cellIs" dxfId="3010" priority="18" operator="equal">
      <formula>1</formula>
    </cfRule>
  </conditionalFormatting>
  <conditionalFormatting sqref="Q71">
    <cfRule type="cellIs" dxfId="3009" priority="16" operator="greaterThan">
      <formula>0.1</formula>
    </cfRule>
  </conditionalFormatting>
  <conditionalFormatting sqref="P71">
    <cfRule type="cellIs" dxfId="3008" priority="15" operator="greaterThan">
      <formula>0.1</formula>
    </cfRule>
  </conditionalFormatting>
  <conditionalFormatting sqref="K71:P71">
    <cfRule type="cellIs" dxfId="3007" priority="13" operator="equal">
      <formula>0.5</formula>
    </cfRule>
    <cfRule type="cellIs" dxfId="3006" priority="14" operator="equal">
      <formula>1</formula>
    </cfRule>
  </conditionalFormatting>
  <conditionalFormatting sqref="Q71">
    <cfRule type="cellIs" dxfId="3005" priority="12" operator="greaterThan">
      <formula>0.1</formula>
    </cfRule>
  </conditionalFormatting>
  <conditionalFormatting sqref="P71">
    <cfRule type="cellIs" dxfId="3004" priority="11" operator="greaterThan">
      <formula>0.1</formula>
    </cfRule>
  </conditionalFormatting>
  <conditionalFormatting sqref="K71:O71">
    <cfRule type="cellIs" dxfId="3003" priority="9" operator="equal">
      <formula>0.5</formula>
    </cfRule>
    <cfRule type="cellIs" dxfId="3002" priority="10" operator="equal">
      <formula>1</formula>
    </cfRule>
  </conditionalFormatting>
  <conditionalFormatting sqref="K71:O71">
    <cfRule type="cellIs" dxfId="3001" priority="7" operator="equal">
      <formula>0.5</formula>
    </cfRule>
    <cfRule type="cellIs" dxfId="3000" priority="8" operator="equal">
      <formula>1</formula>
    </cfRule>
  </conditionalFormatting>
  <conditionalFormatting sqref="K71:O71">
    <cfRule type="cellIs" dxfId="2999" priority="5" operator="equal">
      <formula>0.5</formula>
    </cfRule>
    <cfRule type="cellIs" dxfId="2998" priority="6" operator="equal">
      <formula>1</formula>
    </cfRule>
  </conditionalFormatting>
  <conditionalFormatting sqref="K71:P71">
    <cfRule type="cellIs" dxfId="2997" priority="3" operator="equal">
      <formula>0.5</formula>
    </cfRule>
    <cfRule type="cellIs" dxfId="2996" priority="4" operator="equal">
      <formula>1</formula>
    </cfRule>
  </conditionalFormatting>
  <conditionalFormatting sqref="Q71">
    <cfRule type="cellIs" dxfId="2995" priority="2" operator="greaterThan">
      <formula>0.1</formula>
    </cfRule>
  </conditionalFormatting>
  <conditionalFormatting sqref="P71">
    <cfRule type="cellIs" dxfId="2994" priority="1" operator="greaterThan">
      <formula>0.1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233"/>
  <sheetViews>
    <sheetView topLeftCell="A22" zoomScale="80" zoomScaleNormal="80" workbookViewId="0">
      <selection activeCell="H71" sqref="H71"/>
    </sheetView>
  </sheetViews>
  <sheetFormatPr defaultRowHeight="15"/>
  <cols>
    <col min="1" max="1" width="30.28515625" style="97" bestFit="1" customWidth="1"/>
    <col min="2" max="2" width="5.140625" style="97" customWidth="1"/>
    <col min="3" max="4" width="5.140625" style="97" bestFit="1" customWidth="1"/>
    <col min="5" max="5" width="6.28515625" style="97" bestFit="1" customWidth="1"/>
    <col min="6" max="6" width="5.140625" style="97" bestFit="1" customWidth="1"/>
    <col min="7" max="7" width="6.7109375" style="97" bestFit="1" customWidth="1"/>
    <col min="8" max="8" width="6" style="140" bestFit="1" customWidth="1"/>
    <col min="9" max="9" width="9.140625" style="97"/>
    <col min="10" max="10" width="25" style="97" bestFit="1" customWidth="1"/>
    <col min="11" max="11" width="5.140625" style="97" customWidth="1"/>
    <col min="12" max="15" width="5.140625" style="97" bestFit="1" customWidth="1"/>
    <col min="16" max="16" width="6.7109375" style="97" bestFit="1" customWidth="1"/>
    <col min="17" max="17" width="6" style="140" bestFit="1" customWidth="1"/>
    <col min="18" max="52" width="9.140625" style="125"/>
    <col min="53" max="16384" width="9.140625" style="97"/>
  </cols>
  <sheetData>
    <row r="1" spans="1:20" ht="28.5">
      <c r="A1" s="95" t="s">
        <v>60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62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381</v>
      </c>
      <c r="S1" s="475"/>
      <c r="T1" s="254"/>
    </row>
    <row r="2" spans="1:20" ht="15" customHeight="1">
      <c r="A2" s="224" t="s">
        <v>90</v>
      </c>
      <c r="B2" s="226">
        <v>101</v>
      </c>
      <c r="C2" s="226">
        <v>132</v>
      </c>
      <c r="D2" s="226">
        <v>108</v>
      </c>
      <c r="E2" s="226">
        <v>130</v>
      </c>
      <c r="F2" s="226">
        <v>108</v>
      </c>
      <c r="G2" s="100">
        <f>SUM(B2:F2)</f>
        <v>579</v>
      </c>
      <c r="H2" s="128"/>
      <c r="I2" s="129"/>
      <c r="J2" s="98" t="s">
        <v>27</v>
      </c>
      <c r="K2" s="225">
        <v>96</v>
      </c>
      <c r="L2" s="225">
        <v>105</v>
      </c>
      <c r="M2" s="225">
        <v>128</v>
      </c>
      <c r="N2" s="225">
        <v>94</v>
      </c>
      <c r="O2" s="225">
        <v>114</v>
      </c>
      <c r="P2" s="100">
        <f>SUM(K2:O2)</f>
        <v>537</v>
      </c>
      <c r="Q2" s="128"/>
      <c r="S2" s="254"/>
      <c r="T2" s="254"/>
    </row>
    <row r="3" spans="1:20" ht="15" customHeight="1">
      <c r="A3" s="224" t="s">
        <v>9</v>
      </c>
      <c r="B3" s="226">
        <v>111</v>
      </c>
      <c r="C3" s="226">
        <v>130</v>
      </c>
      <c r="D3" s="226">
        <v>122</v>
      </c>
      <c r="E3" s="226">
        <v>107</v>
      </c>
      <c r="F3" s="226">
        <v>122</v>
      </c>
      <c r="G3" s="100">
        <f>SUM(B3:F3)</f>
        <v>592</v>
      </c>
      <c r="H3" s="476" t="s">
        <v>55</v>
      </c>
      <c r="I3" s="477"/>
      <c r="J3" s="98" t="s">
        <v>28</v>
      </c>
      <c r="K3" s="225">
        <v>125</v>
      </c>
      <c r="L3" s="225">
        <v>89</v>
      </c>
      <c r="M3" s="225">
        <v>132</v>
      </c>
      <c r="N3" s="225">
        <v>98</v>
      </c>
      <c r="O3" s="225">
        <v>128</v>
      </c>
      <c r="P3" s="100">
        <f>SUM(K3:O3)</f>
        <v>572</v>
      </c>
      <c r="Q3" s="128"/>
    </row>
    <row r="4" spans="1:20" ht="15" customHeight="1">
      <c r="A4" s="99"/>
      <c r="B4" s="101">
        <f t="shared" ref="B4:G4" si="0">SUM(B2:B3)</f>
        <v>212</v>
      </c>
      <c r="C4" s="101">
        <f t="shared" si="0"/>
        <v>262</v>
      </c>
      <c r="D4" s="101">
        <f t="shared" si="0"/>
        <v>230</v>
      </c>
      <c r="E4" s="101">
        <f t="shared" si="0"/>
        <v>237</v>
      </c>
      <c r="F4" s="101">
        <f t="shared" si="0"/>
        <v>230</v>
      </c>
      <c r="G4" s="102">
        <f t="shared" si="0"/>
        <v>1171</v>
      </c>
      <c r="H4" s="476"/>
      <c r="I4" s="477"/>
      <c r="J4" s="99"/>
      <c r="K4" s="101">
        <f t="shared" ref="K4:P4" si="1">SUM(K2:K3)</f>
        <v>221</v>
      </c>
      <c r="L4" s="101">
        <f t="shared" si="1"/>
        <v>194</v>
      </c>
      <c r="M4" s="101">
        <f t="shared" si="1"/>
        <v>260</v>
      </c>
      <c r="N4" s="101">
        <f t="shared" si="1"/>
        <v>192</v>
      </c>
      <c r="O4" s="101">
        <f t="shared" si="1"/>
        <v>242</v>
      </c>
      <c r="P4" s="102">
        <f t="shared" si="1"/>
        <v>1109</v>
      </c>
      <c r="Q4" s="128"/>
    </row>
    <row r="5" spans="1:20">
      <c r="A5" s="103" t="s">
        <v>12</v>
      </c>
      <c r="B5" s="104">
        <v>12</v>
      </c>
      <c r="C5" s="105">
        <f>B5</f>
        <v>12</v>
      </c>
      <c r="D5" s="104">
        <f>B5</f>
        <v>12</v>
      </c>
      <c r="E5" s="104">
        <f>B5</f>
        <v>12</v>
      </c>
      <c r="F5" s="104">
        <f>B5</f>
        <v>12</v>
      </c>
      <c r="G5" s="106">
        <f>SUM(B5:F5)</f>
        <v>60</v>
      </c>
      <c r="H5" s="249"/>
      <c r="I5" s="130"/>
      <c r="J5" s="103" t="s">
        <v>12</v>
      </c>
      <c r="K5" s="104">
        <v>28</v>
      </c>
      <c r="L5" s="105">
        <f>K5</f>
        <v>28</v>
      </c>
      <c r="M5" s="104">
        <f>K5</f>
        <v>28</v>
      </c>
      <c r="N5" s="104">
        <f>K5</f>
        <v>28</v>
      </c>
      <c r="O5" s="104">
        <f>K5</f>
        <v>28</v>
      </c>
      <c r="P5" s="106">
        <f>SUM(K5:O5)</f>
        <v>140</v>
      </c>
      <c r="Q5" s="249"/>
    </row>
    <row r="6" spans="1:20" ht="15.75" thickBot="1">
      <c r="A6" s="205">
        <f>B5-K5</f>
        <v>-16</v>
      </c>
      <c r="B6" s="108">
        <f>SUM(B4:B5)</f>
        <v>224</v>
      </c>
      <c r="C6" s="108">
        <f>SUM(C4:C5)</f>
        <v>274</v>
      </c>
      <c r="D6" s="108">
        <f>SUM(D4:D5)</f>
        <v>242</v>
      </c>
      <c r="E6" s="108">
        <f>SUM(E4:E5)</f>
        <v>249</v>
      </c>
      <c r="F6" s="108">
        <f>SUM(F4,F5)</f>
        <v>242</v>
      </c>
      <c r="G6" s="109">
        <f>SUM(B6:F6)</f>
        <v>1231</v>
      </c>
      <c r="H6" s="110" t="s">
        <v>14</v>
      </c>
      <c r="I6" s="130"/>
      <c r="J6" s="107">
        <f>K5-B5</f>
        <v>16</v>
      </c>
      <c r="K6" s="108">
        <f>SUM(K4:K5)</f>
        <v>249</v>
      </c>
      <c r="L6" s="108">
        <f>SUM(L4:L5)</f>
        <v>222</v>
      </c>
      <c r="M6" s="108">
        <f>SUM(M4:M5)</f>
        <v>288</v>
      </c>
      <c r="N6" s="108">
        <f>SUM(N4:N5)</f>
        <v>220</v>
      </c>
      <c r="O6" s="108">
        <f>SUM(O4,O5)</f>
        <v>270</v>
      </c>
      <c r="P6" s="109">
        <f>SUM(K6:O6)</f>
        <v>1249</v>
      </c>
      <c r="Q6" s="110" t="s">
        <v>14</v>
      </c>
    </row>
    <row r="7" spans="1:20" ht="15.75" thickBot="1">
      <c r="A7" s="99" t="s">
        <v>13</v>
      </c>
      <c r="B7" s="59">
        <f>IF(B6&gt;K6,1,0)+IF(B6&lt;K6,0)+IF(B6=K6,0.5)</f>
        <v>0</v>
      </c>
      <c r="C7" s="59">
        <f t="shared" ref="C7:F7" si="2">IF(C6&gt;L6,1,0)+IF(C6&lt;L6,0)+IF(C6=L6,0.5)</f>
        <v>1</v>
      </c>
      <c r="D7" s="59">
        <f t="shared" si="2"/>
        <v>0</v>
      </c>
      <c r="E7" s="59">
        <f t="shared" si="2"/>
        <v>1</v>
      </c>
      <c r="F7" s="59">
        <f t="shared" si="2"/>
        <v>0</v>
      </c>
      <c r="G7" s="111">
        <f>IF(G6&gt;P6,2,0)+IF(G6&lt;P6,0)+IF(G6=P6,1)</f>
        <v>0</v>
      </c>
      <c r="H7" s="32">
        <f>SUM(B7:G7)</f>
        <v>2</v>
      </c>
      <c r="I7" s="112"/>
      <c r="J7" s="99" t="s">
        <v>13</v>
      </c>
      <c r="K7" s="59">
        <f>IF(K6&gt;B6,1,0)+IF(K6&lt;B6,0)+IF(K6=B6,0.5)</f>
        <v>1</v>
      </c>
      <c r="L7" s="59">
        <f t="shared" ref="L7:O7" si="3">IF(L6&gt;C6,1,0)+IF(L6&lt;C6,0)+IF(L6=C6,0.5)</f>
        <v>0</v>
      </c>
      <c r="M7" s="59">
        <f t="shared" si="3"/>
        <v>1</v>
      </c>
      <c r="N7" s="59">
        <f t="shared" si="3"/>
        <v>0</v>
      </c>
      <c r="O7" s="59">
        <f t="shared" si="3"/>
        <v>1</v>
      </c>
      <c r="P7" s="59">
        <f>IF(P6&gt;G6,2,0)+IF(P6&lt;G6,0)+IF(P6=G6,1)</f>
        <v>2</v>
      </c>
      <c r="Q7" s="32">
        <f>SUM(K7:P7)</f>
        <v>5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355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66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86</v>
      </c>
      <c r="B10" s="225">
        <v>133</v>
      </c>
      <c r="C10" s="225">
        <v>132</v>
      </c>
      <c r="D10" s="225">
        <v>92</v>
      </c>
      <c r="E10" s="225">
        <v>133</v>
      </c>
      <c r="F10" s="225">
        <v>115</v>
      </c>
      <c r="G10" s="100">
        <f>SUM(B10:F10)</f>
        <v>605</v>
      </c>
      <c r="H10" s="128"/>
      <c r="I10" s="129"/>
      <c r="J10" s="21" t="s">
        <v>6</v>
      </c>
      <c r="K10" s="226">
        <v>111</v>
      </c>
      <c r="L10" s="226">
        <v>114</v>
      </c>
      <c r="M10" s="226">
        <v>107</v>
      </c>
      <c r="N10" s="226">
        <v>106</v>
      </c>
      <c r="O10" s="226">
        <v>145</v>
      </c>
      <c r="P10" s="100">
        <f>SUM(K10:O10)</f>
        <v>583</v>
      </c>
      <c r="Q10" s="128"/>
    </row>
    <row r="11" spans="1:20" ht="15" customHeight="1">
      <c r="A11" s="117" t="s">
        <v>92</v>
      </c>
      <c r="B11" s="225">
        <v>117</v>
      </c>
      <c r="C11" s="225">
        <v>146</v>
      </c>
      <c r="D11" s="225">
        <v>138</v>
      </c>
      <c r="E11" s="225">
        <v>96</v>
      </c>
      <c r="F11" s="225">
        <v>136</v>
      </c>
      <c r="G11" s="100">
        <f>SUM(B11:F11)</f>
        <v>633</v>
      </c>
      <c r="H11" s="476" t="s">
        <v>55</v>
      </c>
      <c r="I11" s="477"/>
      <c r="J11" s="21" t="s">
        <v>11</v>
      </c>
      <c r="K11" s="226">
        <v>104</v>
      </c>
      <c r="L11" s="226">
        <v>136</v>
      </c>
      <c r="M11" s="226">
        <v>150</v>
      </c>
      <c r="N11" s="226">
        <v>125</v>
      </c>
      <c r="O11" s="226">
        <v>149</v>
      </c>
      <c r="P11" s="100">
        <f>SUM(K11:O11)</f>
        <v>664</v>
      </c>
      <c r="Q11" s="128"/>
    </row>
    <row r="12" spans="1:20" ht="15" customHeight="1">
      <c r="A12" s="99"/>
      <c r="B12" s="101">
        <f t="shared" ref="B12:G12" si="4">SUM(B10:B11)</f>
        <v>250</v>
      </c>
      <c r="C12" s="101">
        <f t="shared" si="4"/>
        <v>278</v>
      </c>
      <c r="D12" s="101">
        <f t="shared" si="4"/>
        <v>230</v>
      </c>
      <c r="E12" s="101">
        <f t="shared" si="4"/>
        <v>229</v>
      </c>
      <c r="F12" s="101">
        <f t="shared" si="4"/>
        <v>251</v>
      </c>
      <c r="G12" s="102">
        <f t="shared" si="4"/>
        <v>1238</v>
      </c>
      <c r="H12" s="476"/>
      <c r="I12" s="477"/>
      <c r="J12" s="99"/>
      <c r="K12" s="101">
        <f t="shared" ref="K12:P12" si="5">SUM(K10:K11)</f>
        <v>215</v>
      </c>
      <c r="L12" s="101">
        <f t="shared" si="5"/>
        <v>250</v>
      </c>
      <c r="M12" s="101">
        <f t="shared" si="5"/>
        <v>257</v>
      </c>
      <c r="N12" s="101">
        <f t="shared" si="5"/>
        <v>231</v>
      </c>
      <c r="O12" s="101">
        <f t="shared" si="5"/>
        <v>294</v>
      </c>
      <c r="P12" s="102">
        <f t="shared" si="5"/>
        <v>1247</v>
      </c>
      <c r="Q12" s="128"/>
    </row>
    <row r="13" spans="1:20">
      <c r="A13" s="103" t="s">
        <v>12</v>
      </c>
      <c r="B13" s="104">
        <v>4</v>
      </c>
      <c r="C13" s="105">
        <f>B13</f>
        <v>4</v>
      </c>
      <c r="D13" s="104">
        <f>B13</f>
        <v>4</v>
      </c>
      <c r="E13" s="104">
        <f>B13</f>
        <v>4</v>
      </c>
      <c r="F13" s="104">
        <f>B13</f>
        <v>4</v>
      </c>
      <c r="G13" s="106">
        <f>SUM(B13:F13)</f>
        <v>20</v>
      </c>
      <c r="H13" s="249"/>
      <c r="I13" s="130"/>
      <c r="J13" s="103" t="s">
        <v>12</v>
      </c>
      <c r="K13" s="104">
        <v>12</v>
      </c>
      <c r="L13" s="105">
        <f>K13</f>
        <v>12</v>
      </c>
      <c r="M13" s="104">
        <f>K13</f>
        <v>12</v>
      </c>
      <c r="N13" s="104">
        <f>K13</f>
        <v>12</v>
      </c>
      <c r="O13" s="104">
        <f>K13</f>
        <v>12</v>
      </c>
      <c r="P13" s="106">
        <f>SUM(K13:O13)</f>
        <v>60</v>
      </c>
      <c r="Q13" s="249"/>
    </row>
    <row r="14" spans="1:20" ht="15.75" thickBot="1">
      <c r="A14" s="205">
        <f>B13-K13</f>
        <v>-8</v>
      </c>
      <c r="B14" s="108">
        <f>SUM(B12:B13)</f>
        <v>254</v>
      </c>
      <c r="C14" s="108">
        <f>SUM(C12:C13)</f>
        <v>282</v>
      </c>
      <c r="D14" s="108">
        <f>SUM(D12:D13)</f>
        <v>234</v>
      </c>
      <c r="E14" s="108">
        <f>SUM(E12:E13)</f>
        <v>233</v>
      </c>
      <c r="F14" s="108">
        <f>SUM(F12,F13)</f>
        <v>255</v>
      </c>
      <c r="G14" s="109">
        <f>SUM(B14:F14)</f>
        <v>1258</v>
      </c>
      <c r="H14" s="110" t="s">
        <v>14</v>
      </c>
      <c r="I14" s="130"/>
      <c r="J14" s="107">
        <f>K13-B13</f>
        <v>8</v>
      </c>
      <c r="K14" s="108">
        <f>SUM(K12:K13)</f>
        <v>227</v>
      </c>
      <c r="L14" s="108">
        <f>SUM(L12:L13)</f>
        <v>262</v>
      </c>
      <c r="M14" s="108">
        <f>SUM(M12:M13)</f>
        <v>269</v>
      </c>
      <c r="N14" s="108">
        <f>SUM(N12:N13)</f>
        <v>243</v>
      </c>
      <c r="O14" s="108">
        <f>SUM(O12,O13)</f>
        <v>306</v>
      </c>
      <c r="P14" s="109">
        <f>SUM(K14:O14)</f>
        <v>1307</v>
      </c>
      <c r="Q14" s="110" t="s">
        <v>14</v>
      </c>
    </row>
    <row r="15" spans="1:20" ht="15.75" thickBot="1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1</v>
      </c>
      <c r="D15" s="59">
        <f t="shared" si="6"/>
        <v>0</v>
      </c>
      <c r="E15" s="59">
        <f t="shared" si="6"/>
        <v>0</v>
      </c>
      <c r="F15" s="59">
        <f t="shared" si="6"/>
        <v>0</v>
      </c>
      <c r="G15" s="111">
        <f>IF(G14&gt;P14,2,0)+IF(G14&lt;P14,0)+IF(G14=P14,1)</f>
        <v>0</v>
      </c>
      <c r="H15" s="32">
        <f>SUM(B15:G15)</f>
        <v>2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</v>
      </c>
      <c r="M15" s="59">
        <f t="shared" si="7"/>
        <v>1</v>
      </c>
      <c r="N15" s="59">
        <f t="shared" si="7"/>
        <v>1</v>
      </c>
      <c r="O15" s="59">
        <f t="shared" si="7"/>
        <v>1</v>
      </c>
      <c r="P15" s="59">
        <f>IF(P14&gt;G14,2,0)+IF(P14&lt;G14,0)+IF(P14=G14,1)</f>
        <v>2</v>
      </c>
      <c r="Q15" s="32">
        <f>SUM(K15:P15)</f>
        <v>5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68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64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29</v>
      </c>
      <c r="B18" s="225">
        <v>115</v>
      </c>
      <c r="C18" s="225">
        <v>102</v>
      </c>
      <c r="D18" s="225">
        <v>128</v>
      </c>
      <c r="E18" s="225">
        <v>109</v>
      </c>
      <c r="F18" s="225">
        <v>114</v>
      </c>
      <c r="G18" s="100">
        <f>SUM(B18:F18)</f>
        <v>568</v>
      </c>
      <c r="H18" s="128"/>
      <c r="I18" s="129"/>
      <c r="J18" s="98" t="s">
        <v>2</v>
      </c>
      <c r="K18" s="225">
        <v>115</v>
      </c>
      <c r="L18" s="225">
        <v>165</v>
      </c>
      <c r="M18" s="225">
        <v>121</v>
      </c>
      <c r="N18" s="225">
        <v>125</v>
      </c>
      <c r="O18" s="225">
        <v>138</v>
      </c>
      <c r="P18" s="100">
        <f>SUM(K18:O18)</f>
        <v>664</v>
      </c>
      <c r="Q18" s="128"/>
    </row>
    <row r="19" spans="1:17" ht="15" customHeight="1">
      <c r="A19" s="98" t="s">
        <v>30</v>
      </c>
      <c r="B19" s="225">
        <v>103</v>
      </c>
      <c r="C19" s="225">
        <v>94</v>
      </c>
      <c r="D19" s="225">
        <v>110</v>
      </c>
      <c r="E19" s="225">
        <v>96</v>
      </c>
      <c r="F19" s="225">
        <v>89</v>
      </c>
      <c r="G19" s="100">
        <f>SUM(B19:F19)</f>
        <v>492</v>
      </c>
      <c r="H19" s="476" t="s">
        <v>55</v>
      </c>
      <c r="I19" s="477"/>
      <c r="J19" s="98" t="s">
        <v>5</v>
      </c>
      <c r="K19" s="225">
        <v>146</v>
      </c>
      <c r="L19" s="225">
        <v>108</v>
      </c>
      <c r="M19" s="225">
        <v>116</v>
      </c>
      <c r="N19" s="225">
        <v>119</v>
      </c>
      <c r="O19" s="225">
        <v>126</v>
      </c>
      <c r="P19" s="100">
        <f>SUM(K19:O19)</f>
        <v>615</v>
      </c>
      <c r="Q19" s="128"/>
    </row>
    <row r="20" spans="1:17" ht="15" customHeight="1">
      <c r="A20" s="99"/>
      <c r="B20" s="101">
        <f t="shared" ref="B20:G20" si="8">SUM(B18:B19)</f>
        <v>218</v>
      </c>
      <c r="C20" s="101">
        <f t="shared" si="8"/>
        <v>196</v>
      </c>
      <c r="D20" s="101">
        <f t="shared" si="8"/>
        <v>238</v>
      </c>
      <c r="E20" s="101">
        <f t="shared" si="8"/>
        <v>205</v>
      </c>
      <c r="F20" s="101">
        <f t="shared" si="8"/>
        <v>203</v>
      </c>
      <c r="G20" s="102">
        <f t="shared" si="8"/>
        <v>1060</v>
      </c>
      <c r="H20" s="476"/>
      <c r="I20" s="477"/>
      <c r="J20" s="99"/>
      <c r="K20" s="101">
        <f t="shared" ref="K20:P20" si="9">SUM(K18:K19)</f>
        <v>261</v>
      </c>
      <c r="L20" s="101">
        <f t="shared" si="9"/>
        <v>273</v>
      </c>
      <c r="M20" s="101">
        <f t="shared" si="9"/>
        <v>237</v>
      </c>
      <c r="N20" s="101">
        <f t="shared" si="9"/>
        <v>244</v>
      </c>
      <c r="O20" s="101">
        <f t="shared" si="9"/>
        <v>264</v>
      </c>
      <c r="P20" s="102">
        <f t="shared" si="9"/>
        <v>1279</v>
      </c>
      <c r="Q20" s="128"/>
    </row>
    <row r="21" spans="1:17">
      <c r="A21" s="103" t="s">
        <v>12</v>
      </c>
      <c r="B21" s="104">
        <v>49</v>
      </c>
      <c r="C21" s="105">
        <f>B21</f>
        <v>49</v>
      </c>
      <c r="D21" s="104">
        <f>B21</f>
        <v>49</v>
      </c>
      <c r="E21" s="104">
        <f>B21</f>
        <v>49</v>
      </c>
      <c r="F21" s="104">
        <f>B21</f>
        <v>49</v>
      </c>
      <c r="G21" s="106">
        <f>SUM(B21:F21)</f>
        <v>245</v>
      </c>
      <c r="H21" s="249"/>
      <c r="I21" s="130"/>
      <c r="J21" s="103" t="s">
        <v>12</v>
      </c>
      <c r="K21" s="104">
        <v>18</v>
      </c>
      <c r="L21" s="105">
        <f>K21</f>
        <v>18</v>
      </c>
      <c r="M21" s="104">
        <f>K21</f>
        <v>18</v>
      </c>
      <c r="N21" s="104">
        <f>K21</f>
        <v>18</v>
      </c>
      <c r="O21" s="104">
        <f>K21</f>
        <v>18</v>
      </c>
      <c r="P21" s="106">
        <f>SUM(K21:O21)</f>
        <v>90</v>
      </c>
      <c r="Q21" s="249"/>
    </row>
    <row r="22" spans="1:17" ht="15.75" thickBot="1">
      <c r="A22" s="205">
        <f>B21-K21</f>
        <v>31</v>
      </c>
      <c r="B22" s="108">
        <f>SUM(B20:B21)</f>
        <v>267</v>
      </c>
      <c r="C22" s="108">
        <f>SUM(C20:C21)</f>
        <v>245</v>
      </c>
      <c r="D22" s="108">
        <f>SUM(D20:D21)</f>
        <v>287</v>
      </c>
      <c r="E22" s="108">
        <f>SUM(E20:E21)</f>
        <v>254</v>
      </c>
      <c r="F22" s="108">
        <f>SUM(F20,F21)</f>
        <v>252</v>
      </c>
      <c r="G22" s="109">
        <f>SUM(B22:F22)</f>
        <v>1305</v>
      </c>
      <c r="H22" s="110" t="s">
        <v>14</v>
      </c>
      <c r="I22" s="130"/>
      <c r="J22" s="107">
        <f>K21-B21</f>
        <v>-31</v>
      </c>
      <c r="K22" s="108">
        <f>SUM(K20:K21)</f>
        <v>279</v>
      </c>
      <c r="L22" s="108">
        <f>SUM(L20:L21)</f>
        <v>291</v>
      </c>
      <c r="M22" s="108">
        <f>SUM(M20:M21)</f>
        <v>255</v>
      </c>
      <c r="N22" s="108">
        <f>SUM(N20:N21)</f>
        <v>262</v>
      </c>
      <c r="O22" s="108">
        <f>SUM(O20,O21)</f>
        <v>282</v>
      </c>
      <c r="P22" s="109">
        <f>SUM(K22:O22)</f>
        <v>1369</v>
      </c>
      <c r="Q22" s="110" t="s">
        <v>14</v>
      </c>
    </row>
    <row r="23" spans="1:17" ht="15.75" thickBot="1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0</v>
      </c>
      <c r="D23" s="59">
        <f t="shared" si="10"/>
        <v>1</v>
      </c>
      <c r="E23" s="59">
        <f t="shared" si="10"/>
        <v>0</v>
      </c>
      <c r="F23" s="59">
        <f t="shared" si="10"/>
        <v>0</v>
      </c>
      <c r="G23" s="111">
        <f>IF(G22&gt;P22,2,0)+IF(G22&lt;P22,0)+IF(G22=P22,1)</f>
        <v>0</v>
      </c>
      <c r="H23" s="32">
        <f>SUM(B23:G23)</f>
        <v>1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1</v>
      </c>
      <c r="M23" s="59">
        <f t="shared" si="11"/>
        <v>0</v>
      </c>
      <c r="N23" s="59">
        <f t="shared" si="11"/>
        <v>1</v>
      </c>
      <c r="O23" s="59">
        <f t="shared" si="11"/>
        <v>1</v>
      </c>
      <c r="P23" s="59">
        <f>IF(P22&gt;G22,2,0)+IF(P22&lt;G22,0)+IF(P22=G22,1)</f>
        <v>2</v>
      </c>
      <c r="Q23" s="32">
        <f>SUM(K23:P23)</f>
        <v>6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111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334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119" t="s">
        <v>31</v>
      </c>
      <c r="B26" s="226">
        <v>100</v>
      </c>
      <c r="C26" s="226">
        <v>81</v>
      </c>
      <c r="D26" s="226">
        <v>109</v>
      </c>
      <c r="E26" s="226">
        <v>134</v>
      </c>
      <c r="F26" s="226">
        <v>105</v>
      </c>
      <c r="G26" s="100">
        <f>SUM(B26:F26)</f>
        <v>529</v>
      </c>
      <c r="H26" s="128"/>
      <c r="I26" s="129"/>
      <c r="J26" s="98" t="s">
        <v>88</v>
      </c>
      <c r="K26" s="225">
        <v>88</v>
      </c>
      <c r="L26" s="225">
        <v>93</v>
      </c>
      <c r="M26" s="225">
        <v>130</v>
      </c>
      <c r="N26" s="225">
        <v>137</v>
      </c>
      <c r="O26" s="225">
        <v>124</v>
      </c>
      <c r="P26" s="100">
        <f>SUM(K26:O26)</f>
        <v>572</v>
      </c>
      <c r="Q26" s="128"/>
    </row>
    <row r="27" spans="1:17" ht="15" customHeight="1">
      <c r="A27" s="119" t="s">
        <v>95</v>
      </c>
      <c r="B27" s="226">
        <v>103</v>
      </c>
      <c r="C27" s="226">
        <v>105</v>
      </c>
      <c r="D27" s="226">
        <v>110</v>
      </c>
      <c r="E27" s="226">
        <v>108</v>
      </c>
      <c r="F27" s="226">
        <v>97</v>
      </c>
      <c r="G27" s="100">
        <f>SUM(B27:F27)</f>
        <v>523</v>
      </c>
      <c r="H27" s="476" t="s">
        <v>55</v>
      </c>
      <c r="I27" s="477"/>
      <c r="J27" s="98" t="s">
        <v>89</v>
      </c>
      <c r="K27" s="225">
        <v>135</v>
      </c>
      <c r="L27" s="225">
        <v>111</v>
      </c>
      <c r="M27" s="225">
        <v>139</v>
      </c>
      <c r="N27" s="225">
        <v>127</v>
      </c>
      <c r="O27" s="225">
        <v>122</v>
      </c>
      <c r="P27" s="100">
        <f>SUM(K27:O27)</f>
        <v>634</v>
      </c>
      <c r="Q27" s="128"/>
    </row>
    <row r="28" spans="1:17" ht="15" customHeight="1">
      <c r="A28" s="99"/>
      <c r="B28" s="101">
        <f t="shared" ref="B28:G28" si="12">SUM(B26:B27)</f>
        <v>203</v>
      </c>
      <c r="C28" s="101">
        <f t="shared" si="12"/>
        <v>186</v>
      </c>
      <c r="D28" s="101">
        <f t="shared" si="12"/>
        <v>219</v>
      </c>
      <c r="E28" s="101">
        <f t="shared" si="12"/>
        <v>242</v>
      </c>
      <c r="F28" s="101">
        <f t="shared" si="12"/>
        <v>202</v>
      </c>
      <c r="G28" s="102">
        <f t="shared" si="12"/>
        <v>1052</v>
      </c>
      <c r="H28" s="476"/>
      <c r="I28" s="477"/>
      <c r="J28" s="99"/>
      <c r="K28" s="101">
        <f t="shared" ref="K28:P28" si="13">SUM(K26:K27)</f>
        <v>223</v>
      </c>
      <c r="L28" s="101">
        <f t="shared" si="13"/>
        <v>204</v>
      </c>
      <c r="M28" s="101">
        <f t="shared" si="13"/>
        <v>269</v>
      </c>
      <c r="N28" s="101">
        <f t="shared" si="13"/>
        <v>264</v>
      </c>
      <c r="O28" s="101">
        <f t="shared" si="13"/>
        <v>246</v>
      </c>
      <c r="P28" s="102">
        <f t="shared" si="13"/>
        <v>1206</v>
      </c>
      <c r="Q28" s="128"/>
    </row>
    <row r="29" spans="1:17">
      <c r="A29" s="103" t="s">
        <v>12</v>
      </c>
      <c r="B29" s="104">
        <v>40</v>
      </c>
      <c r="C29" s="105">
        <f>B29</f>
        <v>40</v>
      </c>
      <c r="D29" s="104">
        <f>B29</f>
        <v>40</v>
      </c>
      <c r="E29" s="104">
        <f>B29</f>
        <v>40</v>
      </c>
      <c r="F29" s="104">
        <f>B29</f>
        <v>40</v>
      </c>
      <c r="G29" s="106">
        <f>SUM(B29:F29)</f>
        <v>200</v>
      </c>
      <c r="H29" s="249"/>
      <c r="I29" s="130"/>
      <c r="J29" s="103" t="s">
        <v>12</v>
      </c>
      <c r="K29" s="104">
        <v>8</v>
      </c>
      <c r="L29" s="105">
        <f>K29</f>
        <v>8</v>
      </c>
      <c r="M29" s="104">
        <f>K29</f>
        <v>8</v>
      </c>
      <c r="N29" s="104">
        <f>K29</f>
        <v>8</v>
      </c>
      <c r="O29" s="104">
        <f>K29</f>
        <v>8</v>
      </c>
      <c r="P29" s="106">
        <f>SUM(K29:O29)</f>
        <v>40</v>
      </c>
      <c r="Q29" s="249"/>
    </row>
    <row r="30" spans="1:17" ht="15.75" thickBot="1">
      <c r="A30" s="205">
        <f>B29-K29</f>
        <v>32</v>
      </c>
      <c r="B30" s="108">
        <f>SUM(B28:B29)</f>
        <v>243</v>
      </c>
      <c r="C30" s="108">
        <f>SUM(C28:C29)</f>
        <v>226</v>
      </c>
      <c r="D30" s="108">
        <f>SUM(D28:D29)</f>
        <v>259</v>
      </c>
      <c r="E30" s="108">
        <f>SUM(E28:E29)</f>
        <v>282</v>
      </c>
      <c r="F30" s="108">
        <f>SUM(F28,F29)</f>
        <v>242</v>
      </c>
      <c r="G30" s="109">
        <f>SUM(B30:F30)</f>
        <v>1252</v>
      </c>
      <c r="H30" s="110" t="s">
        <v>14</v>
      </c>
      <c r="I30" s="130"/>
      <c r="J30" s="107">
        <f>K29-B29</f>
        <v>-32</v>
      </c>
      <c r="K30" s="108">
        <f>SUM(K28:K29)</f>
        <v>231</v>
      </c>
      <c r="L30" s="108">
        <f>SUM(L28:L29)</f>
        <v>212</v>
      </c>
      <c r="M30" s="108">
        <f>SUM(M28:M29)</f>
        <v>277</v>
      </c>
      <c r="N30" s="108">
        <f>SUM(N28:N29)</f>
        <v>272</v>
      </c>
      <c r="O30" s="108">
        <f>SUM(O28,O29)</f>
        <v>254</v>
      </c>
      <c r="P30" s="109">
        <f>SUM(K30:O30)</f>
        <v>1246</v>
      </c>
      <c r="Q30" s="110" t="s">
        <v>14</v>
      </c>
    </row>
    <row r="31" spans="1:17" ht="15.75" thickBot="1">
      <c r="A31" s="99" t="s">
        <v>13</v>
      </c>
      <c r="B31" s="59">
        <f>IF(B30&gt;K30,1,0)+IF(B30&lt;K30,0)+IF(B30=K30,0.5)</f>
        <v>1</v>
      </c>
      <c r="C31" s="59">
        <f t="shared" ref="C31:F31" si="14">IF(C30&gt;L30,1,0)+IF(C30&lt;L30,0)+IF(C30=L30,0.5)</f>
        <v>1</v>
      </c>
      <c r="D31" s="59">
        <f t="shared" si="14"/>
        <v>0</v>
      </c>
      <c r="E31" s="59">
        <f t="shared" si="14"/>
        <v>1</v>
      </c>
      <c r="F31" s="59">
        <f t="shared" si="14"/>
        <v>0</v>
      </c>
      <c r="G31" s="111">
        <f>IF(G30&gt;P30,2,0)+IF(G30&lt;P30,0)+IF(G30=P30,1)</f>
        <v>2</v>
      </c>
      <c r="H31" s="32">
        <f>SUM(B31:G31)</f>
        <v>5</v>
      </c>
      <c r="I31" s="131"/>
      <c r="J31" s="99" t="s">
        <v>13</v>
      </c>
      <c r="K31" s="59">
        <f>IF(K30&gt;B30,1,0)+IF(K30&lt;B30,0)+IF(K30=B30,0.5)</f>
        <v>0</v>
      </c>
      <c r="L31" s="59">
        <f t="shared" ref="L31:O31" si="15">IF(L30&gt;C30,1,0)+IF(L30&lt;C30,0)+IF(L30=C30,0.5)</f>
        <v>0</v>
      </c>
      <c r="M31" s="59">
        <f t="shared" si="15"/>
        <v>1</v>
      </c>
      <c r="N31" s="59">
        <f t="shared" si="15"/>
        <v>0</v>
      </c>
      <c r="O31" s="59">
        <f t="shared" si="15"/>
        <v>1</v>
      </c>
      <c r="P31" s="59">
        <f>IF(P30&gt;G30,2,0)+IF(P30&lt;G30,0)+IF(P30=G30,1)</f>
        <v>0</v>
      </c>
      <c r="Q31" s="32">
        <f>SUM(K31:P31)</f>
        <v>2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57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337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224" t="s">
        <v>74</v>
      </c>
      <c r="B34" s="226">
        <v>106</v>
      </c>
      <c r="C34" s="226">
        <v>117</v>
      </c>
      <c r="D34" s="226">
        <v>84</v>
      </c>
      <c r="E34" s="226">
        <v>112</v>
      </c>
      <c r="F34" s="226">
        <v>121</v>
      </c>
      <c r="G34" s="100">
        <f>SUM(B34:F34)</f>
        <v>540</v>
      </c>
      <c r="H34" s="128"/>
      <c r="I34" s="129"/>
      <c r="J34" s="224" t="s">
        <v>71</v>
      </c>
      <c r="K34" s="226">
        <v>102</v>
      </c>
      <c r="L34" s="225">
        <v>116</v>
      </c>
      <c r="M34" s="225">
        <v>116</v>
      </c>
      <c r="N34" s="225">
        <v>141</v>
      </c>
      <c r="O34" s="225">
        <v>134</v>
      </c>
      <c r="P34" s="100">
        <f>SUM(K34:O34)</f>
        <v>609</v>
      </c>
      <c r="Q34" s="128"/>
    </row>
    <row r="35" spans="1:17" ht="15" customHeight="1">
      <c r="A35" s="224" t="s">
        <v>75</v>
      </c>
      <c r="B35" s="226">
        <v>104</v>
      </c>
      <c r="C35" s="226">
        <v>93</v>
      </c>
      <c r="D35" s="226">
        <v>100</v>
      </c>
      <c r="E35" s="226">
        <v>104</v>
      </c>
      <c r="F35" s="226">
        <v>120</v>
      </c>
      <c r="G35" s="100">
        <f>SUM(B35:F35)</f>
        <v>521</v>
      </c>
      <c r="H35" s="476" t="s">
        <v>55</v>
      </c>
      <c r="I35" s="477"/>
      <c r="J35" s="224" t="s">
        <v>266</v>
      </c>
      <c r="K35" s="227">
        <v>120</v>
      </c>
      <c r="L35" s="225">
        <v>95</v>
      </c>
      <c r="M35" s="225">
        <v>119</v>
      </c>
      <c r="N35" s="225">
        <v>122</v>
      </c>
      <c r="O35" s="225">
        <v>112</v>
      </c>
      <c r="P35" s="100">
        <f>SUM(K35:O35)</f>
        <v>568</v>
      </c>
      <c r="Q35" s="128"/>
    </row>
    <row r="36" spans="1:17" ht="15" customHeight="1">
      <c r="A36" s="99"/>
      <c r="B36" s="101">
        <f t="shared" ref="B36:G36" si="16">SUM(B34:B35)</f>
        <v>210</v>
      </c>
      <c r="C36" s="101">
        <f t="shared" si="16"/>
        <v>210</v>
      </c>
      <c r="D36" s="101">
        <f t="shared" si="16"/>
        <v>184</v>
      </c>
      <c r="E36" s="101">
        <f t="shared" si="16"/>
        <v>216</v>
      </c>
      <c r="F36" s="101">
        <f t="shared" si="16"/>
        <v>241</v>
      </c>
      <c r="G36" s="102">
        <f t="shared" si="16"/>
        <v>1061</v>
      </c>
      <c r="H36" s="476"/>
      <c r="I36" s="477"/>
      <c r="J36" s="99"/>
      <c r="K36" s="101">
        <f t="shared" ref="K36:P36" si="17">SUM(K34:K35)</f>
        <v>222</v>
      </c>
      <c r="L36" s="101">
        <f t="shared" si="17"/>
        <v>211</v>
      </c>
      <c r="M36" s="101">
        <f t="shared" si="17"/>
        <v>235</v>
      </c>
      <c r="N36" s="101">
        <f t="shared" si="17"/>
        <v>263</v>
      </c>
      <c r="O36" s="101">
        <f t="shared" si="17"/>
        <v>246</v>
      </c>
      <c r="P36" s="102">
        <f t="shared" si="17"/>
        <v>1177</v>
      </c>
      <c r="Q36" s="128"/>
    </row>
    <row r="37" spans="1:17">
      <c r="A37" s="103" t="s">
        <v>12</v>
      </c>
      <c r="B37" s="104">
        <v>27</v>
      </c>
      <c r="C37" s="105">
        <f>B37</f>
        <v>27</v>
      </c>
      <c r="D37" s="104">
        <f>B37</f>
        <v>27</v>
      </c>
      <c r="E37" s="104">
        <f>B37</f>
        <v>27</v>
      </c>
      <c r="F37" s="104">
        <f>B37</f>
        <v>27</v>
      </c>
      <c r="G37" s="106">
        <f>SUM(B37:F37)</f>
        <v>135</v>
      </c>
      <c r="H37" s="249"/>
      <c r="I37" s="130"/>
      <c r="J37" s="103" t="s">
        <v>12</v>
      </c>
      <c r="K37" s="104">
        <v>23</v>
      </c>
      <c r="L37" s="105">
        <f>K37</f>
        <v>23</v>
      </c>
      <c r="M37" s="104">
        <f>K37</f>
        <v>23</v>
      </c>
      <c r="N37" s="104">
        <f>K37</f>
        <v>23</v>
      </c>
      <c r="O37" s="104">
        <f>K37</f>
        <v>23</v>
      </c>
      <c r="P37" s="106">
        <f>SUM(K37:O37)</f>
        <v>115</v>
      </c>
      <c r="Q37" s="249"/>
    </row>
    <row r="38" spans="1:17" ht="15.75" thickBot="1">
      <c r="A38" s="205">
        <f>B37-K37</f>
        <v>4</v>
      </c>
      <c r="B38" s="108">
        <f>SUM(B36:B37)</f>
        <v>237</v>
      </c>
      <c r="C38" s="108">
        <f>SUM(C36:C37)</f>
        <v>237</v>
      </c>
      <c r="D38" s="108">
        <f>SUM(D36:D37)</f>
        <v>211</v>
      </c>
      <c r="E38" s="108">
        <f>SUM(E36:E37)</f>
        <v>243</v>
      </c>
      <c r="F38" s="108">
        <f>SUM(F36,F37)</f>
        <v>268</v>
      </c>
      <c r="G38" s="109">
        <f>SUM(B38:F38)</f>
        <v>1196</v>
      </c>
      <c r="H38" s="110" t="s">
        <v>14</v>
      </c>
      <c r="I38" s="130"/>
      <c r="J38" s="107">
        <f>K37-B37</f>
        <v>-4</v>
      </c>
      <c r="K38" s="108">
        <f>SUM(K36:K37)</f>
        <v>245</v>
      </c>
      <c r="L38" s="108">
        <f>SUM(L36:L37)</f>
        <v>234</v>
      </c>
      <c r="M38" s="108">
        <f>SUM(M36:M37)</f>
        <v>258</v>
      </c>
      <c r="N38" s="108">
        <f>SUM(N36:N37)</f>
        <v>286</v>
      </c>
      <c r="O38" s="108">
        <f>SUM(O36,O37)</f>
        <v>269</v>
      </c>
      <c r="P38" s="109">
        <f>SUM(K38:O38)</f>
        <v>1292</v>
      </c>
      <c r="Q38" s="110" t="s">
        <v>14</v>
      </c>
    </row>
    <row r="39" spans="1:17" ht="15.75" thickBot="1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1</v>
      </c>
      <c r="D39" s="59">
        <f t="shared" si="18"/>
        <v>0</v>
      </c>
      <c r="E39" s="59">
        <f t="shared" si="18"/>
        <v>0</v>
      </c>
      <c r="F39" s="59">
        <f t="shared" si="18"/>
        <v>0</v>
      </c>
      <c r="G39" s="111">
        <f>IF(G38&gt;P38,2,0)+IF(G38&lt;P38,0)+IF(G38=P38,1)</f>
        <v>0</v>
      </c>
      <c r="H39" s="32">
        <f>SUM(B39:G39)</f>
        <v>1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0</v>
      </c>
      <c r="M39" s="59">
        <f t="shared" si="19"/>
        <v>1</v>
      </c>
      <c r="N39" s="59">
        <f t="shared" si="19"/>
        <v>1</v>
      </c>
      <c r="O39" s="59">
        <f t="shared" si="19"/>
        <v>1</v>
      </c>
      <c r="P39" s="59">
        <f>IF(P38&gt;G38,2,0)+IF(P38&lt;G38,0)+IF(P38=G38,1)</f>
        <v>2</v>
      </c>
      <c r="Q39" s="32">
        <f>SUM(K39:P39)</f>
        <v>6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67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58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80</v>
      </c>
      <c r="B42" s="225">
        <v>103</v>
      </c>
      <c r="C42" s="225">
        <v>82</v>
      </c>
      <c r="D42" s="225">
        <v>132</v>
      </c>
      <c r="E42" s="225">
        <v>98</v>
      </c>
      <c r="F42" s="225">
        <v>98</v>
      </c>
      <c r="G42" s="100">
        <f>SUM(B42:F42)</f>
        <v>513</v>
      </c>
      <c r="H42" s="128"/>
      <c r="I42" s="129"/>
      <c r="J42" s="98" t="s">
        <v>77</v>
      </c>
      <c r="K42" s="225">
        <v>133</v>
      </c>
      <c r="L42" s="225">
        <v>106</v>
      </c>
      <c r="M42" s="225">
        <v>102</v>
      </c>
      <c r="N42" s="225">
        <v>116</v>
      </c>
      <c r="O42" s="225">
        <v>101</v>
      </c>
      <c r="P42" s="100">
        <f>SUM(K42:O42)</f>
        <v>558</v>
      </c>
      <c r="Q42" s="128"/>
    </row>
    <row r="43" spans="1:17" ht="15" customHeight="1">
      <c r="A43" s="98" t="s">
        <v>81</v>
      </c>
      <c r="B43" s="225">
        <v>113</v>
      </c>
      <c r="C43" s="225">
        <v>100</v>
      </c>
      <c r="D43" s="225">
        <v>98</v>
      </c>
      <c r="E43" s="225">
        <v>135</v>
      </c>
      <c r="F43" s="225">
        <v>92</v>
      </c>
      <c r="G43" s="100">
        <f>SUM(B43:F43)</f>
        <v>538</v>
      </c>
      <c r="H43" s="476" t="s">
        <v>55</v>
      </c>
      <c r="I43" s="477"/>
      <c r="J43" s="98" t="s">
        <v>78</v>
      </c>
      <c r="K43" s="225">
        <v>140</v>
      </c>
      <c r="L43" s="225">
        <v>140</v>
      </c>
      <c r="M43" s="225">
        <v>146</v>
      </c>
      <c r="N43" s="225">
        <v>125</v>
      </c>
      <c r="O43" s="225">
        <v>117</v>
      </c>
      <c r="P43" s="100">
        <f>SUM(K43:O43)</f>
        <v>668</v>
      </c>
      <c r="Q43" s="128"/>
    </row>
    <row r="44" spans="1:17" ht="15" customHeight="1">
      <c r="A44" s="99"/>
      <c r="B44" s="101">
        <f t="shared" ref="B44:G44" si="20">SUM(B42:B43)</f>
        <v>216</v>
      </c>
      <c r="C44" s="101">
        <f t="shared" si="20"/>
        <v>182</v>
      </c>
      <c r="D44" s="101">
        <f t="shared" si="20"/>
        <v>230</v>
      </c>
      <c r="E44" s="101">
        <f t="shared" si="20"/>
        <v>233</v>
      </c>
      <c r="F44" s="101">
        <f t="shared" si="20"/>
        <v>190</v>
      </c>
      <c r="G44" s="102">
        <f t="shared" si="20"/>
        <v>1051</v>
      </c>
      <c r="H44" s="476"/>
      <c r="I44" s="477"/>
      <c r="J44" s="99"/>
      <c r="K44" s="101">
        <f t="shared" ref="K44:P44" si="21">SUM(K42:K43)</f>
        <v>273</v>
      </c>
      <c r="L44" s="101">
        <f t="shared" si="21"/>
        <v>246</v>
      </c>
      <c r="M44" s="101">
        <f t="shared" si="21"/>
        <v>248</v>
      </c>
      <c r="N44" s="101">
        <f t="shared" si="21"/>
        <v>241</v>
      </c>
      <c r="O44" s="101">
        <f t="shared" si="21"/>
        <v>218</v>
      </c>
      <c r="P44" s="102">
        <f t="shared" si="21"/>
        <v>1226</v>
      </c>
      <c r="Q44" s="128"/>
    </row>
    <row r="45" spans="1:17">
      <c r="A45" s="103" t="s">
        <v>12</v>
      </c>
      <c r="B45" s="104">
        <v>48</v>
      </c>
      <c r="C45" s="105">
        <f>B45</f>
        <v>48</v>
      </c>
      <c r="D45" s="104">
        <f>B45</f>
        <v>48</v>
      </c>
      <c r="E45" s="104">
        <f>B45</f>
        <v>48</v>
      </c>
      <c r="F45" s="104">
        <f>B45</f>
        <v>48</v>
      </c>
      <c r="G45" s="106">
        <f>SUM(B45:F45)</f>
        <v>240</v>
      </c>
      <c r="H45" s="249"/>
      <c r="I45" s="130"/>
      <c r="J45" s="103" t="s">
        <v>12</v>
      </c>
      <c r="K45" s="104">
        <v>14</v>
      </c>
      <c r="L45" s="105">
        <f>K45</f>
        <v>14</v>
      </c>
      <c r="M45" s="104">
        <f>K45</f>
        <v>14</v>
      </c>
      <c r="N45" s="104">
        <f>K45</f>
        <v>14</v>
      </c>
      <c r="O45" s="104">
        <f>K45</f>
        <v>14</v>
      </c>
      <c r="P45" s="106">
        <f>SUM(K45:O45)</f>
        <v>70</v>
      </c>
      <c r="Q45" s="249"/>
    </row>
    <row r="46" spans="1:17" ht="15.75" thickBot="1">
      <c r="A46" s="107"/>
      <c r="B46" s="108">
        <f>SUM(B44:B45)</f>
        <v>264</v>
      </c>
      <c r="C46" s="108">
        <f>SUM(C44:C45)</f>
        <v>230</v>
      </c>
      <c r="D46" s="108">
        <f>SUM(D44:D45)</f>
        <v>278</v>
      </c>
      <c r="E46" s="108">
        <f>SUM(E44:E45)</f>
        <v>281</v>
      </c>
      <c r="F46" s="108">
        <f>SUM(F44,F45)</f>
        <v>238</v>
      </c>
      <c r="G46" s="109">
        <f>SUM(B46:F46)</f>
        <v>1291</v>
      </c>
      <c r="H46" s="110" t="s">
        <v>14</v>
      </c>
      <c r="I46" s="130"/>
      <c r="J46" s="107">
        <f>K45-B45</f>
        <v>-34</v>
      </c>
      <c r="K46" s="108">
        <f>SUM(K44:K45)</f>
        <v>287</v>
      </c>
      <c r="L46" s="108">
        <f>SUM(L44:L45)</f>
        <v>260</v>
      </c>
      <c r="M46" s="108">
        <f>SUM(M44:M45)</f>
        <v>262</v>
      </c>
      <c r="N46" s="108">
        <f>SUM(N44:N45)</f>
        <v>255</v>
      </c>
      <c r="O46" s="108">
        <f>SUM(O44,O45)</f>
        <v>232</v>
      </c>
      <c r="P46" s="109">
        <f>SUM(K46:O46)</f>
        <v>1296</v>
      </c>
      <c r="Q46" s="110" t="s">
        <v>14</v>
      </c>
    </row>
    <row r="47" spans="1:17" ht="15.75" thickBot="1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0</v>
      </c>
      <c r="D47" s="59">
        <f t="shared" si="22"/>
        <v>1</v>
      </c>
      <c r="E47" s="59">
        <f t="shared" si="22"/>
        <v>1</v>
      </c>
      <c r="F47" s="59">
        <f t="shared" si="22"/>
        <v>1</v>
      </c>
      <c r="G47" s="111">
        <f>IF(G46&gt;P46,2,0)+IF(G46&lt;P46,0)+IF(G46=P46,1)</f>
        <v>0</v>
      </c>
      <c r="H47" s="32">
        <f>SUM(B47:G47)</f>
        <v>3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1</v>
      </c>
      <c r="M47" s="59">
        <f t="shared" si="23"/>
        <v>0</v>
      </c>
      <c r="N47" s="59">
        <f t="shared" si="23"/>
        <v>0</v>
      </c>
      <c r="O47" s="59">
        <f t="shared" si="23"/>
        <v>0</v>
      </c>
      <c r="P47" s="59">
        <f>IF(P46&gt;G46,2,0)+IF(P46&lt;G46,0)+IF(P46=G46,1)</f>
        <v>2</v>
      </c>
      <c r="Q47" s="32">
        <f>SUM(K47:P47)</f>
        <v>4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56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73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69</v>
      </c>
      <c r="B50" s="225">
        <v>136</v>
      </c>
      <c r="C50" s="225">
        <v>119</v>
      </c>
      <c r="D50" s="225">
        <v>86</v>
      </c>
      <c r="E50" s="225">
        <v>101</v>
      </c>
      <c r="F50" s="225">
        <v>106</v>
      </c>
      <c r="G50" s="100">
        <f>SUM(B50:F50)</f>
        <v>548</v>
      </c>
      <c r="H50" s="128"/>
      <c r="I50" s="129"/>
      <c r="J50" s="98" t="s">
        <v>3</v>
      </c>
      <c r="K50" s="225">
        <v>111</v>
      </c>
      <c r="L50" s="225">
        <v>100</v>
      </c>
      <c r="M50" s="225">
        <v>136</v>
      </c>
      <c r="N50" s="225">
        <v>135</v>
      </c>
      <c r="O50" s="225">
        <v>107</v>
      </c>
      <c r="P50" s="100">
        <f>SUM(K50:O50)</f>
        <v>589</v>
      </c>
      <c r="Q50" s="128"/>
    </row>
    <row r="51" spans="1:17" ht="15" customHeight="1">
      <c r="A51" s="98" t="s">
        <v>70</v>
      </c>
      <c r="B51" s="225">
        <v>130</v>
      </c>
      <c r="C51" s="225">
        <v>121</v>
      </c>
      <c r="D51" s="225">
        <v>126</v>
      </c>
      <c r="E51" s="225">
        <v>126</v>
      </c>
      <c r="F51" s="225">
        <v>116</v>
      </c>
      <c r="G51" s="100">
        <f>SUM(B51:F51)</f>
        <v>619</v>
      </c>
      <c r="H51" s="476" t="s">
        <v>55</v>
      </c>
      <c r="I51" s="477"/>
      <c r="J51" s="98" t="s">
        <v>4</v>
      </c>
      <c r="K51" s="225">
        <v>103</v>
      </c>
      <c r="L51" s="225">
        <v>127</v>
      </c>
      <c r="M51" s="225">
        <v>110</v>
      </c>
      <c r="N51" s="225">
        <v>105</v>
      </c>
      <c r="O51" s="225">
        <v>121</v>
      </c>
      <c r="P51" s="100">
        <f>SUM(K51:O51)</f>
        <v>566</v>
      </c>
      <c r="Q51" s="128"/>
    </row>
    <row r="52" spans="1:17" ht="15" customHeight="1">
      <c r="A52" s="99"/>
      <c r="B52" s="101">
        <f t="shared" ref="B52:G52" si="24">SUM(B50:B51)</f>
        <v>266</v>
      </c>
      <c r="C52" s="101">
        <f t="shared" si="24"/>
        <v>240</v>
      </c>
      <c r="D52" s="101">
        <f t="shared" si="24"/>
        <v>212</v>
      </c>
      <c r="E52" s="101">
        <f t="shared" si="24"/>
        <v>227</v>
      </c>
      <c r="F52" s="101">
        <f t="shared" si="24"/>
        <v>222</v>
      </c>
      <c r="G52" s="102">
        <f t="shared" si="24"/>
        <v>1167</v>
      </c>
      <c r="H52" s="476"/>
      <c r="I52" s="477"/>
      <c r="J52" s="99"/>
      <c r="K52" s="101">
        <f t="shared" ref="K52:P52" si="25">SUM(K50:K51)</f>
        <v>214</v>
      </c>
      <c r="L52" s="101">
        <f t="shared" si="25"/>
        <v>227</v>
      </c>
      <c r="M52" s="101">
        <f t="shared" si="25"/>
        <v>246</v>
      </c>
      <c r="N52" s="101">
        <f t="shared" si="25"/>
        <v>240</v>
      </c>
      <c r="O52" s="101">
        <f t="shared" si="25"/>
        <v>228</v>
      </c>
      <c r="P52" s="102">
        <f t="shared" si="25"/>
        <v>1155</v>
      </c>
      <c r="Q52" s="128"/>
    </row>
    <row r="53" spans="1:17">
      <c r="A53" s="103" t="s">
        <v>12</v>
      </c>
      <c r="B53" s="104">
        <v>27</v>
      </c>
      <c r="C53" s="105">
        <f>B53</f>
        <v>27</v>
      </c>
      <c r="D53" s="104">
        <f>B53</f>
        <v>27</v>
      </c>
      <c r="E53" s="104">
        <f>B53</f>
        <v>27</v>
      </c>
      <c r="F53" s="104">
        <f>B53</f>
        <v>27</v>
      </c>
      <c r="G53" s="106">
        <f>SUM(B53:F53)</f>
        <v>135</v>
      </c>
      <c r="H53" s="249"/>
      <c r="I53" s="130"/>
      <c r="J53" s="103" t="s">
        <v>12</v>
      </c>
      <c r="K53" s="104">
        <v>32</v>
      </c>
      <c r="L53" s="105">
        <f>K53</f>
        <v>32</v>
      </c>
      <c r="M53" s="104">
        <f>K53</f>
        <v>32</v>
      </c>
      <c r="N53" s="104">
        <f>K53</f>
        <v>32</v>
      </c>
      <c r="O53" s="104">
        <f>K53</f>
        <v>32</v>
      </c>
      <c r="P53" s="106">
        <f>SUM(K53:O53)</f>
        <v>160</v>
      </c>
      <c r="Q53" s="249"/>
    </row>
    <row r="54" spans="1:17" ht="15.75" thickBot="1">
      <c r="A54" s="205">
        <f>B53-K53</f>
        <v>-5</v>
      </c>
      <c r="B54" s="108">
        <f>SUM(B52:B53)</f>
        <v>293</v>
      </c>
      <c r="C54" s="108">
        <f>SUM(C52:C53)</f>
        <v>267</v>
      </c>
      <c r="D54" s="108">
        <f>SUM(D52:D53)</f>
        <v>239</v>
      </c>
      <c r="E54" s="108">
        <f>SUM(E52:E53)</f>
        <v>254</v>
      </c>
      <c r="F54" s="108">
        <f>SUM(F52,F53)</f>
        <v>249</v>
      </c>
      <c r="G54" s="109">
        <f>SUM(B54:F54)</f>
        <v>1302</v>
      </c>
      <c r="H54" s="110" t="s">
        <v>14</v>
      </c>
      <c r="I54" s="130"/>
      <c r="J54" s="107">
        <f>K53-B53</f>
        <v>5</v>
      </c>
      <c r="K54" s="108">
        <f>SUM(K52:K53)</f>
        <v>246</v>
      </c>
      <c r="L54" s="108">
        <f>SUM(L52:L53)</f>
        <v>259</v>
      </c>
      <c r="M54" s="108">
        <f>SUM(M52:M53)</f>
        <v>278</v>
      </c>
      <c r="N54" s="108">
        <f>SUM(N52:N53)</f>
        <v>272</v>
      </c>
      <c r="O54" s="108">
        <f>SUM(O52,O53)</f>
        <v>260</v>
      </c>
      <c r="P54" s="109">
        <f>SUM(K54:O54)</f>
        <v>1315</v>
      </c>
      <c r="Q54" s="110" t="s">
        <v>14</v>
      </c>
    </row>
    <row r="55" spans="1:17" ht="15.75" thickBot="1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0</v>
      </c>
      <c r="E55" s="59">
        <f t="shared" si="26"/>
        <v>0</v>
      </c>
      <c r="F55" s="59">
        <f t="shared" si="26"/>
        <v>0</v>
      </c>
      <c r="G55" s="111">
        <f>IF(G54&gt;P54,2,0)+IF(G54&lt;P54,0)+IF(G54=P54,1)</f>
        <v>0</v>
      </c>
      <c r="H55" s="32">
        <f>SUM(B55:G55)</f>
        <v>2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1</v>
      </c>
      <c r="N55" s="59">
        <f t="shared" si="27"/>
        <v>1</v>
      </c>
      <c r="O55" s="59">
        <f t="shared" si="27"/>
        <v>1</v>
      </c>
      <c r="P55" s="59">
        <f>IF(P54&gt;G54,2,0)+IF(P54&lt;G54,0)+IF(P54=G54,1)</f>
        <v>2</v>
      </c>
      <c r="Q55" s="32">
        <f>SUM(K55:P55)</f>
        <v>5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61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63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91</v>
      </c>
      <c r="B58" s="225">
        <v>93</v>
      </c>
      <c r="C58" s="225">
        <v>113</v>
      </c>
      <c r="D58" s="225">
        <v>107</v>
      </c>
      <c r="E58" s="225">
        <v>94</v>
      </c>
      <c r="F58" s="225">
        <v>109</v>
      </c>
      <c r="G58" s="23">
        <f>SUM(B58:F58)</f>
        <v>516</v>
      </c>
      <c r="H58" s="134"/>
      <c r="I58" s="135"/>
      <c r="J58" s="98" t="s">
        <v>82</v>
      </c>
      <c r="K58" s="225">
        <v>97</v>
      </c>
      <c r="L58" s="225">
        <v>137</v>
      </c>
      <c r="M58" s="225">
        <v>120</v>
      </c>
      <c r="N58" s="225">
        <v>144</v>
      </c>
      <c r="O58" s="225">
        <v>104</v>
      </c>
      <c r="P58" s="119">
        <f>SUM(K58:O58)</f>
        <v>602</v>
      </c>
      <c r="Q58" s="134"/>
    </row>
    <row r="59" spans="1:17" ht="15" customHeight="1">
      <c r="A59" s="98" t="s">
        <v>10</v>
      </c>
      <c r="B59" s="225">
        <v>125</v>
      </c>
      <c r="C59" s="225">
        <v>109</v>
      </c>
      <c r="D59" s="225">
        <v>104</v>
      </c>
      <c r="E59" s="225">
        <v>106</v>
      </c>
      <c r="F59" s="225">
        <v>132</v>
      </c>
      <c r="G59" s="23">
        <f>SUM(B59:F59)</f>
        <v>576</v>
      </c>
      <c r="H59" s="478" t="s">
        <v>55</v>
      </c>
      <c r="I59" s="479"/>
      <c r="J59" s="98" t="s">
        <v>83</v>
      </c>
      <c r="K59" s="225">
        <v>108</v>
      </c>
      <c r="L59" s="225">
        <v>112</v>
      </c>
      <c r="M59" s="225">
        <v>128</v>
      </c>
      <c r="N59" s="225">
        <v>105</v>
      </c>
      <c r="O59" s="225">
        <v>108</v>
      </c>
      <c r="P59" s="119">
        <f>SUM(K59:O59)</f>
        <v>561</v>
      </c>
      <c r="Q59" s="134"/>
    </row>
    <row r="60" spans="1:17" ht="15" customHeight="1">
      <c r="A60" s="22"/>
      <c r="B60" s="26">
        <f t="shared" ref="B60:G60" si="28">SUM(B58:B59)</f>
        <v>218</v>
      </c>
      <c r="C60" s="26">
        <f t="shared" si="28"/>
        <v>222</v>
      </c>
      <c r="D60" s="26">
        <f t="shared" si="28"/>
        <v>211</v>
      </c>
      <c r="E60" s="26">
        <f t="shared" si="28"/>
        <v>200</v>
      </c>
      <c r="F60" s="26">
        <f t="shared" si="28"/>
        <v>241</v>
      </c>
      <c r="G60" s="27">
        <f t="shared" si="28"/>
        <v>1092</v>
      </c>
      <c r="H60" s="478"/>
      <c r="I60" s="479"/>
      <c r="J60" s="22"/>
      <c r="K60" s="26">
        <f t="shared" ref="K60:P60" si="29">SUM(K58:K59)</f>
        <v>205</v>
      </c>
      <c r="L60" s="26">
        <f t="shared" si="29"/>
        <v>249</v>
      </c>
      <c r="M60" s="26">
        <f t="shared" si="29"/>
        <v>248</v>
      </c>
      <c r="N60" s="26">
        <f t="shared" si="29"/>
        <v>249</v>
      </c>
      <c r="O60" s="26">
        <f t="shared" si="29"/>
        <v>212</v>
      </c>
      <c r="P60" s="27">
        <f t="shared" si="29"/>
        <v>1163</v>
      </c>
      <c r="Q60" s="134"/>
    </row>
    <row r="61" spans="1:17">
      <c r="A61" s="2" t="s">
        <v>12</v>
      </c>
      <c r="B61" s="4">
        <v>22</v>
      </c>
      <c r="C61" s="15">
        <f>B61</f>
        <v>22</v>
      </c>
      <c r="D61" s="4">
        <f>B61</f>
        <v>22</v>
      </c>
      <c r="E61" s="4">
        <f>B61</f>
        <v>22</v>
      </c>
      <c r="F61" s="4">
        <f>B61</f>
        <v>22</v>
      </c>
      <c r="G61" s="6">
        <f>SUM(B61:F61)</f>
        <v>110</v>
      </c>
      <c r="H61" s="251"/>
      <c r="I61" s="136"/>
      <c r="J61" s="2" t="s">
        <v>12</v>
      </c>
      <c r="K61" s="4">
        <v>19</v>
      </c>
      <c r="L61" s="15">
        <f>K61</f>
        <v>19</v>
      </c>
      <c r="M61" s="4">
        <f>K61</f>
        <v>19</v>
      </c>
      <c r="N61" s="4">
        <f>K61</f>
        <v>19</v>
      </c>
      <c r="O61" s="4">
        <f>K61</f>
        <v>19</v>
      </c>
      <c r="P61" s="6">
        <f>SUM(K61:O61)</f>
        <v>95</v>
      </c>
      <c r="Q61" s="251"/>
    </row>
    <row r="62" spans="1:17" ht="15.75" thickBot="1">
      <c r="A62" s="205">
        <f>B61-K61</f>
        <v>3</v>
      </c>
      <c r="B62" s="9">
        <f>SUM(B60:B61)</f>
        <v>240</v>
      </c>
      <c r="C62" s="9">
        <f>SUM(C60:C61)</f>
        <v>244</v>
      </c>
      <c r="D62" s="9">
        <f>SUM(D60:D61)</f>
        <v>233</v>
      </c>
      <c r="E62" s="9">
        <f>SUM(E60:E61)</f>
        <v>222</v>
      </c>
      <c r="F62" s="9">
        <f>SUM(F60,F61)</f>
        <v>263</v>
      </c>
      <c r="G62" s="10">
        <f>SUM(B62:F62)</f>
        <v>1202</v>
      </c>
      <c r="H62" s="16" t="s">
        <v>14</v>
      </c>
      <c r="I62" s="136"/>
      <c r="J62" s="107">
        <f>K61-B61</f>
        <v>-3</v>
      </c>
      <c r="K62" s="9">
        <f>SUM(K60:K61)</f>
        <v>224</v>
      </c>
      <c r="L62" s="9">
        <f>SUM(L60:L61)</f>
        <v>268</v>
      </c>
      <c r="M62" s="9">
        <f>SUM(M60:M61)</f>
        <v>267</v>
      </c>
      <c r="N62" s="9">
        <f>SUM(N60:N61)</f>
        <v>268</v>
      </c>
      <c r="O62" s="9">
        <f>SUM(O60,O61)</f>
        <v>231</v>
      </c>
      <c r="P62" s="10">
        <f>SUM(K62:O62)</f>
        <v>1258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0</v>
      </c>
      <c r="D63" s="59">
        <f t="shared" si="30"/>
        <v>0</v>
      </c>
      <c r="E63" s="59">
        <f t="shared" si="30"/>
        <v>0</v>
      </c>
      <c r="F63" s="59">
        <f t="shared" si="30"/>
        <v>1</v>
      </c>
      <c r="G63" s="111">
        <f>IF(G62&gt;P62,2,0)+IF(G62&lt;P62,0)+IF(G62=P62,1)</f>
        <v>0</v>
      </c>
      <c r="H63" s="32">
        <f>SUM(B63:G63)</f>
        <v>2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1</v>
      </c>
      <c r="M63" s="59">
        <f t="shared" si="31"/>
        <v>1</v>
      </c>
      <c r="N63" s="59">
        <f t="shared" si="31"/>
        <v>1</v>
      </c>
      <c r="O63" s="59">
        <f t="shared" si="31"/>
        <v>0</v>
      </c>
      <c r="P63" s="59">
        <f>IF(P62&gt;G62,2,0)+IF(P62&lt;G62,0)+IF(P62=G62,1)</f>
        <v>2</v>
      </c>
      <c r="Q63" s="32">
        <f>SUM(K63:P63)</f>
        <v>5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65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59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84</v>
      </c>
      <c r="B66" s="225">
        <v>109</v>
      </c>
      <c r="C66" s="225">
        <v>119</v>
      </c>
      <c r="D66" s="225">
        <v>83</v>
      </c>
      <c r="E66" s="225">
        <v>98</v>
      </c>
      <c r="F66" s="225">
        <v>101</v>
      </c>
      <c r="G66" s="100">
        <f>SUM(B66:F66)</f>
        <v>510</v>
      </c>
      <c r="H66" s="128"/>
      <c r="I66" s="129"/>
      <c r="J66" s="98" t="s">
        <v>380</v>
      </c>
      <c r="K66" s="225">
        <v>120</v>
      </c>
      <c r="L66" s="225">
        <v>101</v>
      </c>
      <c r="M66" s="225">
        <v>105</v>
      </c>
      <c r="N66" s="225">
        <v>135</v>
      </c>
      <c r="O66" s="225">
        <v>143</v>
      </c>
      <c r="P66" s="100">
        <f>SUM(K66:O66)</f>
        <v>604</v>
      </c>
      <c r="Q66" s="128"/>
    </row>
    <row r="67" spans="1:17" ht="15" customHeight="1">
      <c r="A67" s="98" t="s">
        <v>85</v>
      </c>
      <c r="B67" s="225">
        <v>120</v>
      </c>
      <c r="C67" s="225">
        <v>123</v>
      </c>
      <c r="D67" s="225">
        <v>134</v>
      </c>
      <c r="E67" s="225">
        <v>145</v>
      </c>
      <c r="F67" s="225">
        <v>130</v>
      </c>
      <c r="G67" s="100">
        <f>SUM(B67:F67)</f>
        <v>652</v>
      </c>
      <c r="H67" s="476" t="s">
        <v>55</v>
      </c>
      <c r="I67" s="477"/>
      <c r="J67" s="98" t="s">
        <v>307</v>
      </c>
      <c r="K67" s="225">
        <v>122</v>
      </c>
      <c r="L67" s="225">
        <v>141</v>
      </c>
      <c r="M67" s="225">
        <v>125</v>
      </c>
      <c r="N67" s="225">
        <v>132</v>
      </c>
      <c r="O67" s="225">
        <v>139</v>
      </c>
      <c r="P67" s="100">
        <f>SUM(K67:O67)</f>
        <v>659</v>
      </c>
      <c r="Q67" s="128"/>
    </row>
    <row r="68" spans="1:17" ht="15" customHeight="1">
      <c r="A68" s="99"/>
      <c r="B68" s="101">
        <f t="shared" ref="B68:G68" si="32">SUM(B66:B67)</f>
        <v>229</v>
      </c>
      <c r="C68" s="101">
        <f t="shared" si="32"/>
        <v>242</v>
      </c>
      <c r="D68" s="101">
        <f t="shared" si="32"/>
        <v>217</v>
      </c>
      <c r="E68" s="101">
        <f t="shared" si="32"/>
        <v>243</v>
      </c>
      <c r="F68" s="101">
        <f t="shared" si="32"/>
        <v>231</v>
      </c>
      <c r="G68" s="102">
        <f t="shared" si="32"/>
        <v>1162</v>
      </c>
      <c r="H68" s="476"/>
      <c r="I68" s="477"/>
      <c r="J68" s="99"/>
      <c r="K68" s="101">
        <f t="shared" ref="K68:P68" si="33">SUM(K66:K67)</f>
        <v>242</v>
      </c>
      <c r="L68" s="101">
        <f t="shared" si="33"/>
        <v>242</v>
      </c>
      <c r="M68" s="101">
        <f t="shared" si="33"/>
        <v>230</v>
      </c>
      <c r="N68" s="101">
        <f t="shared" si="33"/>
        <v>267</v>
      </c>
      <c r="O68" s="101">
        <f t="shared" si="33"/>
        <v>282</v>
      </c>
      <c r="P68" s="102">
        <f t="shared" si="33"/>
        <v>1263</v>
      </c>
      <c r="Q68" s="128"/>
    </row>
    <row r="69" spans="1:17" ht="15" customHeight="1">
      <c r="A69" s="103" t="s">
        <v>12</v>
      </c>
      <c r="B69" s="104">
        <v>27</v>
      </c>
      <c r="C69" s="105">
        <f>B69</f>
        <v>27</v>
      </c>
      <c r="D69" s="104">
        <f>B69</f>
        <v>27</v>
      </c>
      <c r="E69" s="104">
        <f>B69</f>
        <v>27</v>
      </c>
      <c r="F69" s="104">
        <f>B69</f>
        <v>27</v>
      </c>
      <c r="G69" s="106">
        <f>SUM(B69:F69)</f>
        <v>135</v>
      </c>
      <c r="H69" s="249"/>
      <c r="I69" s="130"/>
      <c r="J69" s="103" t="s">
        <v>12</v>
      </c>
      <c r="K69" s="104">
        <v>6</v>
      </c>
      <c r="L69" s="105">
        <f>K69</f>
        <v>6</v>
      </c>
      <c r="M69" s="104">
        <f>K69</f>
        <v>6</v>
      </c>
      <c r="N69" s="104">
        <f>K69</f>
        <v>6</v>
      </c>
      <c r="O69" s="104">
        <f>K69</f>
        <v>6</v>
      </c>
      <c r="P69" s="106">
        <f>SUM(K69:O69)</f>
        <v>30</v>
      </c>
      <c r="Q69" s="249"/>
    </row>
    <row r="70" spans="1:17" ht="15.75" thickBot="1">
      <c r="A70" s="205">
        <f>B69-K69</f>
        <v>21</v>
      </c>
      <c r="B70" s="108">
        <f>SUM(B68:B69)</f>
        <v>256</v>
      </c>
      <c r="C70" s="108">
        <f>SUM(C68:C69)</f>
        <v>269</v>
      </c>
      <c r="D70" s="108">
        <f>SUM(D68:D69)</f>
        <v>244</v>
      </c>
      <c r="E70" s="108">
        <f>SUM(E68:E69)</f>
        <v>270</v>
      </c>
      <c r="F70" s="108">
        <f>SUM(F68,F69)</f>
        <v>258</v>
      </c>
      <c r="G70" s="109">
        <f>SUM(B70:F70)</f>
        <v>1297</v>
      </c>
      <c r="H70" s="110" t="s">
        <v>14</v>
      </c>
      <c r="I70" s="130"/>
      <c r="J70" s="107">
        <f>K69-B69</f>
        <v>-21</v>
      </c>
      <c r="K70" s="108">
        <f>SUM(K68:K69)</f>
        <v>248</v>
      </c>
      <c r="L70" s="108">
        <f>SUM(L68:L69)</f>
        <v>248</v>
      </c>
      <c r="M70" s="108">
        <f>SUM(M68:M69)</f>
        <v>236</v>
      </c>
      <c r="N70" s="108">
        <f>SUM(N68:N69)</f>
        <v>273</v>
      </c>
      <c r="O70" s="108">
        <f>SUM(O68,O69)</f>
        <v>288</v>
      </c>
      <c r="P70" s="109">
        <f>SUM(K70:O70)</f>
        <v>1293</v>
      </c>
      <c r="Q70" s="110" t="s">
        <v>14</v>
      </c>
    </row>
    <row r="71" spans="1:17" ht="15.75" thickBot="1">
      <c r="A71" s="99" t="s">
        <v>13</v>
      </c>
      <c r="B71" s="59">
        <f>IF(B70&gt;K70,1,0)+IF(B70&lt;K70,0)+IF(B70=K70,0.5)</f>
        <v>1</v>
      </c>
      <c r="C71" s="59">
        <f t="shared" ref="C71:F71" si="34">IF(C70&gt;L70,1,0)+IF(C70&lt;L70,0)+IF(C70=L70,0.5)</f>
        <v>1</v>
      </c>
      <c r="D71" s="59">
        <f t="shared" si="34"/>
        <v>1</v>
      </c>
      <c r="E71" s="59">
        <f t="shared" si="34"/>
        <v>0</v>
      </c>
      <c r="F71" s="59">
        <f t="shared" si="34"/>
        <v>0</v>
      </c>
      <c r="G71" s="111">
        <f>IF(G70&gt;P70,2,0)+IF(G70&lt;P70,0)+IF(G70=P70,1)</f>
        <v>2</v>
      </c>
      <c r="H71" s="32">
        <f>SUM(B71:G71)</f>
        <v>5</v>
      </c>
      <c r="I71" s="131"/>
      <c r="J71" s="99" t="s">
        <v>13</v>
      </c>
      <c r="K71" s="59">
        <f>IF(K70&gt;B70,1,0)+IF(K70&lt;B70,0)+IF(K70=B70,0.5)</f>
        <v>0</v>
      </c>
      <c r="L71" s="59">
        <f t="shared" ref="L71:O71" si="35">IF(L70&gt;C70,1,0)+IF(L70&lt;C70,0)+IF(L70=C70,0.5)</f>
        <v>0</v>
      </c>
      <c r="M71" s="59">
        <f t="shared" si="35"/>
        <v>0</v>
      </c>
      <c r="N71" s="59">
        <f t="shared" si="35"/>
        <v>1</v>
      </c>
      <c r="O71" s="59">
        <f t="shared" si="35"/>
        <v>1</v>
      </c>
      <c r="P71" s="59">
        <f>IF(P70&gt;G70,2,0)+IF(P70&lt;G70,0)+IF(P70=G70,1)</f>
        <v>0</v>
      </c>
      <c r="Q71" s="32">
        <f>SUM(K71:P71)</f>
        <v>2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66</v>
      </c>
      <c r="E75" s="124">
        <f>MAX(W12,B4:F4,K4:O4,B12:F12,K12:O12,B20:F20,K20:O20,B28:F28,K28:O28,K36:O36,B36:F36,B44:F44,K44:O44,B52:F52,K52:O52,B60:F60,K60:O60,B68:F68,K68:O68)</f>
        <v>294</v>
      </c>
      <c r="H75" s="252"/>
      <c r="J75" s="124" t="s">
        <v>104</v>
      </c>
      <c r="K75" s="124" t="str">
        <f>Teams!AT119</f>
        <v>Frank DeLuca</v>
      </c>
      <c r="L75" s="124"/>
      <c r="M75" s="124"/>
      <c r="N75" s="124"/>
      <c r="O75" s="124">
        <f>Teams!AU119</f>
        <v>165</v>
      </c>
      <c r="Q75" s="252"/>
    </row>
    <row r="76" spans="1:17" s="125" customFormat="1">
      <c r="A76" s="124" t="s">
        <v>101</v>
      </c>
      <c r="B76" s="125" t="s">
        <v>64</v>
      </c>
      <c r="E76" s="124">
        <f>MAX(G68,P68,P60,G60,G52,P52,P44,G44,G36,P36,P28,G28,G20,P20,P12,G12,G4,P4)</f>
        <v>1279</v>
      </c>
      <c r="H76" s="252"/>
      <c r="J76" s="124" t="s">
        <v>105</v>
      </c>
      <c r="K76" s="124" t="str">
        <f>Teams!AN112</f>
        <v>Jonathan Boudreau</v>
      </c>
      <c r="L76" s="124"/>
      <c r="M76" s="124"/>
      <c r="N76" s="124"/>
      <c r="O76" s="124">
        <f>Teams!AP112</f>
        <v>724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66</v>
      </c>
      <c r="E78" s="124">
        <f>MAX(B70:F70,K70:O70,K62:O62,B62:F62,B54:F54,K54:O54,K46:O46,B46:F46,B38:F38,K38:O38,K30:O30,B30:F30,B22:F22,K22:O22,K14:O14,B14:F14,B6:F6,K6:O6)</f>
        <v>306</v>
      </c>
      <c r="H78" s="252"/>
      <c r="Q78" s="252"/>
    </row>
    <row r="79" spans="1:17" s="125" customFormat="1">
      <c r="A79" s="124" t="s">
        <v>382</v>
      </c>
      <c r="B79" s="125" t="s">
        <v>64</v>
      </c>
      <c r="E79" s="124">
        <f>MAX(G70,P70,P62,G62,G54,P54,P46,G46,G38,P38,P30,G30,G22,P22,P14,G14,G6,P6)</f>
        <v>1369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2993" priority="392" operator="equal">
      <formula>0.5</formula>
    </cfRule>
    <cfRule type="cellIs" dxfId="2992" priority="393" operator="equal">
      <formula>1</formula>
    </cfRule>
  </conditionalFormatting>
  <conditionalFormatting sqref="H31 Q31 Q23 H23 H15 Q15 Q7 H7">
    <cfRule type="cellIs" dxfId="2991" priority="391" operator="greaterThan">
      <formula>0.1</formula>
    </cfRule>
  </conditionalFormatting>
  <conditionalFormatting sqref="P7 G7 G15 G23 G31 P15 P23 P31">
    <cfRule type="cellIs" dxfId="2990" priority="390" operator="greaterThan">
      <formula>0.1</formula>
    </cfRule>
  </conditionalFormatting>
  <conditionalFormatting sqref="B39:G39 K39:P39 B47:G47 B55:G55 B63:G63 K47:P47 K55:P55 K63:P63">
    <cfRule type="cellIs" dxfId="2989" priority="388" operator="equal">
      <formula>0.5</formula>
    </cfRule>
    <cfRule type="cellIs" dxfId="2988" priority="389" operator="equal">
      <formula>1</formula>
    </cfRule>
  </conditionalFormatting>
  <conditionalFormatting sqref="H63 Q63 Q55 H55 H47 Q47 Q39 H39">
    <cfRule type="cellIs" dxfId="2987" priority="387" operator="greaterThan">
      <formula>0.1</formula>
    </cfRule>
  </conditionalFormatting>
  <conditionalFormatting sqref="P39 G39 G47 G55 G63 P47 P55 P63">
    <cfRule type="cellIs" dxfId="2986" priority="386" operator="greaterThan">
      <formula>0.1</formula>
    </cfRule>
  </conditionalFormatting>
  <conditionalFormatting sqref="B7:G7 K7:P7 B15:G15 B23:G23 K15:P15 K23:P23 B31:G31 K31:P31 B39:G39 B47:G47 K39:P39 K47:P47">
    <cfRule type="cellIs" dxfId="2985" priority="384" operator="equal">
      <formula>0.5</formula>
    </cfRule>
    <cfRule type="cellIs" dxfId="2984" priority="385" operator="equal">
      <formula>1</formula>
    </cfRule>
  </conditionalFormatting>
  <conditionalFormatting sqref="Q23 H23 H15 Q15 Q7 H7 Q47 H47 H39 Q39 Q31 H31">
    <cfRule type="cellIs" dxfId="2983" priority="383" operator="greaterThan">
      <formula>0.1</formula>
    </cfRule>
  </conditionalFormatting>
  <conditionalFormatting sqref="P7 G7 G15 G23 P15 P23 P31 G31 G39 G47 P39 P47">
    <cfRule type="cellIs" dxfId="2982" priority="382" operator="greaterThan">
      <formula>0.1</formula>
    </cfRule>
  </conditionalFormatting>
  <conditionalFormatting sqref="B39:G39 K39:P39 B47:G47 B55:G55 B63:G63 K47:P47 K55:P55 K63:P63">
    <cfRule type="cellIs" dxfId="2981" priority="380" operator="equal">
      <formula>0.5</formula>
    </cfRule>
    <cfRule type="cellIs" dxfId="2980" priority="381" operator="equal">
      <formula>1</formula>
    </cfRule>
  </conditionalFormatting>
  <conditionalFormatting sqref="H63 Q63 Q55 H55 H47 Q47 Q39 H39">
    <cfRule type="cellIs" dxfId="2979" priority="379" operator="greaterThan">
      <formula>0.1</formula>
    </cfRule>
  </conditionalFormatting>
  <conditionalFormatting sqref="P39 G39 G47 P47 G55 P55 G63 P63">
    <cfRule type="cellIs" dxfId="2978" priority="378" operator="greaterThan">
      <formula>0.1</formula>
    </cfRule>
  </conditionalFormatting>
  <conditionalFormatting sqref="B71:G71 K71:P71">
    <cfRule type="cellIs" dxfId="2977" priority="376" operator="equal">
      <formula>0.5</formula>
    </cfRule>
    <cfRule type="cellIs" dxfId="2976" priority="377" operator="equal">
      <formula>1</formula>
    </cfRule>
  </conditionalFormatting>
  <conditionalFormatting sqref="H71 Q71">
    <cfRule type="cellIs" dxfId="2975" priority="375" operator="greaterThan">
      <formula>0.1</formula>
    </cfRule>
  </conditionalFormatting>
  <conditionalFormatting sqref="G71 P71">
    <cfRule type="cellIs" dxfId="2974" priority="374" operator="greaterThan">
      <formula>0.1</formula>
    </cfRule>
  </conditionalFormatting>
  <conditionalFormatting sqref="B55:G55 K55:P55 B63:G63 B71:G71 K63:P63 K71:P71">
    <cfRule type="cellIs" dxfId="2973" priority="372" operator="equal">
      <formula>0.5</formula>
    </cfRule>
    <cfRule type="cellIs" dxfId="2972" priority="373" operator="equal">
      <formula>1</formula>
    </cfRule>
  </conditionalFormatting>
  <conditionalFormatting sqref="Q71 H71 H63 Q63 Q55 H55">
    <cfRule type="cellIs" dxfId="2971" priority="371" operator="greaterThan">
      <formula>0.1</formula>
    </cfRule>
  </conditionalFormatting>
  <conditionalFormatting sqref="P55 G55 G63 G71 P63 P71">
    <cfRule type="cellIs" dxfId="2970" priority="370" operator="greaterThan">
      <formula>0.1</formula>
    </cfRule>
  </conditionalFormatting>
  <conditionalFormatting sqref="B7:G7">
    <cfRule type="cellIs" dxfId="2969" priority="368" operator="equal">
      <formula>0.5</formula>
    </cfRule>
    <cfRule type="cellIs" dxfId="2968" priority="369" operator="equal">
      <formula>1</formula>
    </cfRule>
  </conditionalFormatting>
  <conditionalFormatting sqref="G7">
    <cfRule type="cellIs" dxfId="2967" priority="367" operator="greaterThan">
      <formula>0.1</formula>
    </cfRule>
  </conditionalFormatting>
  <conditionalFormatting sqref="B7:G7">
    <cfRule type="cellIs" dxfId="2966" priority="365" operator="equal">
      <formula>0.5</formula>
    </cfRule>
    <cfRule type="cellIs" dxfId="2965" priority="366" operator="equal">
      <formula>1</formula>
    </cfRule>
  </conditionalFormatting>
  <conditionalFormatting sqref="G7">
    <cfRule type="cellIs" dxfId="2964" priority="364" operator="greaterThan">
      <formula>0.1</formula>
    </cfRule>
  </conditionalFormatting>
  <conditionalFormatting sqref="B7:G7">
    <cfRule type="cellIs" dxfId="2963" priority="362" operator="equal">
      <formula>0.5</formula>
    </cfRule>
    <cfRule type="cellIs" dxfId="2962" priority="363" operator="equal">
      <formula>1</formula>
    </cfRule>
  </conditionalFormatting>
  <conditionalFormatting sqref="G7">
    <cfRule type="cellIs" dxfId="2961" priority="361" operator="greaterThan">
      <formula>0.1</formula>
    </cfRule>
  </conditionalFormatting>
  <conditionalFormatting sqref="B7:F7">
    <cfRule type="cellIs" dxfId="2960" priority="359" operator="equal">
      <formula>0.5</formula>
    </cfRule>
    <cfRule type="cellIs" dxfId="2959" priority="360" operator="equal">
      <formula>1</formula>
    </cfRule>
  </conditionalFormatting>
  <conditionalFormatting sqref="B7:F7">
    <cfRule type="cellIs" dxfId="2958" priority="357" operator="equal">
      <formula>0.5</formula>
    </cfRule>
    <cfRule type="cellIs" dxfId="2957" priority="358" operator="equal">
      <formula>1</formula>
    </cfRule>
  </conditionalFormatting>
  <conditionalFormatting sqref="B7:F7">
    <cfRule type="cellIs" dxfId="2956" priority="355" operator="equal">
      <formula>0.5</formula>
    </cfRule>
    <cfRule type="cellIs" dxfId="2955" priority="356" operator="equal">
      <formula>1</formula>
    </cfRule>
  </conditionalFormatting>
  <conditionalFormatting sqref="K7:P7">
    <cfRule type="cellIs" dxfId="2954" priority="353" operator="equal">
      <formula>0.5</formula>
    </cfRule>
    <cfRule type="cellIs" dxfId="2953" priority="354" operator="equal">
      <formula>1</formula>
    </cfRule>
  </conditionalFormatting>
  <conditionalFormatting sqref="Q7">
    <cfRule type="cellIs" dxfId="2952" priority="352" operator="greaterThan">
      <formula>0.1</formula>
    </cfRule>
  </conditionalFormatting>
  <conditionalFormatting sqref="P7">
    <cfRule type="cellIs" dxfId="2951" priority="351" operator="greaterThan">
      <formula>0.1</formula>
    </cfRule>
  </conditionalFormatting>
  <conditionalFormatting sqref="K7:P7">
    <cfRule type="cellIs" dxfId="2950" priority="349" operator="equal">
      <formula>0.5</formula>
    </cfRule>
    <cfRule type="cellIs" dxfId="2949" priority="350" operator="equal">
      <formula>1</formula>
    </cfRule>
  </conditionalFormatting>
  <conditionalFormatting sqref="Q7">
    <cfRule type="cellIs" dxfId="2948" priority="348" operator="greaterThan">
      <formula>0.1</formula>
    </cfRule>
  </conditionalFormatting>
  <conditionalFormatting sqref="P7">
    <cfRule type="cellIs" dxfId="2947" priority="347" operator="greaterThan">
      <formula>0.1</formula>
    </cfRule>
  </conditionalFormatting>
  <conditionalFormatting sqref="K7:P7">
    <cfRule type="cellIs" dxfId="2946" priority="345" operator="equal">
      <formula>0.5</formula>
    </cfRule>
    <cfRule type="cellIs" dxfId="2945" priority="346" operator="equal">
      <formula>1</formula>
    </cfRule>
  </conditionalFormatting>
  <conditionalFormatting sqref="Q7">
    <cfRule type="cellIs" dxfId="2944" priority="344" operator="greaterThan">
      <formula>0.1</formula>
    </cfRule>
  </conditionalFormatting>
  <conditionalFormatting sqref="P7">
    <cfRule type="cellIs" dxfId="2943" priority="343" operator="greaterThan">
      <formula>0.1</formula>
    </cfRule>
  </conditionalFormatting>
  <conditionalFormatting sqref="K7:O7">
    <cfRule type="cellIs" dxfId="2942" priority="341" operator="equal">
      <formula>0.5</formula>
    </cfRule>
    <cfRule type="cellIs" dxfId="2941" priority="342" operator="equal">
      <formula>1</formula>
    </cfRule>
  </conditionalFormatting>
  <conditionalFormatting sqref="K7:O7">
    <cfRule type="cellIs" dxfId="2940" priority="339" operator="equal">
      <formula>0.5</formula>
    </cfRule>
    <cfRule type="cellIs" dxfId="2939" priority="340" operator="equal">
      <formula>1</formula>
    </cfRule>
  </conditionalFormatting>
  <conditionalFormatting sqref="K7:O7">
    <cfRule type="cellIs" dxfId="2938" priority="337" operator="equal">
      <formula>0.5</formula>
    </cfRule>
    <cfRule type="cellIs" dxfId="2937" priority="338" operator="equal">
      <formula>1</formula>
    </cfRule>
  </conditionalFormatting>
  <conditionalFormatting sqref="K7:P7">
    <cfRule type="cellIs" dxfId="2936" priority="335" operator="equal">
      <formula>0.5</formula>
    </cfRule>
    <cfRule type="cellIs" dxfId="2935" priority="336" operator="equal">
      <formula>1</formula>
    </cfRule>
  </conditionalFormatting>
  <conditionalFormatting sqref="Q7">
    <cfRule type="cellIs" dxfId="2934" priority="334" operator="greaterThan">
      <formula>0.1</formula>
    </cfRule>
  </conditionalFormatting>
  <conditionalFormatting sqref="P7">
    <cfRule type="cellIs" dxfId="2933" priority="333" operator="greaterThan">
      <formula>0.1</formula>
    </cfRule>
  </conditionalFormatting>
  <conditionalFormatting sqref="H7">
    <cfRule type="cellIs" dxfId="2932" priority="332" operator="greaterThan">
      <formula>0.1</formula>
    </cfRule>
  </conditionalFormatting>
  <conditionalFormatting sqref="H7">
    <cfRule type="cellIs" dxfId="2931" priority="331" operator="greaterThan">
      <formula>0.1</formula>
    </cfRule>
  </conditionalFormatting>
  <conditionalFormatting sqref="H7">
    <cfRule type="cellIs" dxfId="2930" priority="330" operator="greaterThan">
      <formula>0.1</formula>
    </cfRule>
  </conditionalFormatting>
  <conditionalFormatting sqref="H7">
    <cfRule type="cellIs" dxfId="2929" priority="329" operator="greaterThan">
      <formula>0.1</formula>
    </cfRule>
  </conditionalFormatting>
  <conditionalFormatting sqref="B15:G15">
    <cfRule type="cellIs" dxfId="2928" priority="327" operator="equal">
      <formula>0.5</formula>
    </cfRule>
    <cfRule type="cellIs" dxfId="2927" priority="328" operator="equal">
      <formula>1</formula>
    </cfRule>
  </conditionalFormatting>
  <conditionalFormatting sqref="G15">
    <cfRule type="cellIs" dxfId="2926" priority="326" operator="greaterThan">
      <formula>0.1</formula>
    </cfRule>
  </conditionalFormatting>
  <conditionalFormatting sqref="B15:G15">
    <cfRule type="cellIs" dxfId="2925" priority="324" operator="equal">
      <formula>0.5</formula>
    </cfRule>
    <cfRule type="cellIs" dxfId="2924" priority="325" operator="equal">
      <formula>1</formula>
    </cfRule>
  </conditionalFormatting>
  <conditionalFormatting sqref="G15">
    <cfRule type="cellIs" dxfId="2923" priority="323" operator="greaterThan">
      <formula>0.1</formula>
    </cfRule>
  </conditionalFormatting>
  <conditionalFormatting sqref="B15:G15">
    <cfRule type="cellIs" dxfId="2922" priority="321" operator="equal">
      <formula>0.5</formula>
    </cfRule>
    <cfRule type="cellIs" dxfId="2921" priority="322" operator="equal">
      <formula>1</formula>
    </cfRule>
  </conditionalFormatting>
  <conditionalFormatting sqref="G15">
    <cfRule type="cellIs" dxfId="2920" priority="320" operator="greaterThan">
      <formula>0.1</formula>
    </cfRule>
  </conditionalFormatting>
  <conditionalFormatting sqref="B15:F15">
    <cfRule type="cellIs" dxfId="2919" priority="318" operator="equal">
      <formula>0.5</formula>
    </cfRule>
    <cfRule type="cellIs" dxfId="2918" priority="319" operator="equal">
      <formula>1</formula>
    </cfRule>
  </conditionalFormatting>
  <conditionalFormatting sqref="B15:F15">
    <cfRule type="cellIs" dxfId="2917" priority="316" operator="equal">
      <formula>0.5</formula>
    </cfRule>
    <cfRule type="cellIs" dxfId="2916" priority="317" operator="equal">
      <formula>1</formula>
    </cfRule>
  </conditionalFormatting>
  <conditionalFormatting sqref="B15:F15">
    <cfRule type="cellIs" dxfId="2915" priority="314" operator="equal">
      <formula>0.5</formula>
    </cfRule>
    <cfRule type="cellIs" dxfId="2914" priority="315" operator="equal">
      <formula>1</formula>
    </cfRule>
  </conditionalFormatting>
  <conditionalFormatting sqref="H15">
    <cfRule type="cellIs" dxfId="2913" priority="313" operator="greaterThan">
      <formula>0.1</formula>
    </cfRule>
  </conditionalFormatting>
  <conditionalFormatting sqref="H15">
    <cfRule type="cellIs" dxfId="2912" priority="312" operator="greaterThan">
      <formula>0.1</formula>
    </cfRule>
  </conditionalFormatting>
  <conditionalFormatting sqref="H15">
    <cfRule type="cellIs" dxfId="2911" priority="311" operator="greaterThan">
      <formula>0.1</formula>
    </cfRule>
  </conditionalFormatting>
  <conditionalFormatting sqref="H15">
    <cfRule type="cellIs" dxfId="2910" priority="310" operator="greaterThan">
      <formula>0.1</formula>
    </cfRule>
  </conditionalFormatting>
  <conditionalFormatting sqref="B23:G23">
    <cfRule type="cellIs" dxfId="2909" priority="308" operator="equal">
      <formula>0.5</formula>
    </cfRule>
    <cfRule type="cellIs" dxfId="2908" priority="309" operator="equal">
      <formula>1</formula>
    </cfRule>
  </conditionalFormatting>
  <conditionalFormatting sqref="G23">
    <cfRule type="cellIs" dxfId="2907" priority="307" operator="greaterThan">
      <formula>0.1</formula>
    </cfRule>
  </conditionalFormatting>
  <conditionalFormatting sqref="B23:G23">
    <cfRule type="cellIs" dxfId="2906" priority="305" operator="equal">
      <formula>0.5</formula>
    </cfRule>
    <cfRule type="cellIs" dxfId="2905" priority="306" operator="equal">
      <formula>1</formula>
    </cfRule>
  </conditionalFormatting>
  <conditionalFormatting sqref="G23">
    <cfRule type="cellIs" dxfId="2904" priority="304" operator="greaterThan">
      <formula>0.1</formula>
    </cfRule>
  </conditionalFormatting>
  <conditionalFormatting sqref="B23:G23">
    <cfRule type="cellIs" dxfId="2903" priority="302" operator="equal">
      <formula>0.5</formula>
    </cfRule>
    <cfRule type="cellIs" dxfId="2902" priority="303" operator="equal">
      <formula>1</formula>
    </cfRule>
  </conditionalFormatting>
  <conditionalFormatting sqref="G23">
    <cfRule type="cellIs" dxfId="2901" priority="301" operator="greaterThan">
      <formula>0.1</formula>
    </cfRule>
  </conditionalFormatting>
  <conditionalFormatting sqref="B23:F23">
    <cfRule type="cellIs" dxfId="2900" priority="299" operator="equal">
      <formula>0.5</formula>
    </cfRule>
    <cfRule type="cellIs" dxfId="2899" priority="300" operator="equal">
      <formula>1</formula>
    </cfRule>
  </conditionalFormatting>
  <conditionalFormatting sqref="B23:F23">
    <cfRule type="cellIs" dxfId="2898" priority="297" operator="equal">
      <formula>0.5</formula>
    </cfRule>
    <cfRule type="cellIs" dxfId="2897" priority="298" operator="equal">
      <formula>1</formula>
    </cfRule>
  </conditionalFormatting>
  <conditionalFormatting sqref="B23:F23">
    <cfRule type="cellIs" dxfId="2896" priority="295" operator="equal">
      <formula>0.5</formula>
    </cfRule>
    <cfRule type="cellIs" dxfId="2895" priority="296" operator="equal">
      <formula>1</formula>
    </cfRule>
  </conditionalFormatting>
  <conditionalFormatting sqref="H23">
    <cfRule type="cellIs" dxfId="2894" priority="294" operator="greaterThan">
      <formula>0.1</formula>
    </cfRule>
  </conditionalFormatting>
  <conditionalFormatting sqref="H23">
    <cfRule type="cellIs" dxfId="2893" priority="293" operator="greaterThan">
      <formula>0.1</formula>
    </cfRule>
  </conditionalFormatting>
  <conditionalFormatting sqref="H23">
    <cfRule type="cellIs" dxfId="2892" priority="292" operator="greaterThan">
      <formula>0.1</formula>
    </cfRule>
  </conditionalFormatting>
  <conditionalFormatting sqref="H23">
    <cfRule type="cellIs" dxfId="2891" priority="291" operator="greaterThan">
      <formula>0.1</formula>
    </cfRule>
  </conditionalFormatting>
  <conditionalFormatting sqref="B31:G31">
    <cfRule type="cellIs" dxfId="2890" priority="289" operator="equal">
      <formula>0.5</formula>
    </cfRule>
    <cfRule type="cellIs" dxfId="2889" priority="290" operator="equal">
      <formula>1</formula>
    </cfRule>
  </conditionalFormatting>
  <conditionalFormatting sqref="G31">
    <cfRule type="cellIs" dxfId="2888" priority="288" operator="greaterThan">
      <formula>0.1</formula>
    </cfRule>
  </conditionalFormatting>
  <conditionalFormatting sqref="B31:G31">
    <cfRule type="cellIs" dxfId="2887" priority="286" operator="equal">
      <formula>0.5</formula>
    </cfRule>
    <cfRule type="cellIs" dxfId="2886" priority="287" operator="equal">
      <formula>1</formula>
    </cfRule>
  </conditionalFormatting>
  <conditionalFormatting sqref="G31">
    <cfRule type="cellIs" dxfId="2885" priority="285" operator="greaterThan">
      <formula>0.1</formula>
    </cfRule>
  </conditionalFormatting>
  <conditionalFormatting sqref="B31:G31">
    <cfRule type="cellIs" dxfId="2884" priority="283" operator="equal">
      <formula>0.5</formula>
    </cfRule>
    <cfRule type="cellIs" dxfId="2883" priority="284" operator="equal">
      <formula>1</formula>
    </cfRule>
  </conditionalFormatting>
  <conditionalFormatting sqref="G31">
    <cfRule type="cellIs" dxfId="2882" priority="282" operator="greaterThan">
      <formula>0.1</formula>
    </cfRule>
  </conditionalFormatting>
  <conditionalFormatting sqref="B31:F31">
    <cfRule type="cellIs" dxfId="2881" priority="280" operator="equal">
      <formula>0.5</formula>
    </cfRule>
    <cfRule type="cellIs" dxfId="2880" priority="281" operator="equal">
      <formula>1</formula>
    </cfRule>
  </conditionalFormatting>
  <conditionalFormatting sqref="B31:F31">
    <cfRule type="cellIs" dxfId="2879" priority="278" operator="equal">
      <formula>0.5</formula>
    </cfRule>
    <cfRule type="cellIs" dxfId="2878" priority="279" operator="equal">
      <formula>1</formula>
    </cfRule>
  </conditionalFormatting>
  <conditionalFormatting sqref="B31:F31">
    <cfRule type="cellIs" dxfId="2877" priority="276" operator="equal">
      <formula>0.5</formula>
    </cfRule>
    <cfRule type="cellIs" dxfId="2876" priority="277" operator="equal">
      <formula>1</formula>
    </cfRule>
  </conditionalFormatting>
  <conditionalFormatting sqref="H31">
    <cfRule type="cellIs" dxfId="2875" priority="275" operator="greaterThan">
      <formula>0.1</formula>
    </cfRule>
  </conditionalFormatting>
  <conditionalFormatting sqref="H31">
    <cfRule type="cellIs" dxfId="2874" priority="274" operator="greaterThan">
      <formula>0.1</formula>
    </cfRule>
  </conditionalFormatting>
  <conditionalFormatting sqref="H31">
    <cfRule type="cellIs" dxfId="2873" priority="273" operator="greaterThan">
      <formula>0.1</formula>
    </cfRule>
  </conditionalFormatting>
  <conditionalFormatting sqref="H31">
    <cfRule type="cellIs" dxfId="2872" priority="272" operator="greaterThan">
      <formula>0.1</formula>
    </cfRule>
  </conditionalFormatting>
  <conditionalFormatting sqref="B39:G39">
    <cfRule type="cellIs" dxfId="2871" priority="270" operator="equal">
      <formula>0.5</formula>
    </cfRule>
    <cfRule type="cellIs" dxfId="2870" priority="271" operator="equal">
      <formula>1</formula>
    </cfRule>
  </conditionalFormatting>
  <conditionalFormatting sqref="G39">
    <cfRule type="cellIs" dxfId="2869" priority="269" operator="greaterThan">
      <formula>0.1</formula>
    </cfRule>
  </conditionalFormatting>
  <conditionalFormatting sqref="B39:G39">
    <cfRule type="cellIs" dxfId="2868" priority="267" operator="equal">
      <formula>0.5</formula>
    </cfRule>
    <cfRule type="cellIs" dxfId="2867" priority="268" operator="equal">
      <formula>1</formula>
    </cfRule>
  </conditionalFormatting>
  <conditionalFormatting sqref="G39">
    <cfRule type="cellIs" dxfId="2866" priority="266" operator="greaterThan">
      <formula>0.1</formula>
    </cfRule>
  </conditionalFormatting>
  <conditionalFormatting sqref="B39:G39">
    <cfRule type="cellIs" dxfId="2865" priority="264" operator="equal">
      <formula>0.5</formula>
    </cfRule>
    <cfRule type="cellIs" dxfId="2864" priority="265" operator="equal">
      <formula>1</formula>
    </cfRule>
  </conditionalFormatting>
  <conditionalFormatting sqref="G39">
    <cfRule type="cellIs" dxfId="2863" priority="263" operator="greaterThan">
      <formula>0.1</formula>
    </cfRule>
  </conditionalFormatting>
  <conditionalFormatting sqref="B39:F39">
    <cfRule type="cellIs" dxfId="2862" priority="261" operator="equal">
      <formula>0.5</formula>
    </cfRule>
    <cfRule type="cellIs" dxfId="2861" priority="262" operator="equal">
      <formula>1</formula>
    </cfRule>
  </conditionalFormatting>
  <conditionalFormatting sqref="B39:F39">
    <cfRule type="cellIs" dxfId="2860" priority="259" operator="equal">
      <formula>0.5</formula>
    </cfRule>
    <cfRule type="cellIs" dxfId="2859" priority="260" operator="equal">
      <formula>1</formula>
    </cfRule>
  </conditionalFormatting>
  <conditionalFormatting sqref="B39:F39">
    <cfRule type="cellIs" dxfId="2858" priority="257" operator="equal">
      <formula>0.5</formula>
    </cfRule>
    <cfRule type="cellIs" dxfId="2857" priority="258" operator="equal">
      <formula>1</formula>
    </cfRule>
  </conditionalFormatting>
  <conditionalFormatting sqref="H39">
    <cfRule type="cellIs" dxfId="2856" priority="256" operator="greaterThan">
      <formula>0.1</formula>
    </cfRule>
  </conditionalFormatting>
  <conditionalFormatting sqref="H39">
    <cfRule type="cellIs" dxfId="2855" priority="255" operator="greaterThan">
      <formula>0.1</formula>
    </cfRule>
  </conditionalFormatting>
  <conditionalFormatting sqref="H39">
    <cfRule type="cellIs" dxfId="2854" priority="254" operator="greaterThan">
      <formula>0.1</formula>
    </cfRule>
  </conditionalFormatting>
  <conditionalFormatting sqref="H39">
    <cfRule type="cellIs" dxfId="2853" priority="253" operator="greaterThan">
      <formula>0.1</formula>
    </cfRule>
  </conditionalFormatting>
  <conditionalFormatting sqref="B47:G47">
    <cfRule type="cellIs" dxfId="2852" priority="251" operator="equal">
      <formula>0.5</formula>
    </cfRule>
    <cfRule type="cellIs" dxfId="2851" priority="252" operator="equal">
      <formula>1</formula>
    </cfRule>
  </conditionalFormatting>
  <conditionalFormatting sqref="G47">
    <cfRule type="cellIs" dxfId="2850" priority="250" operator="greaterThan">
      <formula>0.1</formula>
    </cfRule>
  </conditionalFormatting>
  <conditionalFormatting sqref="B47:G47">
    <cfRule type="cellIs" dxfId="2849" priority="248" operator="equal">
      <formula>0.5</formula>
    </cfRule>
    <cfRule type="cellIs" dxfId="2848" priority="249" operator="equal">
      <formula>1</formula>
    </cfRule>
  </conditionalFormatting>
  <conditionalFormatting sqref="G47">
    <cfRule type="cellIs" dxfId="2847" priority="247" operator="greaterThan">
      <formula>0.1</formula>
    </cfRule>
  </conditionalFormatting>
  <conditionalFormatting sqref="B47:G47">
    <cfRule type="cellIs" dxfId="2846" priority="245" operator="equal">
      <formula>0.5</formula>
    </cfRule>
    <cfRule type="cellIs" dxfId="2845" priority="246" operator="equal">
      <formula>1</formula>
    </cfRule>
  </conditionalFormatting>
  <conditionalFormatting sqref="G47">
    <cfRule type="cellIs" dxfId="2844" priority="244" operator="greaterThan">
      <formula>0.1</formula>
    </cfRule>
  </conditionalFormatting>
  <conditionalFormatting sqref="B47:F47">
    <cfRule type="cellIs" dxfId="2843" priority="242" operator="equal">
      <formula>0.5</formula>
    </cfRule>
    <cfRule type="cellIs" dxfId="2842" priority="243" operator="equal">
      <formula>1</formula>
    </cfRule>
  </conditionalFormatting>
  <conditionalFormatting sqref="B47:F47">
    <cfRule type="cellIs" dxfId="2841" priority="240" operator="equal">
      <formula>0.5</formula>
    </cfRule>
    <cfRule type="cellIs" dxfId="2840" priority="241" operator="equal">
      <formula>1</formula>
    </cfRule>
  </conditionalFormatting>
  <conditionalFormatting sqref="B47:F47">
    <cfRule type="cellIs" dxfId="2839" priority="238" operator="equal">
      <formula>0.5</formula>
    </cfRule>
    <cfRule type="cellIs" dxfId="2838" priority="239" operator="equal">
      <formula>1</formula>
    </cfRule>
  </conditionalFormatting>
  <conditionalFormatting sqref="H47">
    <cfRule type="cellIs" dxfId="2837" priority="237" operator="greaterThan">
      <formula>0.1</formula>
    </cfRule>
  </conditionalFormatting>
  <conditionalFormatting sqref="H47">
    <cfRule type="cellIs" dxfId="2836" priority="236" operator="greaterThan">
      <formula>0.1</formula>
    </cfRule>
  </conditionalFormatting>
  <conditionalFormatting sqref="H47">
    <cfRule type="cellIs" dxfId="2835" priority="235" operator="greaterThan">
      <formula>0.1</formula>
    </cfRule>
  </conditionalFormatting>
  <conditionalFormatting sqref="H47">
    <cfRule type="cellIs" dxfId="2834" priority="234" operator="greaterThan">
      <formula>0.1</formula>
    </cfRule>
  </conditionalFormatting>
  <conditionalFormatting sqref="B55:G55">
    <cfRule type="cellIs" dxfId="2833" priority="232" operator="equal">
      <formula>0.5</formula>
    </cfRule>
    <cfRule type="cellIs" dxfId="2832" priority="233" operator="equal">
      <formula>1</formula>
    </cfRule>
  </conditionalFormatting>
  <conditionalFormatting sqref="G55">
    <cfRule type="cellIs" dxfId="2831" priority="231" operator="greaterThan">
      <formula>0.1</formula>
    </cfRule>
  </conditionalFormatting>
  <conditionalFormatting sqref="B55:G55">
    <cfRule type="cellIs" dxfId="2830" priority="229" operator="equal">
      <formula>0.5</formula>
    </cfRule>
    <cfRule type="cellIs" dxfId="2829" priority="230" operator="equal">
      <formula>1</formula>
    </cfRule>
  </conditionalFormatting>
  <conditionalFormatting sqref="G55">
    <cfRule type="cellIs" dxfId="2828" priority="228" operator="greaterThan">
      <formula>0.1</formula>
    </cfRule>
  </conditionalFormatting>
  <conditionalFormatting sqref="B55:G55">
    <cfRule type="cellIs" dxfId="2827" priority="226" operator="equal">
      <formula>0.5</formula>
    </cfRule>
    <cfRule type="cellIs" dxfId="2826" priority="227" operator="equal">
      <formula>1</formula>
    </cfRule>
  </conditionalFormatting>
  <conditionalFormatting sqref="G55">
    <cfRule type="cellIs" dxfId="2825" priority="225" operator="greaterThan">
      <formula>0.1</formula>
    </cfRule>
  </conditionalFormatting>
  <conditionalFormatting sqref="B55:F55">
    <cfRule type="cellIs" dxfId="2824" priority="223" operator="equal">
      <formula>0.5</formula>
    </cfRule>
    <cfRule type="cellIs" dxfId="2823" priority="224" operator="equal">
      <formula>1</formula>
    </cfRule>
  </conditionalFormatting>
  <conditionalFormatting sqref="B55:F55">
    <cfRule type="cellIs" dxfId="2822" priority="221" operator="equal">
      <formula>0.5</formula>
    </cfRule>
    <cfRule type="cellIs" dxfId="2821" priority="222" operator="equal">
      <formula>1</formula>
    </cfRule>
  </conditionalFormatting>
  <conditionalFormatting sqref="B55:F55">
    <cfRule type="cellIs" dxfId="2820" priority="219" operator="equal">
      <formula>0.5</formula>
    </cfRule>
    <cfRule type="cellIs" dxfId="2819" priority="220" operator="equal">
      <formula>1</formula>
    </cfRule>
  </conditionalFormatting>
  <conditionalFormatting sqref="H55">
    <cfRule type="cellIs" dxfId="2818" priority="218" operator="greaterThan">
      <formula>0.1</formula>
    </cfRule>
  </conditionalFormatting>
  <conditionalFormatting sqref="H55">
    <cfRule type="cellIs" dxfId="2817" priority="217" operator="greaterThan">
      <formula>0.1</formula>
    </cfRule>
  </conditionalFormatting>
  <conditionalFormatting sqref="H55">
    <cfRule type="cellIs" dxfId="2816" priority="216" operator="greaterThan">
      <formula>0.1</formula>
    </cfRule>
  </conditionalFormatting>
  <conditionalFormatting sqref="H55">
    <cfRule type="cellIs" dxfId="2815" priority="215" operator="greaterThan">
      <formula>0.1</formula>
    </cfRule>
  </conditionalFormatting>
  <conditionalFormatting sqref="B63:G63">
    <cfRule type="cellIs" dxfId="2814" priority="213" operator="equal">
      <formula>0.5</formula>
    </cfRule>
    <cfRule type="cellIs" dxfId="2813" priority="214" operator="equal">
      <formula>1</formula>
    </cfRule>
  </conditionalFormatting>
  <conditionalFormatting sqref="G63">
    <cfRule type="cellIs" dxfId="2812" priority="212" operator="greaterThan">
      <formula>0.1</formula>
    </cfRule>
  </conditionalFormatting>
  <conditionalFormatting sqref="B63:G63">
    <cfRule type="cellIs" dxfId="2811" priority="210" operator="equal">
      <formula>0.5</formula>
    </cfRule>
    <cfRule type="cellIs" dxfId="2810" priority="211" operator="equal">
      <formula>1</formula>
    </cfRule>
  </conditionalFormatting>
  <conditionalFormatting sqref="G63">
    <cfRule type="cellIs" dxfId="2809" priority="209" operator="greaterThan">
      <formula>0.1</formula>
    </cfRule>
  </conditionalFormatting>
  <conditionalFormatting sqref="B63:G63">
    <cfRule type="cellIs" dxfId="2808" priority="207" operator="equal">
      <formula>0.5</formula>
    </cfRule>
    <cfRule type="cellIs" dxfId="2807" priority="208" operator="equal">
      <formula>1</formula>
    </cfRule>
  </conditionalFormatting>
  <conditionalFormatting sqref="G63">
    <cfRule type="cellIs" dxfId="2806" priority="206" operator="greaterThan">
      <formula>0.1</formula>
    </cfRule>
  </conditionalFormatting>
  <conditionalFormatting sqref="B63:F63">
    <cfRule type="cellIs" dxfId="2805" priority="204" operator="equal">
      <formula>0.5</formula>
    </cfRule>
    <cfRule type="cellIs" dxfId="2804" priority="205" operator="equal">
      <formula>1</formula>
    </cfRule>
  </conditionalFormatting>
  <conditionalFormatting sqref="B63:F63">
    <cfRule type="cellIs" dxfId="2803" priority="202" operator="equal">
      <formula>0.5</formula>
    </cfRule>
    <cfRule type="cellIs" dxfId="2802" priority="203" operator="equal">
      <formula>1</formula>
    </cfRule>
  </conditionalFormatting>
  <conditionalFormatting sqref="B63:F63">
    <cfRule type="cellIs" dxfId="2801" priority="200" operator="equal">
      <formula>0.5</formula>
    </cfRule>
    <cfRule type="cellIs" dxfId="2800" priority="201" operator="equal">
      <formula>1</formula>
    </cfRule>
  </conditionalFormatting>
  <conditionalFormatting sqref="H63">
    <cfRule type="cellIs" dxfId="2799" priority="199" operator="greaterThan">
      <formula>0.1</formula>
    </cfRule>
  </conditionalFormatting>
  <conditionalFormatting sqref="H63">
    <cfRule type="cellIs" dxfId="2798" priority="198" operator="greaterThan">
      <formula>0.1</formula>
    </cfRule>
  </conditionalFormatting>
  <conditionalFormatting sqref="H63">
    <cfRule type="cellIs" dxfId="2797" priority="197" operator="greaterThan">
      <formula>0.1</formula>
    </cfRule>
  </conditionalFormatting>
  <conditionalFormatting sqref="H63">
    <cfRule type="cellIs" dxfId="2796" priority="196" operator="greaterThan">
      <formula>0.1</formula>
    </cfRule>
  </conditionalFormatting>
  <conditionalFormatting sqref="B71:G71">
    <cfRule type="cellIs" dxfId="2795" priority="194" operator="equal">
      <formula>0.5</formula>
    </cfRule>
    <cfRule type="cellIs" dxfId="2794" priority="195" operator="equal">
      <formula>1</formula>
    </cfRule>
  </conditionalFormatting>
  <conditionalFormatting sqref="G71">
    <cfRule type="cellIs" dxfId="2793" priority="193" operator="greaterThan">
      <formula>0.1</formula>
    </cfRule>
  </conditionalFormatting>
  <conditionalFormatting sqref="B71:G71">
    <cfRule type="cellIs" dxfId="2792" priority="191" operator="equal">
      <formula>0.5</formula>
    </cfRule>
    <cfRule type="cellIs" dxfId="2791" priority="192" operator="equal">
      <formula>1</formula>
    </cfRule>
  </conditionalFormatting>
  <conditionalFormatting sqref="G71">
    <cfRule type="cellIs" dxfId="2790" priority="190" operator="greaterThan">
      <formula>0.1</formula>
    </cfRule>
  </conditionalFormatting>
  <conditionalFormatting sqref="B71:G71">
    <cfRule type="cellIs" dxfId="2789" priority="188" operator="equal">
      <formula>0.5</formula>
    </cfRule>
    <cfRule type="cellIs" dxfId="2788" priority="189" operator="equal">
      <formula>1</formula>
    </cfRule>
  </conditionalFormatting>
  <conditionalFormatting sqref="G71">
    <cfRule type="cellIs" dxfId="2787" priority="187" operator="greaterThan">
      <formula>0.1</formula>
    </cfRule>
  </conditionalFormatting>
  <conditionalFormatting sqref="B71:F71">
    <cfRule type="cellIs" dxfId="2786" priority="185" operator="equal">
      <formula>0.5</formula>
    </cfRule>
    <cfRule type="cellIs" dxfId="2785" priority="186" operator="equal">
      <formula>1</formula>
    </cfRule>
  </conditionalFormatting>
  <conditionalFormatting sqref="B71:F71">
    <cfRule type="cellIs" dxfId="2784" priority="183" operator="equal">
      <formula>0.5</formula>
    </cfRule>
    <cfRule type="cellIs" dxfId="2783" priority="184" operator="equal">
      <formula>1</formula>
    </cfRule>
  </conditionalFormatting>
  <conditionalFormatting sqref="B71:F71">
    <cfRule type="cellIs" dxfId="2782" priority="181" operator="equal">
      <formula>0.5</formula>
    </cfRule>
    <cfRule type="cellIs" dxfId="2781" priority="182" operator="equal">
      <formula>1</formula>
    </cfRule>
  </conditionalFormatting>
  <conditionalFormatting sqref="H71">
    <cfRule type="cellIs" dxfId="2780" priority="180" operator="greaterThan">
      <formula>0.1</formula>
    </cfRule>
  </conditionalFormatting>
  <conditionalFormatting sqref="H71">
    <cfRule type="cellIs" dxfId="2779" priority="179" operator="greaterThan">
      <formula>0.1</formula>
    </cfRule>
  </conditionalFormatting>
  <conditionalFormatting sqref="H71">
    <cfRule type="cellIs" dxfId="2778" priority="178" operator="greaterThan">
      <formula>0.1</formula>
    </cfRule>
  </conditionalFormatting>
  <conditionalFormatting sqref="H71">
    <cfRule type="cellIs" dxfId="2777" priority="177" operator="greaterThan">
      <formula>0.1</formula>
    </cfRule>
  </conditionalFormatting>
  <conditionalFormatting sqref="K15:P15">
    <cfRule type="cellIs" dxfId="2776" priority="175" operator="equal">
      <formula>0.5</formula>
    </cfRule>
    <cfRule type="cellIs" dxfId="2775" priority="176" operator="equal">
      <formula>1</formula>
    </cfRule>
  </conditionalFormatting>
  <conditionalFormatting sqref="Q15">
    <cfRule type="cellIs" dxfId="2774" priority="174" operator="greaterThan">
      <formula>0.1</formula>
    </cfRule>
  </conditionalFormatting>
  <conditionalFormatting sqref="P15">
    <cfRule type="cellIs" dxfId="2773" priority="173" operator="greaterThan">
      <formula>0.1</formula>
    </cfRule>
  </conditionalFormatting>
  <conditionalFormatting sqref="K15:P15">
    <cfRule type="cellIs" dxfId="2772" priority="171" operator="equal">
      <formula>0.5</formula>
    </cfRule>
    <cfRule type="cellIs" dxfId="2771" priority="172" operator="equal">
      <formula>1</formula>
    </cfRule>
  </conditionalFormatting>
  <conditionalFormatting sqref="Q15">
    <cfRule type="cellIs" dxfId="2770" priority="170" operator="greaterThan">
      <formula>0.1</formula>
    </cfRule>
  </conditionalFormatting>
  <conditionalFormatting sqref="P15">
    <cfRule type="cellIs" dxfId="2769" priority="169" operator="greaterThan">
      <formula>0.1</formula>
    </cfRule>
  </conditionalFormatting>
  <conditionalFormatting sqref="K15:P15">
    <cfRule type="cellIs" dxfId="2768" priority="167" operator="equal">
      <formula>0.5</formula>
    </cfRule>
    <cfRule type="cellIs" dxfId="2767" priority="168" operator="equal">
      <formula>1</formula>
    </cfRule>
  </conditionalFormatting>
  <conditionalFormatting sqref="Q15">
    <cfRule type="cellIs" dxfId="2766" priority="166" operator="greaterThan">
      <formula>0.1</formula>
    </cfRule>
  </conditionalFormatting>
  <conditionalFormatting sqref="P15">
    <cfRule type="cellIs" dxfId="2765" priority="165" operator="greaterThan">
      <formula>0.1</formula>
    </cfRule>
  </conditionalFormatting>
  <conditionalFormatting sqref="K15:O15">
    <cfRule type="cellIs" dxfId="2764" priority="163" operator="equal">
      <formula>0.5</formula>
    </cfRule>
    <cfRule type="cellIs" dxfId="2763" priority="164" operator="equal">
      <formula>1</formula>
    </cfRule>
  </conditionalFormatting>
  <conditionalFormatting sqref="K15:O15">
    <cfRule type="cellIs" dxfId="2762" priority="161" operator="equal">
      <formula>0.5</formula>
    </cfRule>
    <cfRule type="cellIs" dxfId="2761" priority="162" operator="equal">
      <formula>1</formula>
    </cfRule>
  </conditionalFormatting>
  <conditionalFormatting sqref="K15:O15">
    <cfRule type="cellIs" dxfId="2760" priority="159" operator="equal">
      <formula>0.5</formula>
    </cfRule>
    <cfRule type="cellIs" dxfId="2759" priority="160" operator="equal">
      <formula>1</formula>
    </cfRule>
  </conditionalFormatting>
  <conditionalFormatting sqref="K15:P15">
    <cfRule type="cellIs" dxfId="2758" priority="157" operator="equal">
      <formula>0.5</formula>
    </cfRule>
    <cfRule type="cellIs" dxfId="2757" priority="158" operator="equal">
      <formula>1</formula>
    </cfRule>
  </conditionalFormatting>
  <conditionalFormatting sqref="Q15">
    <cfRule type="cellIs" dxfId="2756" priority="156" operator="greaterThan">
      <formula>0.1</formula>
    </cfRule>
  </conditionalFormatting>
  <conditionalFormatting sqref="P15">
    <cfRule type="cellIs" dxfId="2755" priority="155" operator="greaterThan">
      <formula>0.1</formula>
    </cfRule>
  </conditionalFormatting>
  <conditionalFormatting sqref="K23:P23">
    <cfRule type="cellIs" dxfId="2754" priority="153" operator="equal">
      <formula>0.5</formula>
    </cfRule>
    <cfRule type="cellIs" dxfId="2753" priority="154" operator="equal">
      <formula>1</formula>
    </cfRule>
  </conditionalFormatting>
  <conditionalFormatting sqref="Q23">
    <cfRule type="cellIs" dxfId="2752" priority="152" operator="greaterThan">
      <formula>0.1</formula>
    </cfRule>
  </conditionalFormatting>
  <conditionalFormatting sqref="P23">
    <cfRule type="cellIs" dxfId="2751" priority="151" operator="greaterThan">
      <formula>0.1</formula>
    </cfRule>
  </conditionalFormatting>
  <conditionalFormatting sqref="K23:P23">
    <cfRule type="cellIs" dxfId="2750" priority="149" operator="equal">
      <formula>0.5</formula>
    </cfRule>
    <cfRule type="cellIs" dxfId="2749" priority="150" operator="equal">
      <formula>1</formula>
    </cfRule>
  </conditionalFormatting>
  <conditionalFormatting sqref="Q23">
    <cfRule type="cellIs" dxfId="2748" priority="148" operator="greaterThan">
      <formula>0.1</formula>
    </cfRule>
  </conditionalFormatting>
  <conditionalFormatting sqref="P23">
    <cfRule type="cellIs" dxfId="2747" priority="147" operator="greaterThan">
      <formula>0.1</formula>
    </cfRule>
  </conditionalFormatting>
  <conditionalFormatting sqref="K23:P23">
    <cfRule type="cellIs" dxfId="2746" priority="145" operator="equal">
      <formula>0.5</formula>
    </cfRule>
    <cfRule type="cellIs" dxfId="2745" priority="146" operator="equal">
      <formula>1</formula>
    </cfRule>
  </conditionalFormatting>
  <conditionalFormatting sqref="Q23">
    <cfRule type="cellIs" dxfId="2744" priority="144" operator="greaterThan">
      <formula>0.1</formula>
    </cfRule>
  </conditionalFormatting>
  <conditionalFormatting sqref="P23">
    <cfRule type="cellIs" dxfId="2743" priority="143" operator="greaterThan">
      <formula>0.1</formula>
    </cfRule>
  </conditionalFormatting>
  <conditionalFormatting sqref="K23:O23">
    <cfRule type="cellIs" dxfId="2742" priority="141" operator="equal">
      <formula>0.5</formula>
    </cfRule>
    <cfRule type="cellIs" dxfId="2741" priority="142" operator="equal">
      <formula>1</formula>
    </cfRule>
  </conditionalFormatting>
  <conditionalFormatting sqref="K23:O23">
    <cfRule type="cellIs" dxfId="2740" priority="139" operator="equal">
      <formula>0.5</formula>
    </cfRule>
    <cfRule type="cellIs" dxfId="2739" priority="140" operator="equal">
      <formula>1</formula>
    </cfRule>
  </conditionalFormatting>
  <conditionalFormatting sqref="K23:O23">
    <cfRule type="cellIs" dxfId="2738" priority="137" operator="equal">
      <formula>0.5</formula>
    </cfRule>
    <cfRule type="cellIs" dxfId="2737" priority="138" operator="equal">
      <formula>1</formula>
    </cfRule>
  </conditionalFormatting>
  <conditionalFormatting sqref="K23:P23">
    <cfRule type="cellIs" dxfId="2736" priority="135" operator="equal">
      <formula>0.5</formula>
    </cfRule>
    <cfRule type="cellIs" dxfId="2735" priority="136" operator="equal">
      <formula>1</formula>
    </cfRule>
  </conditionalFormatting>
  <conditionalFormatting sqref="Q23">
    <cfRule type="cellIs" dxfId="2734" priority="134" operator="greaterThan">
      <formula>0.1</formula>
    </cfRule>
  </conditionalFormatting>
  <conditionalFormatting sqref="P23">
    <cfRule type="cellIs" dxfId="2733" priority="133" operator="greaterThan">
      <formula>0.1</formula>
    </cfRule>
  </conditionalFormatting>
  <conditionalFormatting sqref="K31:P31">
    <cfRule type="cellIs" dxfId="2732" priority="131" operator="equal">
      <formula>0.5</formula>
    </cfRule>
    <cfRule type="cellIs" dxfId="2731" priority="132" operator="equal">
      <formula>1</formula>
    </cfRule>
  </conditionalFormatting>
  <conditionalFormatting sqref="Q31">
    <cfRule type="cellIs" dxfId="2730" priority="130" operator="greaterThan">
      <formula>0.1</formula>
    </cfRule>
  </conditionalFormatting>
  <conditionalFormatting sqref="P31">
    <cfRule type="cellIs" dxfId="2729" priority="129" operator="greaterThan">
      <formula>0.1</formula>
    </cfRule>
  </conditionalFormatting>
  <conditionalFormatting sqref="K31:P31">
    <cfRule type="cellIs" dxfId="2728" priority="127" operator="equal">
      <formula>0.5</formula>
    </cfRule>
    <cfRule type="cellIs" dxfId="2727" priority="128" operator="equal">
      <formula>1</formula>
    </cfRule>
  </conditionalFormatting>
  <conditionalFormatting sqref="Q31">
    <cfRule type="cellIs" dxfId="2726" priority="126" operator="greaterThan">
      <formula>0.1</formula>
    </cfRule>
  </conditionalFormatting>
  <conditionalFormatting sqref="P31">
    <cfRule type="cellIs" dxfId="2725" priority="125" operator="greaterThan">
      <formula>0.1</formula>
    </cfRule>
  </conditionalFormatting>
  <conditionalFormatting sqref="K31:P31">
    <cfRule type="cellIs" dxfId="2724" priority="123" operator="equal">
      <formula>0.5</formula>
    </cfRule>
    <cfRule type="cellIs" dxfId="2723" priority="124" operator="equal">
      <formula>1</formula>
    </cfRule>
  </conditionalFormatting>
  <conditionalFormatting sqref="Q31">
    <cfRule type="cellIs" dxfId="2722" priority="122" operator="greaterThan">
      <formula>0.1</formula>
    </cfRule>
  </conditionalFormatting>
  <conditionalFormatting sqref="P31">
    <cfRule type="cellIs" dxfId="2721" priority="121" operator="greaterThan">
      <formula>0.1</formula>
    </cfRule>
  </conditionalFormatting>
  <conditionalFormatting sqref="K31:O31">
    <cfRule type="cellIs" dxfId="2720" priority="119" operator="equal">
      <formula>0.5</formula>
    </cfRule>
    <cfRule type="cellIs" dxfId="2719" priority="120" operator="equal">
      <formula>1</formula>
    </cfRule>
  </conditionalFormatting>
  <conditionalFormatting sqref="K31:O31">
    <cfRule type="cellIs" dxfId="2718" priority="117" operator="equal">
      <formula>0.5</formula>
    </cfRule>
    <cfRule type="cellIs" dxfId="2717" priority="118" operator="equal">
      <formula>1</formula>
    </cfRule>
  </conditionalFormatting>
  <conditionalFormatting sqref="K31:O31">
    <cfRule type="cellIs" dxfId="2716" priority="115" operator="equal">
      <formula>0.5</formula>
    </cfRule>
    <cfRule type="cellIs" dxfId="2715" priority="116" operator="equal">
      <formula>1</formula>
    </cfRule>
  </conditionalFormatting>
  <conditionalFormatting sqref="K31:P31">
    <cfRule type="cellIs" dxfId="2714" priority="113" operator="equal">
      <formula>0.5</formula>
    </cfRule>
    <cfRule type="cellIs" dxfId="2713" priority="114" operator="equal">
      <formula>1</formula>
    </cfRule>
  </conditionalFormatting>
  <conditionalFormatting sqref="Q31">
    <cfRule type="cellIs" dxfId="2712" priority="112" operator="greaterThan">
      <formula>0.1</formula>
    </cfRule>
  </conditionalFormatting>
  <conditionalFormatting sqref="P31">
    <cfRule type="cellIs" dxfId="2711" priority="111" operator="greaterThan">
      <formula>0.1</formula>
    </cfRule>
  </conditionalFormatting>
  <conditionalFormatting sqref="K39:P39">
    <cfRule type="cellIs" dxfId="2710" priority="109" operator="equal">
      <formula>0.5</formula>
    </cfRule>
    <cfRule type="cellIs" dxfId="2709" priority="110" operator="equal">
      <formula>1</formula>
    </cfRule>
  </conditionalFormatting>
  <conditionalFormatting sqref="Q39">
    <cfRule type="cellIs" dxfId="2708" priority="108" operator="greaterThan">
      <formula>0.1</formula>
    </cfRule>
  </conditionalFormatting>
  <conditionalFormatting sqref="P39">
    <cfRule type="cellIs" dxfId="2707" priority="107" operator="greaterThan">
      <formula>0.1</formula>
    </cfRule>
  </conditionalFormatting>
  <conditionalFormatting sqref="K39:P39">
    <cfRule type="cellIs" dxfId="2706" priority="105" operator="equal">
      <formula>0.5</formula>
    </cfRule>
    <cfRule type="cellIs" dxfId="2705" priority="106" operator="equal">
      <formula>1</formula>
    </cfRule>
  </conditionalFormatting>
  <conditionalFormatting sqref="Q39">
    <cfRule type="cellIs" dxfId="2704" priority="104" operator="greaterThan">
      <formula>0.1</formula>
    </cfRule>
  </conditionalFormatting>
  <conditionalFormatting sqref="P39">
    <cfRule type="cellIs" dxfId="2703" priority="103" operator="greaterThan">
      <formula>0.1</formula>
    </cfRule>
  </conditionalFormatting>
  <conditionalFormatting sqref="K39:P39">
    <cfRule type="cellIs" dxfId="2702" priority="101" operator="equal">
      <formula>0.5</formula>
    </cfRule>
    <cfRule type="cellIs" dxfId="2701" priority="102" operator="equal">
      <formula>1</formula>
    </cfRule>
  </conditionalFormatting>
  <conditionalFormatting sqref="Q39">
    <cfRule type="cellIs" dxfId="2700" priority="100" operator="greaterThan">
      <formula>0.1</formula>
    </cfRule>
  </conditionalFormatting>
  <conditionalFormatting sqref="P39">
    <cfRule type="cellIs" dxfId="2699" priority="99" operator="greaterThan">
      <formula>0.1</formula>
    </cfRule>
  </conditionalFormatting>
  <conditionalFormatting sqref="K39:O39">
    <cfRule type="cellIs" dxfId="2698" priority="97" operator="equal">
      <formula>0.5</formula>
    </cfRule>
    <cfRule type="cellIs" dxfId="2697" priority="98" operator="equal">
      <formula>1</formula>
    </cfRule>
  </conditionalFormatting>
  <conditionalFormatting sqref="K39:O39">
    <cfRule type="cellIs" dxfId="2696" priority="95" operator="equal">
      <formula>0.5</formula>
    </cfRule>
    <cfRule type="cellIs" dxfId="2695" priority="96" operator="equal">
      <formula>1</formula>
    </cfRule>
  </conditionalFormatting>
  <conditionalFormatting sqref="K39:O39">
    <cfRule type="cellIs" dxfId="2694" priority="93" operator="equal">
      <formula>0.5</formula>
    </cfRule>
    <cfRule type="cellIs" dxfId="2693" priority="94" operator="equal">
      <formula>1</formula>
    </cfRule>
  </conditionalFormatting>
  <conditionalFormatting sqref="K39:P39">
    <cfRule type="cellIs" dxfId="2692" priority="91" operator="equal">
      <formula>0.5</formula>
    </cfRule>
    <cfRule type="cellIs" dxfId="2691" priority="92" operator="equal">
      <formula>1</formula>
    </cfRule>
  </conditionalFormatting>
  <conditionalFormatting sqref="Q39">
    <cfRule type="cellIs" dxfId="2690" priority="90" operator="greaterThan">
      <formula>0.1</formula>
    </cfRule>
  </conditionalFormatting>
  <conditionalFormatting sqref="P39">
    <cfRule type="cellIs" dxfId="2689" priority="89" operator="greaterThan">
      <formula>0.1</formula>
    </cfRule>
  </conditionalFormatting>
  <conditionalFormatting sqref="K47:P47">
    <cfRule type="cellIs" dxfId="2688" priority="87" operator="equal">
      <formula>0.5</formula>
    </cfRule>
    <cfRule type="cellIs" dxfId="2687" priority="88" operator="equal">
      <formula>1</formula>
    </cfRule>
  </conditionalFormatting>
  <conditionalFormatting sqref="Q47">
    <cfRule type="cellIs" dxfId="2686" priority="86" operator="greaterThan">
      <formula>0.1</formula>
    </cfRule>
  </conditionalFormatting>
  <conditionalFormatting sqref="P47">
    <cfRule type="cellIs" dxfId="2685" priority="85" operator="greaterThan">
      <formula>0.1</formula>
    </cfRule>
  </conditionalFormatting>
  <conditionalFormatting sqref="K47:P47">
    <cfRule type="cellIs" dxfId="2684" priority="83" operator="equal">
      <formula>0.5</formula>
    </cfRule>
    <cfRule type="cellIs" dxfId="2683" priority="84" operator="equal">
      <formula>1</formula>
    </cfRule>
  </conditionalFormatting>
  <conditionalFormatting sqref="Q47">
    <cfRule type="cellIs" dxfId="2682" priority="82" operator="greaterThan">
      <formula>0.1</formula>
    </cfRule>
  </conditionalFormatting>
  <conditionalFormatting sqref="P47">
    <cfRule type="cellIs" dxfId="2681" priority="81" operator="greaterThan">
      <formula>0.1</formula>
    </cfRule>
  </conditionalFormatting>
  <conditionalFormatting sqref="K47:P47">
    <cfRule type="cellIs" dxfId="2680" priority="79" operator="equal">
      <formula>0.5</formula>
    </cfRule>
    <cfRule type="cellIs" dxfId="2679" priority="80" operator="equal">
      <formula>1</formula>
    </cfRule>
  </conditionalFormatting>
  <conditionalFormatting sqref="Q47">
    <cfRule type="cellIs" dxfId="2678" priority="78" operator="greaterThan">
      <formula>0.1</formula>
    </cfRule>
  </conditionalFormatting>
  <conditionalFormatting sqref="P47">
    <cfRule type="cellIs" dxfId="2677" priority="77" operator="greaterThan">
      <formula>0.1</formula>
    </cfRule>
  </conditionalFormatting>
  <conditionalFormatting sqref="K47:O47">
    <cfRule type="cellIs" dxfId="2676" priority="75" operator="equal">
      <formula>0.5</formula>
    </cfRule>
    <cfRule type="cellIs" dxfId="2675" priority="76" operator="equal">
      <formula>1</formula>
    </cfRule>
  </conditionalFormatting>
  <conditionalFormatting sqref="K47:O47">
    <cfRule type="cellIs" dxfId="2674" priority="73" operator="equal">
      <formula>0.5</formula>
    </cfRule>
    <cfRule type="cellIs" dxfId="2673" priority="74" operator="equal">
      <formula>1</formula>
    </cfRule>
  </conditionalFormatting>
  <conditionalFormatting sqref="K47:O47">
    <cfRule type="cellIs" dxfId="2672" priority="71" operator="equal">
      <formula>0.5</formula>
    </cfRule>
    <cfRule type="cellIs" dxfId="2671" priority="72" operator="equal">
      <formula>1</formula>
    </cfRule>
  </conditionalFormatting>
  <conditionalFormatting sqref="K47:P47">
    <cfRule type="cellIs" dxfId="2670" priority="69" operator="equal">
      <formula>0.5</formula>
    </cfRule>
    <cfRule type="cellIs" dxfId="2669" priority="70" operator="equal">
      <formula>1</formula>
    </cfRule>
  </conditionalFormatting>
  <conditionalFormatting sqref="Q47">
    <cfRule type="cellIs" dxfId="2668" priority="68" operator="greaterThan">
      <formula>0.1</formula>
    </cfRule>
  </conditionalFormatting>
  <conditionalFormatting sqref="P47">
    <cfRule type="cellIs" dxfId="2667" priority="67" operator="greaterThan">
      <formula>0.1</formula>
    </cfRule>
  </conditionalFormatting>
  <conditionalFormatting sqref="K55:P55">
    <cfRule type="cellIs" dxfId="2666" priority="65" operator="equal">
      <formula>0.5</formula>
    </cfRule>
    <cfRule type="cellIs" dxfId="2665" priority="66" operator="equal">
      <formula>1</formula>
    </cfRule>
  </conditionalFormatting>
  <conditionalFormatting sqref="Q55">
    <cfRule type="cellIs" dxfId="2664" priority="64" operator="greaterThan">
      <formula>0.1</formula>
    </cfRule>
  </conditionalFormatting>
  <conditionalFormatting sqref="P55">
    <cfRule type="cellIs" dxfId="2663" priority="63" operator="greaterThan">
      <formula>0.1</formula>
    </cfRule>
  </conditionalFormatting>
  <conditionalFormatting sqref="K55:P55">
    <cfRule type="cellIs" dxfId="2662" priority="61" operator="equal">
      <formula>0.5</formula>
    </cfRule>
    <cfRule type="cellIs" dxfId="2661" priority="62" operator="equal">
      <formula>1</formula>
    </cfRule>
  </conditionalFormatting>
  <conditionalFormatting sqref="Q55">
    <cfRule type="cellIs" dxfId="2660" priority="60" operator="greaterThan">
      <formula>0.1</formula>
    </cfRule>
  </conditionalFormatting>
  <conditionalFormatting sqref="P55">
    <cfRule type="cellIs" dxfId="2659" priority="59" operator="greaterThan">
      <formula>0.1</formula>
    </cfRule>
  </conditionalFormatting>
  <conditionalFormatting sqref="K55:P55">
    <cfRule type="cellIs" dxfId="2658" priority="57" operator="equal">
      <formula>0.5</formula>
    </cfRule>
    <cfRule type="cellIs" dxfId="2657" priority="58" operator="equal">
      <formula>1</formula>
    </cfRule>
  </conditionalFormatting>
  <conditionalFormatting sqref="Q55">
    <cfRule type="cellIs" dxfId="2656" priority="56" operator="greaterThan">
      <formula>0.1</formula>
    </cfRule>
  </conditionalFormatting>
  <conditionalFormatting sqref="P55">
    <cfRule type="cellIs" dxfId="2655" priority="55" operator="greaterThan">
      <formula>0.1</formula>
    </cfRule>
  </conditionalFormatting>
  <conditionalFormatting sqref="K55:O55">
    <cfRule type="cellIs" dxfId="2654" priority="53" operator="equal">
      <formula>0.5</formula>
    </cfRule>
    <cfRule type="cellIs" dxfId="2653" priority="54" operator="equal">
      <formula>1</formula>
    </cfRule>
  </conditionalFormatting>
  <conditionalFormatting sqref="K55:O55">
    <cfRule type="cellIs" dxfId="2652" priority="51" operator="equal">
      <formula>0.5</formula>
    </cfRule>
    <cfRule type="cellIs" dxfId="2651" priority="52" operator="equal">
      <formula>1</formula>
    </cfRule>
  </conditionalFormatting>
  <conditionalFormatting sqref="K55:O55">
    <cfRule type="cellIs" dxfId="2650" priority="49" operator="equal">
      <formula>0.5</formula>
    </cfRule>
    <cfRule type="cellIs" dxfId="2649" priority="50" operator="equal">
      <formula>1</formula>
    </cfRule>
  </conditionalFormatting>
  <conditionalFormatting sqref="K55:P55">
    <cfRule type="cellIs" dxfId="2648" priority="47" operator="equal">
      <formula>0.5</formula>
    </cfRule>
    <cfRule type="cellIs" dxfId="2647" priority="48" operator="equal">
      <formula>1</formula>
    </cfRule>
  </conditionalFormatting>
  <conditionalFormatting sqref="Q55">
    <cfRule type="cellIs" dxfId="2646" priority="46" operator="greaterThan">
      <formula>0.1</formula>
    </cfRule>
  </conditionalFormatting>
  <conditionalFormatting sqref="P55">
    <cfRule type="cellIs" dxfId="2645" priority="45" operator="greaterThan">
      <formula>0.1</formula>
    </cfRule>
  </conditionalFormatting>
  <conditionalFormatting sqref="K63:P63">
    <cfRule type="cellIs" dxfId="2644" priority="43" operator="equal">
      <formula>0.5</formula>
    </cfRule>
    <cfRule type="cellIs" dxfId="2643" priority="44" operator="equal">
      <formula>1</formula>
    </cfRule>
  </conditionalFormatting>
  <conditionalFormatting sqref="Q63">
    <cfRule type="cellIs" dxfId="2642" priority="42" operator="greaterThan">
      <formula>0.1</formula>
    </cfRule>
  </conditionalFormatting>
  <conditionalFormatting sqref="P63">
    <cfRule type="cellIs" dxfId="2641" priority="41" operator="greaterThan">
      <formula>0.1</formula>
    </cfRule>
  </conditionalFormatting>
  <conditionalFormatting sqref="K63:P63">
    <cfRule type="cellIs" dxfId="2640" priority="39" operator="equal">
      <formula>0.5</formula>
    </cfRule>
    <cfRule type="cellIs" dxfId="2639" priority="40" operator="equal">
      <formula>1</formula>
    </cfRule>
  </conditionalFormatting>
  <conditionalFormatting sqref="Q63">
    <cfRule type="cellIs" dxfId="2638" priority="38" operator="greaterThan">
      <formula>0.1</formula>
    </cfRule>
  </conditionalFormatting>
  <conditionalFormatting sqref="P63">
    <cfRule type="cellIs" dxfId="2637" priority="37" operator="greaterThan">
      <formula>0.1</formula>
    </cfRule>
  </conditionalFormatting>
  <conditionalFormatting sqref="K63:P63">
    <cfRule type="cellIs" dxfId="2636" priority="35" operator="equal">
      <formula>0.5</formula>
    </cfRule>
    <cfRule type="cellIs" dxfId="2635" priority="36" operator="equal">
      <formula>1</formula>
    </cfRule>
  </conditionalFormatting>
  <conditionalFormatting sqref="Q63">
    <cfRule type="cellIs" dxfId="2634" priority="34" operator="greaterThan">
      <formula>0.1</formula>
    </cfRule>
  </conditionalFormatting>
  <conditionalFormatting sqref="P63">
    <cfRule type="cellIs" dxfId="2633" priority="33" operator="greaterThan">
      <formula>0.1</formula>
    </cfRule>
  </conditionalFormatting>
  <conditionalFormatting sqref="K63:O63">
    <cfRule type="cellIs" dxfId="2632" priority="31" operator="equal">
      <formula>0.5</formula>
    </cfRule>
    <cfRule type="cellIs" dxfId="2631" priority="32" operator="equal">
      <formula>1</formula>
    </cfRule>
  </conditionalFormatting>
  <conditionalFormatting sqref="K63:O63">
    <cfRule type="cellIs" dxfId="2630" priority="29" operator="equal">
      <formula>0.5</formula>
    </cfRule>
    <cfRule type="cellIs" dxfId="2629" priority="30" operator="equal">
      <formula>1</formula>
    </cfRule>
  </conditionalFormatting>
  <conditionalFormatting sqref="K63:O63">
    <cfRule type="cellIs" dxfId="2628" priority="27" operator="equal">
      <formula>0.5</formula>
    </cfRule>
    <cfRule type="cellIs" dxfId="2627" priority="28" operator="equal">
      <formula>1</formula>
    </cfRule>
  </conditionalFormatting>
  <conditionalFormatting sqref="K63:P63">
    <cfRule type="cellIs" dxfId="2626" priority="25" operator="equal">
      <formula>0.5</formula>
    </cfRule>
    <cfRule type="cellIs" dxfId="2625" priority="26" operator="equal">
      <formula>1</formula>
    </cfRule>
  </conditionalFormatting>
  <conditionalFormatting sqref="Q63">
    <cfRule type="cellIs" dxfId="2624" priority="24" operator="greaterThan">
      <formula>0.1</formula>
    </cfRule>
  </conditionalFormatting>
  <conditionalFormatting sqref="P63">
    <cfRule type="cellIs" dxfId="2623" priority="23" operator="greaterThan">
      <formula>0.1</formula>
    </cfRule>
  </conditionalFormatting>
  <conditionalFormatting sqref="K71:P71">
    <cfRule type="cellIs" dxfId="2622" priority="21" operator="equal">
      <formula>0.5</formula>
    </cfRule>
    <cfRule type="cellIs" dxfId="2621" priority="22" operator="equal">
      <formula>1</formula>
    </cfRule>
  </conditionalFormatting>
  <conditionalFormatting sqref="Q71">
    <cfRule type="cellIs" dxfId="2620" priority="20" operator="greaterThan">
      <formula>0.1</formula>
    </cfRule>
  </conditionalFormatting>
  <conditionalFormatting sqref="P71">
    <cfRule type="cellIs" dxfId="2619" priority="19" operator="greaterThan">
      <formula>0.1</formula>
    </cfRule>
  </conditionalFormatting>
  <conditionalFormatting sqref="K71:P71">
    <cfRule type="cellIs" dxfId="2618" priority="17" operator="equal">
      <formula>0.5</formula>
    </cfRule>
    <cfRule type="cellIs" dxfId="2617" priority="18" operator="equal">
      <formula>1</formula>
    </cfRule>
  </conditionalFormatting>
  <conditionalFormatting sqref="Q71">
    <cfRule type="cellIs" dxfId="2616" priority="16" operator="greaterThan">
      <formula>0.1</formula>
    </cfRule>
  </conditionalFormatting>
  <conditionalFormatting sqref="P71">
    <cfRule type="cellIs" dxfId="2615" priority="15" operator="greaterThan">
      <formula>0.1</formula>
    </cfRule>
  </conditionalFormatting>
  <conditionalFormatting sqref="K71:P71">
    <cfRule type="cellIs" dxfId="2614" priority="13" operator="equal">
      <formula>0.5</formula>
    </cfRule>
    <cfRule type="cellIs" dxfId="2613" priority="14" operator="equal">
      <formula>1</formula>
    </cfRule>
  </conditionalFormatting>
  <conditionalFormatting sqref="Q71">
    <cfRule type="cellIs" dxfId="2612" priority="12" operator="greaterThan">
      <formula>0.1</formula>
    </cfRule>
  </conditionalFormatting>
  <conditionalFormatting sqref="P71">
    <cfRule type="cellIs" dxfId="2611" priority="11" operator="greaterThan">
      <formula>0.1</formula>
    </cfRule>
  </conditionalFormatting>
  <conditionalFormatting sqref="K71:O71">
    <cfRule type="cellIs" dxfId="2610" priority="9" operator="equal">
      <formula>0.5</formula>
    </cfRule>
    <cfRule type="cellIs" dxfId="2609" priority="10" operator="equal">
      <formula>1</formula>
    </cfRule>
  </conditionalFormatting>
  <conditionalFormatting sqref="K71:O71">
    <cfRule type="cellIs" dxfId="2608" priority="7" operator="equal">
      <formula>0.5</formula>
    </cfRule>
    <cfRule type="cellIs" dxfId="2607" priority="8" operator="equal">
      <formula>1</formula>
    </cfRule>
  </conditionalFormatting>
  <conditionalFormatting sqref="K71:O71">
    <cfRule type="cellIs" dxfId="2606" priority="5" operator="equal">
      <formula>0.5</formula>
    </cfRule>
    <cfRule type="cellIs" dxfId="2605" priority="6" operator="equal">
      <formula>1</formula>
    </cfRule>
  </conditionalFormatting>
  <conditionalFormatting sqref="K71:P71">
    <cfRule type="cellIs" dxfId="2604" priority="3" operator="equal">
      <formula>0.5</formula>
    </cfRule>
    <cfRule type="cellIs" dxfId="2603" priority="4" operator="equal">
      <formula>1</formula>
    </cfRule>
  </conditionalFormatting>
  <conditionalFormatting sqref="Q71">
    <cfRule type="cellIs" dxfId="2602" priority="2" operator="greaterThan">
      <formula>0.1</formula>
    </cfRule>
  </conditionalFormatting>
  <conditionalFormatting sqref="P71">
    <cfRule type="cellIs" dxfId="2601" priority="1" operator="greaterThan">
      <formula>0.1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547"/>
  <sheetViews>
    <sheetView topLeftCell="A28" zoomScale="85" zoomScaleNormal="85" workbookViewId="0">
      <selection activeCell="Q47" sqref="Q47"/>
    </sheetView>
  </sheetViews>
  <sheetFormatPr defaultRowHeight="15"/>
  <cols>
    <col min="1" max="1" width="24.85546875" style="69" bestFit="1" customWidth="1"/>
    <col min="2" max="4" width="4.85546875" style="69" bestFit="1" customWidth="1"/>
    <col min="5" max="5" width="6.140625" style="69" customWidth="1"/>
    <col min="6" max="6" width="4.85546875" style="69" customWidth="1"/>
    <col min="7" max="7" width="6.85546875" style="69" bestFit="1" customWidth="1"/>
    <col min="8" max="8" width="5.7109375" style="69" bestFit="1" customWidth="1"/>
    <col min="9" max="9" width="9.140625" style="69"/>
    <col min="10" max="10" width="29.7109375" style="69" bestFit="1" customWidth="1"/>
    <col min="11" max="15" width="4.85546875" style="69" bestFit="1" customWidth="1"/>
    <col min="16" max="16" width="6.85546875" style="69" bestFit="1" customWidth="1"/>
    <col min="17" max="17" width="5.7109375" style="69" bestFit="1" customWidth="1"/>
    <col min="18" max="67" width="9.140625" style="308"/>
    <col min="68" max="16384" width="9.140625" style="69"/>
  </cols>
  <sheetData>
    <row r="1" spans="1:17" ht="21.75">
      <c r="A1" s="13" t="s">
        <v>334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132"/>
      <c r="I1" s="133"/>
      <c r="J1" s="13" t="s">
        <v>56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132"/>
    </row>
    <row r="2" spans="1:17">
      <c r="A2" s="98" t="s">
        <v>88</v>
      </c>
      <c r="B2" s="225">
        <v>106</v>
      </c>
      <c r="C2" s="225">
        <v>119</v>
      </c>
      <c r="D2" s="225">
        <v>96</v>
      </c>
      <c r="E2" s="225">
        <v>98</v>
      </c>
      <c r="F2" s="225">
        <v>99</v>
      </c>
      <c r="G2" s="23">
        <f>SUM(B2:F2)</f>
        <v>518</v>
      </c>
      <c r="H2" s="134"/>
      <c r="I2" s="135"/>
      <c r="J2" s="98" t="s">
        <v>69</v>
      </c>
      <c r="K2" s="225">
        <v>116</v>
      </c>
      <c r="L2" s="225">
        <v>125</v>
      </c>
      <c r="M2" s="225">
        <v>95</v>
      </c>
      <c r="N2" s="225">
        <v>133</v>
      </c>
      <c r="O2" s="225">
        <v>102</v>
      </c>
      <c r="P2" s="23">
        <f>SUM(K2:O2)</f>
        <v>571</v>
      </c>
      <c r="Q2" s="134"/>
    </row>
    <row r="3" spans="1:17">
      <c r="A3" s="98" t="s">
        <v>89</v>
      </c>
      <c r="B3" s="225">
        <v>135</v>
      </c>
      <c r="C3" s="225">
        <v>145</v>
      </c>
      <c r="D3" s="225">
        <v>124</v>
      </c>
      <c r="E3" s="225">
        <v>139</v>
      </c>
      <c r="F3" s="225">
        <v>118</v>
      </c>
      <c r="G3" s="23">
        <f>SUM(B3:F3)</f>
        <v>661</v>
      </c>
      <c r="H3" s="515" t="s">
        <v>55</v>
      </c>
      <c r="I3" s="516"/>
      <c r="J3" s="98" t="s">
        <v>70</v>
      </c>
      <c r="K3" s="225">
        <v>104</v>
      </c>
      <c r="L3" s="225">
        <v>93</v>
      </c>
      <c r="M3" s="225">
        <v>103</v>
      </c>
      <c r="N3" s="225">
        <v>107</v>
      </c>
      <c r="O3" s="225">
        <v>109</v>
      </c>
      <c r="P3" s="23">
        <f>SUM(K3:O3)</f>
        <v>516</v>
      </c>
      <c r="Q3" s="134"/>
    </row>
    <row r="4" spans="1:17">
      <c r="A4" s="22"/>
      <c r="B4" s="388">
        <f>SUM(B2:B3)</f>
        <v>241</v>
      </c>
      <c r="C4" s="388">
        <f t="shared" ref="C4:G4" si="0">SUM(C2:C3)</f>
        <v>264</v>
      </c>
      <c r="D4" s="388">
        <f t="shared" si="0"/>
        <v>220</v>
      </c>
      <c r="E4" s="388">
        <f t="shared" si="0"/>
        <v>237</v>
      </c>
      <c r="F4" s="388">
        <f t="shared" si="0"/>
        <v>217</v>
      </c>
      <c r="G4" s="387">
        <f t="shared" si="0"/>
        <v>1179</v>
      </c>
      <c r="H4" s="515"/>
      <c r="I4" s="516"/>
      <c r="J4" s="22"/>
      <c r="K4" s="388">
        <f t="shared" ref="K4:P4" si="1">SUM(K2:K3)</f>
        <v>220</v>
      </c>
      <c r="L4" s="388">
        <f t="shared" si="1"/>
        <v>218</v>
      </c>
      <c r="M4" s="388">
        <f t="shared" si="1"/>
        <v>198</v>
      </c>
      <c r="N4" s="388">
        <f t="shared" si="1"/>
        <v>240</v>
      </c>
      <c r="O4" s="388">
        <f t="shared" si="1"/>
        <v>211</v>
      </c>
      <c r="P4" s="387">
        <f t="shared" si="1"/>
        <v>1087</v>
      </c>
      <c r="Q4" s="134"/>
    </row>
    <row r="5" spans="1:17">
      <c r="A5" s="2" t="s">
        <v>12</v>
      </c>
      <c r="B5" s="4">
        <v>11</v>
      </c>
      <c r="C5" s="15">
        <f>B5</f>
        <v>11</v>
      </c>
      <c r="D5" s="4">
        <f>B5</f>
        <v>11</v>
      </c>
      <c r="E5" s="4">
        <f>B5</f>
        <v>11</v>
      </c>
      <c r="F5" s="4">
        <f>B5</f>
        <v>11</v>
      </c>
      <c r="G5" s="6">
        <f>SUM(B5:F5)</f>
        <v>55</v>
      </c>
      <c r="H5" s="391"/>
      <c r="I5" s="136"/>
      <c r="J5" s="2" t="s">
        <v>12</v>
      </c>
      <c r="K5" s="4">
        <v>26</v>
      </c>
      <c r="L5" s="15">
        <f>K5</f>
        <v>26</v>
      </c>
      <c r="M5" s="4">
        <f>K5</f>
        <v>26</v>
      </c>
      <c r="N5" s="4">
        <f>K5</f>
        <v>26</v>
      </c>
      <c r="O5" s="4">
        <f>K5</f>
        <v>26</v>
      </c>
      <c r="P5" s="6">
        <f>SUM(K5:O5)</f>
        <v>130</v>
      </c>
      <c r="Q5" s="391"/>
    </row>
    <row r="6" spans="1:17" ht="15.75" thickBot="1">
      <c r="A6" s="35">
        <f>B5-K5</f>
        <v>-15</v>
      </c>
      <c r="B6" s="59">
        <f>SUM(B4:B5)</f>
        <v>252</v>
      </c>
      <c r="C6" s="59">
        <f>SUM(C4:C5)</f>
        <v>275</v>
      </c>
      <c r="D6" s="59">
        <f>SUM(D4:D5)</f>
        <v>231</v>
      </c>
      <c r="E6" s="59">
        <f>SUM(E4:E5)</f>
        <v>248</v>
      </c>
      <c r="F6" s="59">
        <f>SUM(F4,F5)</f>
        <v>228</v>
      </c>
      <c r="G6" s="385">
        <f>SUM(B6:F6)</f>
        <v>1234</v>
      </c>
      <c r="H6" s="16" t="s">
        <v>14</v>
      </c>
      <c r="I6" s="136"/>
      <c r="J6" s="35">
        <f>K5-B5</f>
        <v>15</v>
      </c>
      <c r="K6" s="59">
        <f>SUM(K4:K5)</f>
        <v>246</v>
      </c>
      <c r="L6" s="59">
        <f>SUM(L4:L5)</f>
        <v>244</v>
      </c>
      <c r="M6" s="59">
        <f>SUM(M4:M5)</f>
        <v>224</v>
      </c>
      <c r="N6" s="59">
        <f>SUM(N4:N5)</f>
        <v>266</v>
      </c>
      <c r="O6" s="59">
        <f>SUM(O4,O5)</f>
        <v>237</v>
      </c>
      <c r="P6" s="385">
        <f>SUM(K6:O6)</f>
        <v>1217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1</v>
      </c>
      <c r="E7" s="59">
        <f t="shared" si="2"/>
        <v>0</v>
      </c>
      <c r="F7" s="59">
        <f t="shared" si="2"/>
        <v>0</v>
      </c>
      <c r="G7" s="59">
        <f>IF(G6&gt;P6,2,0)+IF(G6&lt;P6,0)+IF(G6=P6,1)</f>
        <v>2</v>
      </c>
      <c r="H7" s="32">
        <f>SUM(B7:G7)</f>
        <v>5</v>
      </c>
      <c r="I7" s="137"/>
      <c r="J7" s="22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0</v>
      </c>
      <c r="N7" s="59">
        <f t="shared" si="3"/>
        <v>1</v>
      </c>
      <c r="O7" s="59">
        <f t="shared" si="3"/>
        <v>1</v>
      </c>
      <c r="P7" s="59">
        <f>IF(P6&gt;G6,2,0)+IF(P6&lt;G6,0)+IF(P6=G6,1)</f>
        <v>0</v>
      </c>
      <c r="Q7" s="32">
        <f>SUM(K7:P7)</f>
        <v>2</v>
      </c>
    </row>
    <row r="8" spans="1:17">
      <c r="A8" s="17"/>
      <c r="B8" s="18"/>
      <c r="C8" s="18"/>
      <c r="D8" s="18"/>
      <c r="E8" s="18"/>
      <c r="F8" s="31"/>
      <c r="G8" s="19"/>
      <c r="H8" s="390"/>
      <c r="I8" s="136"/>
      <c r="J8" s="17"/>
      <c r="K8" s="18"/>
      <c r="L8" s="18"/>
      <c r="M8" s="18"/>
      <c r="N8" s="18"/>
      <c r="O8" s="31"/>
      <c r="P8" s="19"/>
      <c r="Q8" s="390"/>
    </row>
    <row r="9" spans="1:17" ht="21.75">
      <c r="A9" s="13" t="s">
        <v>73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132"/>
      <c r="I9" s="133"/>
      <c r="J9" s="13" t="s">
        <v>111</v>
      </c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132"/>
    </row>
    <row r="10" spans="1:17">
      <c r="A10" s="98" t="s">
        <v>3</v>
      </c>
      <c r="B10" s="225">
        <v>120</v>
      </c>
      <c r="C10" s="225">
        <v>121</v>
      </c>
      <c r="D10" s="225">
        <v>109</v>
      </c>
      <c r="E10" s="225">
        <v>88</v>
      </c>
      <c r="F10" s="225">
        <v>114</v>
      </c>
      <c r="G10" s="23">
        <f>SUM(B10:F10)</f>
        <v>552</v>
      </c>
      <c r="H10" s="134"/>
      <c r="I10" s="135"/>
      <c r="J10" s="119" t="s">
        <v>31</v>
      </c>
      <c r="K10" s="226">
        <v>93</v>
      </c>
      <c r="L10" s="226">
        <v>96</v>
      </c>
      <c r="M10" s="226">
        <v>116</v>
      </c>
      <c r="N10" s="226">
        <v>99</v>
      </c>
      <c r="O10" s="226">
        <v>105</v>
      </c>
      <c r="P10" s="23">
        <f>SUM(K10:O10)</f>
        <v>509</v>
      </c>
      <c r="Q10" s="134"/>
    </row>
    <row r="11" spans="1:17">
      <c r="A11" s="98" t="s">
        <v>4</v>
      </c>
      <c r="B11" s="225">
        <v>129</v>
      </c>
      <c r="C11" s="225">
        <v>110</v>
      </c>
      <c r="D11" s="225">
        <v>112</v>
      </c>
      <c r="E11" s="225">
        <v>134</v>
      </c>
      <c r="F11" s="225">
        <v>121</v>
      </c>
      <c r="G11" s="23">
        <f>SUM(B11:F11)</f>
        <v>606</v>
      </c>
      <c r="H11" s="515" t="s">
        <v>55</v>
      </c>
      <c r="I11" s="516"/>
      <c r="J11" s="119" t="s">
        <v>95</v>
      </c>
      <c r="K11" s="226">
        <v>94</v>
      </c>
      <c r="L11" s="226">
        <v>101</v>
      </c>
      <c r="M11" s="226">
        <v>133</v>
      </c>
      <c r="N11" s="226">
        <v>108</v>
      </c>
      <c r="O11" s="226">
        <v>104</v>
      </c>
      <c r="P11" s="23">
        <f>SUM(K11:O11)</f>
        <v>540</v>
      </c>
      <c r="Q11" s="134"/>
    </row>
    <row r="12" spans="1:17">
      <c r="A12" s="22"/>
      <c r="B12" s="388">
        <f t="shared" ref="B12:G12" si="4">SUM(B10:B11)</f>
        <v>249</v>
      </c>
      <c r="C12" s="388">
        <f t="shared" si="4"/>
        <v>231</v>
      </c>
      <c r="D12" s="388">
        <f t="shared" si="4"/>
        <v>221</v>
      </c>
      <c r="E12" s="388">
        <f t="shared" si="4"/>
        <v>222</v>
      </c>
      <c r="F12" s="388">
        <f t="shared" si="4"/>
        <v>235</v>
      </c>
      <c r="G12" s="387">
        <f t="shared" si="4"/>
        <v>1158</v>
      </c>
      <c r="H12" s="515"/>
      <c r="I12" s="516"/>
      <c r="J12" s="22"/>
      <c r="K12" s="388">
        <f t="shared" ref="K12:P12" si="5">SUM(K10:K11)</f>
        <v>187</v>
      </c>
      <c r="L12" s="388">
        <f t="shared" si="5"/>
        <v>197</v>
      </c>
      <c r="M12" s="388">
        <f t="shared" si="5"/>
        <v>249</v>
      </c>
      <c r="N12" s="388">
        <f t="shared" si="5"/>
        <v>207</v>
      </c>
      <c r="O12" s="388">
        <f t="shared" si="5"/>
        <v>209</v>
      </c>
      <c r="P12" s="387">
        <f t="shared" si="5"/>
        <v>1049</v>
      </c>
      <c r="Q12" s="134"/>
    </row>
    <row r="13" spans="1:17">
      <c r="A13" s="2" t="s">
        <v>12</v>
      </c>
      <c r="B13" s="4">
        <v>30</v>
      </c>
      <c r="C13" s="15">
        <f>B13</f>
        <v>30</v>
      </c>
      <c r="D13" s="4">
        <f>B13</f>
        <v>30</v>
      </c>
      <c r="E13" s="4">
        <f>B13</f>
        <v>30</v>
      </c>
      <c r="F13" s="4">
        <f>B13</f>
        <v>30</v>
      </c>
      <c r="G13" s="6">
        <f>SUM(B13:F13)</f>
        <v>150</v>
      </c>
      <c r="H13" s="391"/>
      <c r="I13" s="136"/>
      <c r="J13" s="2" t="s">
        <v>12</v>
      </c>
      <c r="K13" s="4">
        <v>40</v>
      </c>
      <c r="L13" s="15">
        <f>K13</f>
        <v>40</v>
      </c>
      <c r="M13" s="4">
        <f>K13</f>
        <v>40</v>
      </c>
      <c r="N13" s="4">
        <f>K13</f>
        <v>40</v>
      </c>
      <c r="O13" s="4">
        <f>K13</f>
        <v>40</v>
      </c>
      <c r="P13" s="6">
        <f>SUM(K13:O13)</f>
        <v>200</v>
      </c>
      <c r="Q13" s="391"/>
    </row>
    <row r="14" spans="1:17" ht="15.75" thickBot="1">
      <c r="A14" s="35">
        <f>B13-K13</f>
        <v>-10</v>
      </c>
      <c r="B14" s="59">
        <f>SUM(B12:B13)</f>
        <v>279</v>
      </c>
      <c r="C14" s="59">
        <f>SUM(C12:C13)</f>
        <v>261</v>
      </c>
      <c r="D14" s="59">
        <f>SUM(D12:D13)</f>
        <v>251</v>
      </c>
      <c r="E14" s="59">
        <f>SUM(E12:E13)</f>
        <v>252</v>
      </c>
      <c r="F14" s="59">
        <f>SUM(F12,F13)</f>
        <v>265</v>
      </c>
      <c r="G14" s="385">
        <f>SUM(B14:F14)</f>
        <v>1308</v>
      </c>
      <c r="H14" s="16" t="s">
        <v>14</v>
      </c>
      <c r="I14" s="136"/>
      <c r="J14" s="35">
        <f>K13-B13</f>
        <v>10</v>
      </c>
      <c r="K14" s="59">
        <f>SUM(K12:K13)</f>
        <v>227</v>
      </c>
      <c r="L14" s="59">
        <f>SUM(L12:L13)</f>
        <v>237</v>
      </c>
      <c r="M14" s="59">
        <f>SUM(M12:M13)</f>
        <v>289</v>
      </c>
      <c r="N14" s="59">
        <f>SUM(N12:N13)</f>
        <v>247</v>
      </c>
      <c r="O14" s="59">
        <f>SUM(O12,O13)</f>
        <v>249</v>
      </c>
      <c r="P14" s="385">
        <f>SUM(K14:O14)</f>
        <v>1249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1</v>
      </c>
      <c r="D15" s="59">
        <f t="shared" si="6"/>
        <v>0</v>
      </c>
      <c r="E15" s="59">
        <f t="shared" si="6"/>
        <v>1</v>
      </c>
      <c r="F15" s="59">
        <f t="shared" si="6"/>
        <v>1</v>
      </c>
      <c r="G15" s="59">
        <f>IF(G14&gt;P14,2,0)+IF(G14&lt;P14,0)+IF(G14=P14,1)</f>
        <v>2</v>
      </c>
      <c r="H15" s="32">
        <f>SUM(B15:G15)</f>
        <v>6</v>
      </c>
      <c r="I15" s="137"/>
      <c r="J15" s="22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</v>
      </c>
      <c r="M15" s="59">
        <f t="shared" si="7"/>
        <v>1</v>
      </c>
      <c r="N15" s="59">
        <f t="shared" si="7"/>
        <v>0</v>
      </c>
      <c r="O15" s="59">
        <f t="shared" si="7"/>
        <v>0</v>
      </c>
      <c r="P15" s="59">
        <f>IF(P14&gt;G14,2,0)+IF(P14&lt;G14,0)+IF(P14=G14,1)</f>
        <v>0</v>
      </c>
      <c r="Q15" s="32">
        <f>SUM(K15:P15)</f>
        <v>1</v>
      </c>
    </row>
    <row r="16" spans="1:17">
      <c r="A16" s="17"/>
      <c r="B16" s="18"/>
      <c r="C16" s="18"/>
      <c r="D16" s="18"/>
      <c r="E16" s="18"/>
      <c r="F16" s="31"/>
      <c r="G16" s="19"/>
      <c r="H16" s="390"/>
      <c r="I16" s="136"/>
      <c r="J16" s="17"/>
      <c r="K16" s="18"/>
      <c r="L16" s="18"/>
      <c r="M16" s="18"/>
      <c r="N16" s="18"/>
      <c r="O16" s="31"/>
      <c r="P16" s="19"/>
      <c r="Q16" s="390"/>
    </row>
    <row r="17" spans="1:17" ht="21.75">
      <c r="A17" s="13" t="s">
        <v>59</v>
      </c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132"/>
      <c r="I17" s="133"/>
      <c r="J17" s="13" t="s">
        <v>67</v>
      </c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132"/>
    </row>
    <row r="18" spans="1:17">
      <c r="A18" s="98" t="s">
        <v>380</v>
      </c>
      <c r="B18" s="225">
        <v>119</v>
      </c>
      <c r="C18" s="225">
        <v>119</v>
      </c>
      <c r="D18" s="225">
        <v>99</v>
      </c>
      <c r="E18" s="225">
        <v>109</v>
      </c>
      <c r="F18" s="225">
        <v>97</v>
      </c>
      <c r="G18" s="23">
        <f>SUM(B18:F18)</f>
        <v>543</v>
      </c>
      <c r="H18" s="134"/>
      <c r="I18" s="135"/>
      <c r="J18" s="98" t="s">
        <v>80</v>
      </c>
      <c r="K18" s="225">
        <v>97</v>
      </c>
      <c r="L18" s="225">
        <v>110</v>
      </c>
      <c r="M18" s="225">
        <v>87</v>
      </c>
      <c r="N18" s="225">
        <v>112</v>
      </c>
      <c r="O18" s="225">
        <v>112</v>
      </c>
      <c r="P18" s="23">
        <f>SUM(K18:O18)</f>
        <v>518</v>
      </c>
      <c r="Q18" s="134"/>
    </row>
    <row r="19" spans="1:17">
      <c r="A19" s="98" t="s">
        <v>307</v>
      </c>
      <c r="B19" s="225">
        <v>126</v>
      </c>
      <c r="C19" s="225">
        <v>115</v>
      </c>
      <c r="D19" s="225">
        <v>128</v>
      </c>
      <c r="E19" s="225">
        <v>91</v>
      </c>
      <c r="F19" s="225">
        <v>105</v>
      </c>
      <c r="G19" s="23">
        <f>SUM(B19:F19)</f>
        <v>565</v>
      </c>
      <c r="H19" s="515" t="s">
        <v>55</v>
      </c>
      <c r="I19" s="516"/>
      <c r="J19" s="98" t="s">
        <v>81</v>
      </c>
      <c r="K19" s="225">
        <v>104</v>
      </c>
      <c r="L19" s="225">
        <v>102</v>
      </c>
      <c r="M19" s="225">
        <v>100</v>
      </c>
      <c r="N19" s="225">
        <v>96</v>
      </c>
      <c r="O19" s="225">
        <v>97</v>
      </c>
      <c r="P19" s="23">
        <f>SUM(K19:O19)</f>
        <v>499</v>
      </c>
      <c r="Q19" s="134"/>
    </row>
    <row r="20" spans="1:17">
      <c r="A20" s="22"/>
      <c r="B20" s="388">
        <f t="shared" ref="B20:G20" si="8">SUM(B18:B19)</f>
        <v>245</v>
      </c>
      <c r="C20" s="388">
        <f t="shared" si="8"/>
        <v>234</v>
      </c>
      <c r="D20" s="388">
        <f t="shared" si="8"/>
        <v>227</v>
      </c>
      <c r="E20" s="388">
        <f t="shared" si="8"/>
        <v>200</v>
      </c>
      <c r="F20" s="388">
        <f t="shared" si="8"/>
        <v>202</v>
      </c>
      <c r="G20" s="387">
        <f t="shared" si="8"/>
        <v>1108</v>
      </c>
      <c r="H20" s="515"/>
      <c r="I20" s="516"/>
      <c r="J20" s="22"/>
      <c r="K20" s="388">
        <f t="shared" ref="K20:P20" si="9">SUM(K18:K19)</f>
        <v>201</v>
      </c>
      <c r="L20" s="388">
        <f t="shared" si="9"/>
        <v>212</v>
      </c>
      <c r="M20" s="388">
        <f t="shared" si="9"/>
        <v>187</v>
      </c>
      <c r="N20" s="388">
        <f t="shared" si="9"/>
        <v>208</v>
      </c>
      <c r="O20" s="388">
        <f t="shared" si="9"/>
        <v>209</v>
      </c>
      <c r="P20" s="387">
        <f t="shared" si="9"/>
        <v>1017</v>
      </c>
      <c r="Q20" s="134"/>
    </row>
    <row r="21" spans="1:17">
      <c r="A21" s="2" t="s">
        <v>12</v>
      </c>
      <c r="B21" s="4">
        <v>5</v>
      </c>
      <c r="C21" s="15">
        <f>B21</f>
        <v>5</v>
      </c>
      <c r="D21" s="4">
        <f>B21</f>
        <v>5</v>
      </c>
      <c r="E21" s="4">
        <f>B21</f>
        <v>5</v>
      </c>
      <c r="F21" s="4">
        <f>B21</f>
        <v>5</v>
      </c>
      <c r="G21" s="6">
        <f>SUM(B21:F21)</f>
        <v>25</v>
      </c>
      <c r="H21" s="391"/>
      <c r="I21" s="136"/>
      <c r="J21" s="2" t="s">
        <v>12</v>
      </c>
      <c r="K21" s="4">
        <v>47</v>
      </c>
      <c r="L21" s="15">
        <f>K21</f>
        <v>47</v>
      </c>
      <c r="M21" s="4">
        <f>K21</f>
        <v>47</v>
      </c>
      <c r="N21" s="4">
        <f>K21</f>
        <v>47</v>
      </c>
      <c r="O21" s="4">
        <f>K21</f>
        <v>47</v>
      </c>
      <c r="P21" s="6">
        <f>SUM(K21:O21)</f>
        <v>235</v>
      </c>
      <c r="Q21" s="391"/>
    </row>
    <row r="22" spans="1:17" ht="15.75" thickBot="1">
      <c r="A22" s="35">
        <f>B21-K21</f>
        <v>-42</v>
      </c>
      <c r="B22" s="59">
        <f>SUM(B20:B21)</f>
        <v>250</v>
      </c>
      <c r="C22" s="59">
        <f>SUM(C20:C21)</f>
        <v>239</v>
      </c>
      <c r="D22" s="59">
        <f>SUM(D20:D21)</f>
        <v>232</v>
      </c>
      <c r="E22" s="59">
        <f>SUM(E20:E21)</f>
        <v>205</v>
      </c>
      <c r="F22" s="59">
        <f>SUM(F20,F21)</f>
        <v>207</v>
      </c>
      <c r="G22" s="385">
        <f>SUM(B22:F22)</f>
        <v>1133</v>
      </c>
      <c r="H22" s="16" t="s">
        <v>14</v>
      </c>
      <c r="I22" s="136"/>
      <c r="J22" s="35">
        <f>K21-B21</f>
        <v>42</v>
      </c>
      <c r="K22" s="59">
        <f>SUM(K20:K21)</f>
        <v>248</v>
      </c>
      <c r="L22" s="59">
        <f>SUM(L20:L21)</f>
        <v>259</v>
      </c>
      <c r="M22" s="59">
        <f>SUM(M20:M21)</f>
        <v>234</v>
      </c>
      <c r="N22" s="59">
        <f>SUM(N20:N21)</f>
        <v>255</v>
      </c>
      <c r="O22" s="59">
        <f>SUM(O20,O21)</f>
        <v>256</v>
      </c>
      <c r="P22" s="385">
        <f>SUM(K22:O22)</f>
        <v>1252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1</v>
      </c>
      <c r="C23" s="59">
        <f t="shared" ref="C23:F23" si="10">IF(C22&gt;L22,1,0)+IF(C22&lt;L22,0)+IF(C22=L22,0.5)</f>
        <v>0</v>
      </c>
      <c r="D23" s="59">
        <f t="shared" si="10"/>
        <v>0</v>
      </c>
      <c r="E23" s="59">
        <f t="shared" si="10"/>
        <v>0</v>
      </c>
      <c r="F23" s="59">
        <f t="shared" si="10"/>
        <v>0</v>
      </c>
      <c r="G23" s="59">
        <f>IF(G22&gt;P22,2,0)+IF(G22&lt;P22,0)+IF(G22=P22,1)</f>
        <v>0</v>
      </c>
      <c r="H23" s="32">
        <f>SUM(B23:G23)</f>
        <v>1</v>
      </c>
      <c r="I23" s="137"/>
      <c r="J23" s="22" t="s">
        <v>13</v>
      </c>
      <c r="K23" s="59">
        <f>IF(K22&gt;B22,1,0)+IF(K22&lt;B22,0)+IF(K22=B22,0.5)</f>
        <v>0</v>
      </c>
      <c r="L23" s="59">
        <f t="shared" ref="L23:O23" si="11">IF(L22&gt;C22,1,0)+IF(L22&lt;C22,0)+IF(L22=C22,0.5)</f>
        <v>1</v>
      </c>
      <c r="M23" s="59">
        <f t="shared" si="11"/>
        <v>1</v>
      </c>
      <c r="N23" s="59">
        <f t="shared" si="11"/>
        <v>1</v>
      </c>
      <c r="O23" s="59">
        <f t="shared" si="11"/>
        <v>1</v>
      </c>
      <c r="P23" s="59">
        <f>IF(P22&gt;G22,2,0)+IF(P22&lt;G22,0)+IF(P22=G22,1)</f>
        <v>2</v>
      </c>
      <c r="Q23" s="32">
        <f>SUM(K23:P23)</f>
        <v>6</v>
      </c>
    </row>
    <row r="24" spans="1:17">
      <c r="A24" s="17"/>
      <c r="B24" s="18"/>
      <c r="C24" s="18"/>
      <c r="D24" s="18"/>
      <c r="E24" s="18"/>
      <c r="F24" s="31"/>
      <c r="G24" s="19"/>
      <c r="H24" s="390"/>
      <c r="I24" s="136"/>
      <c r="J24" s="17"/>
      <c r="K24" s="18"/>
      <c r="L24" s="18"/>
      <c r="M24" s="18"/>
      <c r="N24" s="18"/>
      <c r="O24" s="31"/>
      <c r="P24" s="19"/>
      <c r="Q24" s="390"/>
    </row>
    <row r="25" spans="1:17" ht="21.75">
      <c r="A25" s="13" t="s">
        <v>61</v>
      </c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132"/>
      <c r="I25" s="133"/>
      <c r="J25" s="13" t="s">
        <v>355</v>
      </c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132"/>
    </row>
    <row r="26" spans="1:17">
      <c r="A26" s="98" t="s">
        <v>91</v>
      </c>
      <c r="B26" s="225">
        <v>103</v>
      </c>
      <c r="C26" s="225">
        <v>121</v>
      </c>
      <c r="D26" s="225">
        <v>112</v>
      </c>
      <c r="E26" s="225">
        <v>135</v>
      </c>
      <c r="F26" s="225">
        <v>100</v>
      </c>
      <c r="G26" s="23">
        <f>SUM(B26:F26)</f>
        <v>571</v>
      </c>
      <c r="H26" s="134"/>
      <c r="I26" s="135"/>
      <c r="J26" s="98" t="s">
        <v>86</v>
      </c>
      <c r="K26" s="225">
        <v>111</v>
      </c>
      <c r="L26" s="225">
        <v>133</v>
      </c>
      <c r="M26" s="225">
        <v>138</v>
      </c>
      <c r="N26" s="225">
        <v>125</v>
      </c>
      <c r="O26" s="225">
        <v>123</v>
      </c>
      <c r="P26" s="23">
        <f>SUM(K26:O26)</f>
        <v>630</v>
      </c>
      <c r="Q26" s="134"/>
    </row>
    <row r="27" spans="1:17" ht="15" customHeight="1">
      <c r="A27" s="98" t="s">
        <v>10</v>
      </c>
      <c r="B27" s="225">
        <v>107</v>
      </c>
      <c r="C27" s="225">
        <v>108</v>
      </c>
      <c r="D27" s="225">
        <v>142</v>
      </c>
      <c r="E27" s="225">
        <v>134</v>
      </c>
      <c r="F27" s="225">
        <v>161</v>
      </c>
      <c r="G27" s="23">
        <f>SUM(B27:F27)</f>
        <v>652</v>
      </c>
      <c r="H27" s="515" t="s">
        <v>55</v>
      </c>
      <c r="I27" s="516"/>
      <c r="J27" s="98" t="s">
        <v>87</v>
      </c>
      <c r="K27" s="225">
        <v>127</v>
      </c>
      <c r="L27" s="225">
        <v>111</v>
      </c>
      <c r="M27" s="225">
        <v>151</v>
      </c>
      <c r="N27" s="225">
        <v>97</v>
      </c>
      <c r="O27" s="225">
        <v>130</v>
      </c>
      <c r="P27" s="23">
        <f>SUM(K27:O27)</f>
        <v>616</v>
      </c>
      <c r="Q27" s="134"/>
    </row>
    <row r="28" spans="1:17" ht="15" customHeight="1">
      <c r="A28" s="22"/>
      <c r="B28" s="388">
        <f>SUM(B26:B27)</f>
        <v>210</v>
      </c>
      <c r="C28" s="388">
        <f t="shared" ref="C28:G28" si="12">SUM(C26:C27)</f>
        <v>229</v>
      </c>
      <c r="D28" s="388">
        <f t="shared" si="12"/>
        <v>254</v>
      </c>
      <c r="E28" s="388">
        <f t="shared" si="12"/>
        <v>269</v>
      </c>
      <c r="F28" s="388">
        <f t="shared" si="12"/>
        <v>261</v>
      </c>
      <c r="G28" s="387">
        <f t="shared" si="12"/>
        <v>1223</v>
      </c>
      <c r="H28" s="515"/>
      <c r="I28" s="516"/>
      <c r="J28" s="22"/>
      <c r="K28" s="388">
        <f t="shared" ref="K28:P28" si="13">SUM(K26:K27)</f>
        <v>238</v>
      </c>
      <c r="L28" s="388">
        <f t="shared" si="13"/>
        <v>244</v>
      </c>
      <c r="M28" s="388">
        <f t="shared" si="13"/>
        <v>289</v>
      </c>
      <c r="N28" s="388">
        <f t="shared" si="13"/>
        <v>222</v>
      </c>
      <c r="O28" s="388">
        <f t="shared" si="13"/>
        <v>253</v>
      </c>
      <c r="P28" s="387">
        <f t="shared" si="13"/>
        <v>1246</v>
      </c>
      <c r="Q28" s="134"/>
    </row>
    <row r="29" spans="1:17">
      <c r="A29" s="2" t="s">
        <v>12</v>
      </c>
      <c r="B29" s="4">
        <v>27</v>
      </c>
      <c r="C29" s="15">
        <f>B29</f>
        <v>27</v>
      </c>
      <c r="D29" s="4">
        <f>B29</f>
        <v>27</v>
      </c>
      <c r="E29" s="4">
        <f>B29</f>
        <v>27</v>
      </c>
      <c r="F29" s="4">
        <f>B29</f>
        <v>27</v>
      </c>
      <c r="G29" s="6">
        <f>SUM(B29:F29)</f>
        <v>135</v>
      </c>
      <c r="H29" s="391"/>
      <c r="I29" s="136"/>
      <c r="J29" s="2" t="s">
        <v>12</v>
      </c>
      <c r="K29" s="4">
        <v>0</v>
      </c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391"/>
    </row>
    <row r="30" spans="1:17" ht="15.75" thickBot="1">
      <c r="A30" s="35">
        <f>B29-K29</f>
        <v>27</v>
      </c>
      <c r="B30" s="9">
        <f>SUM(B28:B29)</f>
        <v>237</v>
      </c>
      <c r="C30" s="9">
        <f>SUM(C28:C29)</f>
        <v>256</v>
      </c>
      <c r="D30" s="9">
        <f>SUM(D28:D29)</f>
        <v>281</v>
      </c>
      <c r="E30" s="9">
        <f>SUM(E28:E29)</f>
        <v>296</v>
      </c>
      <c r="F30" s="9">
        <f>SUM(F28,F29)</f>
        <v>288</v>
      </c>
      <c r="G30" s="385">
        <f>SUM(B30:F30)</f>
        <v>1358</v>
      </c>
      <c r="H30" s="16" t="s">
        <v>14</v>
      </c>
      <c r="I30" s="136"/>
      <c r="J30" s="35">
        <f>K29-B29</f>
        <v>-27</v>
      </c>
      <c r="K30" s="9">
        <f>SUM(K28:K29)</f>
        <v>238</v>
      </c>
      <c r="L30" s="9">
        <f>SUM(L28:L29)</f>
        <v>244</v>
      </c>
      <c r="M30" s="9">
        <f>SUM(M28:M29)</f>
        <v>289</v>
      </c>
      <c r="N30" s="9">
        <f>SUM(N28:N29)</f>
        <v>222</v>
      </c>
      <c r="O30" s="9">
        <f>SUM(O28,O29)</f>
        <v>253</v>
      </c>
      <c r="P30" s="385">
        <f>SUM(K30:O30)</f>
        <v>1246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1</v>
      </c>
      <c r="D31" s="59">
        <f t="shared" si="14"/>
        <v>0</v>
      </c>
      <c r="E31" s="59">
        <f t="shared" si="14"/>
        <v>1</v>
      </c>
      <c r="F31" s="59">
        <f t="shared" si="14"/>
        <v>1</v>
      </c>
      <c r="G31" s="59">
        <f>IF(G30&gt;P30,2,0)+IF(G30&lt;P30,0)+IF(G30=P30,1)</f>
        <v>2</v>
      </c>
      <c r="H31" s="32">
        <f>SUM(B31:G31)</f>
        <v>5</v>
      </c>
      <c r="I31" s="137"/>
      <c r="J31" s="22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0</v>
      </c>
      <c r="M31" s="59">
        <f t="shared" si="15"/>
        <v>1</v>
      </c>
      <c r="N31" s="59">
        <f t="shared" si="15"/>
        <v>0</v>
      </c>
      <c r="O31" s="59">
        <f t="shared" si="15"/>
        <v>0</v>
      </c>
      <c r="P31" s="59">
        <f>IF(P30&gt;G30,2,0)+IF(P30&lt;G30,0)+IF(P30=G30,1)</f>
        <v>0</v>
      </c>
      <c r="Q31" s="32">
        <f>SUM(K31:P31)</f>
        <v>2</v>
      </c>
    </row>
    <row r="32" spans="1:17">
      <c r="A32" s="17"/>
      <c r="B32" s="18"/>
      <c r="C32" s="18"/>
      <c r="D32" s="18"/>
      <c r="E32" s="18"/>
      <c r="F32" s="31"/>
      <c r="G32" s="19"/>
      <c r="H32" s="390"/>
      <c r="I32" s="136"/>
      <c r="J32" s="17"/>
      <c r="K32" s="18"/>
      <c r="L32" s="18"/>
      <c r="M32" s="18"/>
      <c r="N32" s="18"/>
      <c r="O32" s="31"/>
      <c r="P32" s="19"/>
      <c r="Q32" s="390"/>
    </row>
    <row r="33" spans="1:17" ht="21.75">
      <c r="A33" s="13" t="s">
        <v>63</v>
      </c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132"/>
      <c r="I33" s="133"/>
      <c r="J33" s="13" t="s">
        <v>66</v>
      </c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132"/>
    </row>
    <row r="34" spans="1:17">
      <c r="A34" s="98" t="s">
        <v>82</v>
      </c>
      <c r="B34" s="225">
        <v>104</v>
      </c>
      <c r="C34" s="225">
        <v>104</v>
      </c>
      <c r="D34" s="225">
        <v>97</v>
      </c>
      <c r="E34" s="225">
        <v>113</v>
      </c>
      <c r="F34" s="225">
        <v>115</v>
      </c>
      <c r="G34" s="23">
        <f>SUM(B34:F34)</f>
        <v>533</v>
      </c>
      <c r="H34" s="134"/>
      <c r="I34" s="135"/>
      <c r="J34" s="21" t="s">
        <v>6</v>
      </c>
      <c r="K34" s="226">
        <v>111</v>
      </c>
      <c r="L34" s="226">
        <v>128</v>
      </c>
      <c r="M34" s="226">
        <v>119</v>
      </c>
      <c r="N34" s="226">
        <v>119</v>
      </c>
      <c r="O34" s="226">
        <v>113</v>
      </c>
      <c r="P34" s="23">
        <f>SUM(K34:O34)</f>
        <v>590</v>
      </c>
      <c r="Q34" s="134"/>
    </row>
    <row r="35" spans="1:17" ht="15" customHeight="1">
      <c r="A35" s="98" t="s">
        <v>83</v>
      </c>
      <c r="B35" s="225">
        <v>134</v>
      </c>
      <c r="C35" s="225">
        <v>121</v>
      </c>
      <c r="D35" s="225">
        <v>137</v>
      </c>
      <c r="E35" s="225">
        <v>132</v>
      </c>
      <c r="F35" s="225">
        <v>128</v>
      </c>
      <c r="G35" s="23">
        <f>SUM(B35:F35)</f>
        <v>652</v>
      </c>
      <c r="H35" s="478" t="s">
        <v>55</v>
      </c>
      <c r="I35" s="479"/>
      <c r="J35" s="21" t="s">
        <v>11</v>
      </c>
      <c r="K35" s="226">
        <v>109</v>
      </c>
      <c r="L35" s="226">
        <v>119</v>
      </c>
      <c r="M35" s="226">
        <v>120</v>
      </c>
      <c r="N35" s="226">
        <v>114</v>
      </c>
      <c r="O35" s="226">
        <v>99</v>
      </c>
      <c r="P35" s="23">
        <f>SUM(K35:O35)</f>
        <v>561</v>
      </c>
      <c r="Q35" s="134"/>
    </row>
    <row r="36" spans="1:17" ht="15" customHeight="1">
      <c r="A36" s="22"/>
      <c r="B36" s="388">
        <f t="shared" ref="B36:G36" si="16">SUM(B34:B35)</f>
        <v>238</v>
      </c>
      <c r="C36" s="388">
        <f t="shared" si="16"/>
        <v>225</v>
      </c>
      <c r="D36" s="388">
        <f t="shared" si="16"/>
        <v>234</v>
      </c>
      <c r="E36" s="388">
        <f t="shared" si="16"/>
        <v>245</v>
      </c>
      <c r="F36" s="388">
        <f t="shared" si="16"/>
        <v>243</v>
      </c>
      <c r="G36" s="387">
        <f t="shared" si="16"/>
        <v>1185</v>
      </c>
      <c r="H36" s="478"/>
      <c r="I36" s="479"/>
      <c r="J36" s="22"/>
      <c r="K36" s="388">
        <f t="shared" ref="K36:P36" si="17">SUM(K34:K35)</f>
        <v>220</v>
      </c>
      <c r="L36" s="388">
        <f t="shared" si="17"/>
        <v>247</v>
      </c>
      <c r="M36" s="388">
        <f t="shared" si="17"/>
        <v>239</v>
      </c>
      <c r="N36" s="388">
        <f t="shared" si="17"/>
        <v>233</v>
      </c>
      <c r="O36" s="388">
        <f t="shared" si="17"/>
        <v>212</v>
      </c>
      <c r="P36" s="387">
        <f t="shared" si="17"/>
        <v>1151</v>
      </c>
      <c r="Q36" s="134"/>
    </row>
    <row r="37" spans="1:17">
      <c r="A37" s="2" t="s">
        <v>12</v>
      </c>
      <c r="B37" s="4">
        <v>20</v>
      </c>
      <c r="C37" s="15">
        <f>B37</f>
        <v>20</v>
      </c>
      <c r="D37" s="4">
        <f>B37</f>
        <v>20</v>
      </c>
      <c r="E37" s="4">
        <f>B37</f>
        <v>20</v>
      </c>
      <c r="F37" s="4">
        <f>B37</f>
        <v>20</v>
      </c>
      <c r="G37" s="6">
        <f>SUM(B37:F37)</f>
        <v>100</v>
      </c>
      <c r="H37" s="391"/>
      <c r="I37" s="136"/>
      <c r="J37" s="2" t="s">
        <v>12</v>
      </c>
      <c r="K37" s="4">
        <v>11</v>
      </c>
      <c r="L37" s="15">
        <f>K37</f>
        <v>11</v>
      </c>
      <c r="M37" s="4">
        <f>K37</f>
        <v>11</v>
      </c>
      <c r="N37" s="4">
        <f>K37</f>
        <v>11</v>
      </c>
      <c r="O37" s="4">
        <f>K37</f>
        <v>11</v>
      </c>
      <c r="P37" s="386">
        <f>SUM(K37:O37)</f>
        <v>55</v>
      </c>
      <c r="Q37" s="391"/>
    </row>
    <row r="38" spans="1:17" ht="15.75" thickBot="1">
      <c r="A38" s="35">
        <f>B37-K37</f>
        <v>9</v>
      </c>
      <c r="B38" s="59">
        <f>SUM(B36:B37)</f>
        <v>258</v>
      </c>
      <c r="C38" s="59">
        <f>SUM(C36:C37)</f>
        <v>245</v>
      </c>
      <c r="D38" s="59">
        <f>SUM(D36:D37)</f>
        <v>254</v>
      </c>
      <c r="E38" s="59">
        <f>SUM(E36:E37)</f>
        <v>265</v>
      </c>
      <c r="F38" s="59">
        <f>SUM(F36,F37)</f>
        <v>263</v>
      </c>
      <c r="G38" s="385">
        <f>SUM(B38:F38)</f>
        <v>1285</v>
      </c>
      <c r="H38" s="16" t="s">
        <v>14</v>
      </c>
      <c r="I38" s="136"/>
      <c r="J38" s="35">
        <f>K37-B37</f>
        <v>-9</v>
      </c>
      <c r="K38" s="59">
        <f>SUM(K36:K37)</f>
        <v>231</v>
      </c>
      <c r="L38" s="59">
        <f>SUM(L36:L37)</f>
        <v>258</v>
      </c>
      <c r="M38" s="59">
        <f>SUM(M36:M37)</f>
        <v>250</v>
      </c>
      <c r="N38" s="59">
        <f>SUM(N36:N37)</f>
        <v>244</v>
      </c>
      <c r="O38" s="59">
        <f>SUM(O36,O37)</f>
        <v>223</v>
      </c>
      <c r="P38" s="385">
        <f>SUM(K38:O38)</f>
        <v>1206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1</v>
      </c>
      <c r="C39" s="59">
        <f t="shared" ref="C39:F39" si="18">IF(C38&gt;L38,1,0)+IF(C38&lt;L38,0)+IF(C38=L38,0.5)</f>
        <v>0</v>
      </c>
      <c r="D39" s="59">
        <f t="shared" si="18"/>
        <v>1</v>
      </c>
      <c r="E39" s="59">
        <f t="shared" si="18"/>
        <v>1</v>
      </c>
      <c r="F39" s="59">
        <f t="shared" si="18"/>
        <v>1</v>
      </c>
      <c r="G39" s="59">
        <f>IF(G38&gt;P38,2,0)+IF(G38&lt;P38,0)+IF(G38=P38,1)</f>
        <v>2</v>
      </c>
      <c r="H39" s="32">
        <f>SUM(B39:G39)</f>
        <v>6</v>
      </c>
      <c r="I39" s="137"/>
      <c r="J39" s="22" t="s">
        <v>13</v>
      </c>
      <c r="K39" s="59">
        <f>IF(K38&gt;B38,1,0)+IF(K38&lt;B38,0)+IF(K38=B38,0.5)</f>
        <v>0</v>
      </c>
      <c r="L39" s="59">
        <f t="shared" ref="L39:O39" si="19">IF(L38&gt;C38,1,0)+IF(L38&lt;C38,0)+IF(L38=C38,0.5)</f>
        <v>1</v>
      </c>
      <c r="M39" s="59">
        <f t="shared" si="19"/>
        <v>0</v>
      </c>
      <c r="N39" s="59">
        <f t="shared" si="19"/>
        <v>0</v>
      </c>
      <c r="O39" s="59">
        <f t="shared" si="19"/>
        <v>0</v>
      </c>
      <c r="P39" s="59">
        <f>IF(P38&gt;G38,2,0)+IF(P38&lt;G38,0)+IF(P38=G38,1)</f>
        <v>0</v>
      </c>
      <c r="Q39" s="32">
        <f>SUM(K39:P39)</f>
        <v>1</v>
      </c>
    </row>
    <row r="40" spans="1:17">
      <c r="A40" s="17"/>
      <c r="B40" s="18"/>
      <c r="C40" s="18"/>
      <c r="D40" s="18"/>
      <c r="E40" s="18"/>
      <c r="F40" s="31"/>
      <c r="G40" s="19"/>
      <c r="H40" s="390"/>
      <c r="I40" s="136"/>
      <c r="J40" s="17"/>
      <c r="K40" s="18"/>
      <c r="L40" s="18"/>
      <c r="M40" s="18"/>
      <c r="N40" s="18"/>
      <c r="O40" s="31"/>
      <c r="P40" s="19"/>
      <c r="Q40" s="390"/>
    </row>
    <row r="41" spans="1:17" ht="21.75">
      <c r="A41" s="13" t="s">
        <v>389</v>
      </c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132"/>
      <c r="I41" s="133"/>
      <c r="J41" s="13" t="s">
        <v>68</v>
      </c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132"/>
    </row>
    <row r="42" spans="1:17">
      <c r="A42" s="98" t="s">
        <v>84</v>
      </c>
      <c r="B42" s="225">
        <v>99</v>
      </c>
      <c r="C42" s="225">
        <v>93</v>
      </c>
      <c r="D42" s="225">
        <v>93</v>
      </c>
      <c r="E42" s="225">
        <v>112</v>
      </c>
      <c r="F42" s="225">
        <v>99</v>
      </c>
      <c r="G42" s="23">
        <f>SUM(B42:F42)</f>
        <v>496</v>
      </c>
      <c r="H42" s="134"/>
      <c r="I42" s="135"/>
      <c r="J42" s="98" t="s">
        <v>29</v>
      </c>
      <c r="K42" s="225">
        <v>102</v>
      </c>
      <c r="L42" s="225">
        <v>107</v>
      </c>
      <c r="M42" s="225">
        <v>107</v>
      </c>
      <c r="N42" s="225">
        <v>112</v>
      </c>
      <c r="O42" s="225">
        <v>104</v>
      </c>
      <c r="P42" s="23">
        <f>SUM(K42:O42)</f>
        <v>532</v>
      </c>
      <c r="Q42" s="134"/>
    </row>
    <row r="43" spans="1:17" ht="15" customHeight="1">
      <c r="A43" s="98" t="s">
        <v>85</v>
      </c>
      <c r="B43" s="225">
        <v>132</v>
      </c>
      <c r="C43" s="225">
        <v>128</v>
      </c>
      <c r="D43" s="225">
        <v>98</v>
      </c>
      <c r="E43" s="225">
        <v>135</v>
      </c>
      <c r="F43" s="225">
        <v>134</v>
      </c>
      <c r="G43" s="23">
        <f>SUM(B43:F43)</f>
        <v>627</v>
      </c>
      <c r="H43" s="478" t="s">
        <v>55</v>
      </c>
      <c r="I43" s="479"/>
      <c r="J43" s="98" t="s">
        <v>30</v>
      </c>
      <c r="K43" s="225">
        <v>81</v>
      </c>
      <c r="L43" s="225">
        <v>94</v>
      </c>
      <c r="M43" s="225">
        <v>88</v>
      </c>
      <c r="N43" s="225">
        <v>95</v>
      </c>
      <c r="O43" s="225">
        <v>96</v>
      </c>
      <c r="P43" s="23">
        <f>SUM(K43:O43)</f>
        <v>454</v>
      </c>
      <c r="Q43" s="134"/>
    </row>
    <row r="44" spans="1:17" ht="15" customHeight="1">
      <c r="A44" s="22"/>
      <c r="B44" s="388">
        <f t="shared" ref="B44:G44" si="20">SUM(B42:B43)</f>
        <v>231</v>
      </c>
      <c r="C44" s="388">
        <f t="shared" si="20"/>
        <v>221</v>
      </c>
      <c r="D44" s="388">
        <f t="shared" si="20"/>
        <v>191</v>
      </c>
      <c r="E44" s="388">
        <f t="shared" si="20"/>
        <v>247</v>
      </c>
      <c r="F44" s="388">
        <f t="shared" si="20"/>
        <v>233</v>
      </c>
      <c r="G44" s="387">
        <f t="shared" si="20"/>
        <v>1123</v>
      </c>
      <c r="H44" s="478"/>
      <c r="I44" s="479"/>
      <c r="J44" s="22"/>
      <c r="K44" s="388">
        <f t="shared" ref="K44:P44" si="21">SUM(K42:K43)</f>
        <v>183</v>
      </c>
      <c r="L44" s="388">
        <f t="shared" si="21"/>
        <v>201</v>
      </c>
      <c r="M44" s="388">
        <f t="shared" si="21"/>
        <v>195</v>
      </c>
      <c r="N44" s="388">
        <f t="shared" si="21"/>
        <v>207</v>
      </c>
      <c r="O44" s="388">
        <f t="shared" si="21"/>
        <v>200</v>
      </c>
      <c r="P44" s="387">
        <f t="shared" si="21"/>
        <v>986</v>
      </c>
      <c r="Q44" s="134"/>
    </row>
    <row r="45" spans="1:17">
      <c r="A45" s="2" t="s">
        <v>12</v>
      </c>
      <c r="B45" s="4">
        <v>26</v>
      </c>
      <c r="C45" s="15">
        <f>B45</f>
        <v>26</v>
      </c>
      <c r="D45" s="4">
        <f>B45</f>
        <v>26</v>
      </c>
      <c r="E45" s="4">
        <f>B45</f>
        <v>26</v>
      </c>
      <c r="F45" s="4">
        <f>B45</f>
        <v>26</v>
      </c>
      <c r="G45" s="6">
        <f>SUM(B45:F45)</f>
        <v>130</v>
      </c>
      <c r="H45" s="391"/>
      <c r="I45" s="136"/>
      <c r="J45" s="2" t="s">
        <v>12</v>
      </c>
      <c r="K45" s="4">
        <v>46</v>
      </c>
      <c r="L45" s="15">
        <f>K45</f>
        <v>46</v>
      </c>
      <c r="M45" s="4">
        <f>K45</f>
        <v>46</v>
      </c>
      <c r="N45" s="4">
        <f>K45</f>
        <v>46</v>
      </c>
      <c r="O45" s="4">
        <f>K45</f>
        <v>46</v>
      </c>
      <c r="P45" s="6">
        <f>SUM(K45:O45)</f>
        <v>230</v>
      </c>
      <c r="Q45" s="391"/>
    </row>
    <row r="46" spans="1:17" ht="15.75" thickBot="1">
      <c r="A46" s="35">
        <f>B45-K45</f>
        <v>-20</v>
      </c>
      <c r="B46" s="59">
        <f>SUM(B44:B45)</f>
        <v>257</v>
      </c>
      <c r="C46" s="59">
        <f>SUM(C44:C45)</f>
        <v>247</v>
      </c>
      <c r="D46" s="59">
        <f>SUM(D44:D45)</f>
        <v>217</v>
      </c>
      <c r="E46" s="59">
        <f>SUM(E44:E45)</f>
        <v>273</v>
      </c>
      <c r="F46" s="59">
        <f>SUM(F44,F45)</f>
        <v>259</v>
      </c>
      <c r="G46" s="385">
        <f>SUM(B46:F46)</f>
        <v>1253</v>
      </c>
      <c r="H46" s="16" t="s">
        <v>14</v>
      </c>
      <c r="I46" s="136"/>
      <c r="J46" s="35">
        <f>K45-B45</f>
        <v>20</v>
      </c>
      <c r="K46" s="59">
        <f>SUM(K44:K45)</f>
        <v>229</v>
      </c>
      <c r="L46" s="59">
        <f>SUM(L44:L45)</f>
        <v>247</v>
      </c>
      <c r="M46" s="59">
        <f>SUM(M44:M45)</f>
        <v>241</v>
      </c>
      <c r="N46" s="59">
        <f>SUM(N44:N45)</f>
        <v>253</v>
      </c>
      <c r="O46" s="59">
        <f>SUM(O44,O45)</f>
        <v>246</v>
      </c>
      <c r="P46" s="385">
        <f>SUM(K46:O46)</f>
        <v>1216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1</v>
      </c>
      <c r="C47" s="59">
        <f t="shared" ref="C47:F47" si="22">IF(C46&gt;L46,1,0)+IF(C46&lt;L46,0)+IF(C46=L46,0.5)</f>
        <v>0.5</v>
      </c>
      <c r="D47" s="59">
        <f t="shared" si="22"/>
        <v>0</v>
      </c>
      <c r="E47" s="59">
        <f t="shared" si="22"/>
        <v>1</v>
      </c>
      <c r="F47" s="59">
        <f t="shared" si="22"/>
        <v>1</v>
      </c>
      <c r="G47" s="59">
        <f>IF(G46&gt;P46,2,0)+IF(G46&lt;P46,0)+IF(G46=P46,1)</f>
        <v>2</v>
      </c>
      <c r="H47" s="32">
        <f>SUM(B47:G47)</f>
        <v>5.5</v>
      </c>
      <c r="I47" s="137"/>
      <c r="J47" s="22" t="s">
        <v>13</v>
      </c>
      <c r="K47" s="59">
        <f>IF(K46&gt;B46,1,0)+IF(K46&lt;B46,0)+IF(K46=B46,0.5)</f>
        <v>0</v>
      </c>
      <c r="L47" s="59">
        <f t="shared" ref="L47:O47" si="23">IF(L46&gt;C46,1,0)+IF(L46&lt;C46,0)+IF(L46=C46,0.5)</f>
        <v>0.5</v>
      </c>
      <c r="M47" s="59">
        <f t="shared" si="23"/>
        <v>1</v>
      </c>
      <c r="N47" s="59">
        <f t="shared" si="23"/>
        <v>0</v>
      </c>
      <c r="O47" s="59">
        <f t="shared" si="23"/>
        <v>0</v>
      </c>
      <c r="P47" s="59">
        <f>IF(P46&gt;G46,2,0)+IF(P46&lt;G46,0)+IF(P46=G46,1)</f>
        <v>0</v>
      </c>
      <c r="Q47" s="32">
        <f>SUM(K47:P47)</f>
        <v>1.5</v>
      </c>
    </row>
    <row r="48" spans="1:17">
      <c r="A48" s="17"/>
      <c r="B48" s="18"/>
      <c r="C48" s="18"/>
      <c r="D48" s="18"/>
      <c r="E48" s="18"/>
      <c r="F48" s="31"/>
      <c r="G48" s="19"/>
      <c r="H48" s="390"/>
      <c r="I48" s="136"/>
      <c r="J48" s="17"/>
      <c r="K48" s="18"/>
      <c r="L48" s="18"/>
      <c r="M48" s="18"/>
      <c r="N48" s="18"/>
      <c r="O48" s="31"/>
      <c r="P48" s="19"/>
      <c r="Q48" s="390"/>
    </row>
    <row r="49" spans="1:17" ht="21.75">
      <c r="A49" s="13" t="s">
        <v>60</v>
      </c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132"/>
      <c r="I49" s="133"/>
      <c r="J49" s="13" t="s">
        <v>337</v>
      </c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132"/>
    </row>
    <row r="50" spans="1:17">
      <c r="A50" s="224" t="s">
        <v>90</v>
      </c>
      <c r="B50" s="226">
        <v>118</v>
      </c>
      <c r="C50" s="226">
        <v>148</v>
      </c>
      <c r="D50" s="226">
        <v>125</v>
      </c>
      <c r="E50" s="226">
        <v>131</v>
      </c>
      <c r="F50" s="226">
        <v>116</v>
      </c>
      <c r="G50" s="23">
        <f>SUM(B50:F50)</f>
        <v>638</v>
      </c>
      <c r="H50" s="134"/>
      <c r="I50" s="135"/>
      <c r="J50" s="224" t="s">
        <v>71</v>
      </c>
      <c r="K50" s="226">
        <v>135</v>
      </c>
      <c r="L50" s="225">
        <v>126</v>
      </c>
      <c r="M50" s="225">
        <v>116</v>
      </c>
      <c r="N50" s="225">
        <v>138</v>
      </c>
      <c r="O50" s="225">
        <v>116</v>
      </c>
      <c r="P50" s="23">
        <f>SUM(K50:O50)</f>
        <v>631</v>
      </c>
      <c r="Q50" s="134"/>
    </row>
    <row r="51" spans="1:17" ht="15" customHeight="1">
      <c r="A51" s="224" t="s">
        <v>9</v>
      </c>
      <c r="B51" s="226">
        <v>96</v>
      </c>
      <c r="C51" s="226">
        <v>92</v>
      </c>
      <c r="D51" s="226">
        <v>137</v>
      </c>
      <c r="E51" s="226">
        <v>110</v>
      </c>
      <c r="F51" s="226">
        <v>127</v>
      </c>
      <c r="G51" s="23">
        <f>SUM(B51:F51)</f>
        <v>562</v>
      </c>
      <c r="H51" s="478" t="s">
        <v>55</v>
      </c>
      <c r="I51" s="479"/>
      <c r="J51" s="224" t="s">
        <v>93</v>
      </c>
      <c r="K51" s="227">
        <v>111</v>
      </c>
      <c r="L51" s="225">
        <v>121</v>
      </c>
      <c r="M51" s="225">
        <v>101</v>
      </c>
      <c r="N51" s="225">
        <v>109</v>
      </c>
      <c r="O51" s="225">
        <v>102</v>
      </c>
      <c r="P51" s="23">
        <f>SUM(K51:O51)</f>
        <v>544</v>
      </c>
      <c r="Q51" s="134"/>
    </row>
    <row r="52" spans="1:17" ht="15" customHeight="1">
      <c r="A52" s="22"/>
      <c r="B52" s="388">
        <f>SUM(B50:B51)</f>
        <v>214</v>
      </c>
      <c r="C52" s="388">
        <f t="shared" ref="C52:G52" si="24">SUM(C50:C51)</f>
        <v>240</v>
      </c>
      <c r="D52" s="388">
        <f t="shared" si="24"/>
        <v>262</v>
      </c>
      <c r="E52" s="388">
        <f t="shared" si="24"/>
        <v>241</v>
      </c>
      <c r="F52" s="388">
        <f t="shared" si="24"/>
        <v>243</v>
      </c>
      <c r="G52" s="387">
        <f t="shared" si="24"/>
        <v>1200</v>
      </c>
      <c r="H52" s="478"/>
      <c r="I52" s="479"/>
      <c r="J52" s="22"/>
      <c r="K52" s="388">
        <f t="shared" ref="K52:P52" si="25">SUM(K50:K51)</f>
        <v>246</v>
      </c>
      <c r="L52" s="388">
        <f t="shared" si="25"/>
        <v>247</v>
      </c>
      <c r="M52" s="388">
        <f t="shared" si="25"/>
        <v>217</v>
      </c>
      <c r="N52" s="388">
        <f t="shared" si="25"/>
        <v>247</v>
      </c>
      <c r="O52" s="388">
        <f t="shared" si="25"/>
        <v>218</v>
      </c>
      <c r="P52" s="387">
        <f t="shared" si="25"/>
        <v>1175</v>
      </c>
      <c r="Q52" s="134"/>
    </row>
    <row r="53" spans="1:17">
      <c r="A53" s="2" t="s">
        <v>12</v>
      </c>
      <c r="B53" s="4">
        <v>15</v>
      </c>
      <c r="C53" s="15">
        <f>B53</f>
        <v>15</v>
      </c>
      <c r="D53" s="4">
        <f>B53</f>
        <v>15</v>
      </c>
      <c r="E53" s="4">
        <f>B53</f>
        <v>15</v>
      </c>
      <c r="F53" s="4">
        <f>B53</f>
        <v>15</v>
      </c>
      <c r="G53" s="6">
        <f>SUM(B53:F53)</f>
        <v>75</v>
      </c>
      <c r="H53" s="391"/>
      <c r="I53" s="136"/>
      <c r="J53" s="2" t="s">
        <v>12</v>
      </c>
      <c r="K53" s="4">
        <v>22</v>
      </c>
      <c r="L53" s="15">
        <f>K53</f>
        <v>22</v>
      </c>
      <c r="M53" s="4">
        <f>K53</f>
        <v>22</v>
      </c>
      <c r="N53" s="4">
        <f>K53</f>
        <v>22</v>
      </c>
      <c r="O53" s="4">
        <f>K53</f>
        <v>22</v>
      </c>
      <c r="P53" s="6">
        <f>SUM(K53:O53)</f>
        <v>110</v>
      </c>
      <c r="Q53" s="391"/>
    </row>
    <row r="54" spans="1:17" ht="15.75" thickBot="1">
      <c r="A54" s="35">
        <f>B53-K53</f>
        <v>-7</v>
      </c>
      <c r="B54" s="59">
        <f>SUM(B52:B53)</f>
        <v>229</v>
      </c>
      <c r="C54" s="59">
        <f>SUM(C52:C53)</f>
        <v>255</v>
      </c>
      <c r="D54" s="59">
        <f>SUM(D52:D53)</f>
        <v>277</v>
      </c>
      <c r="E54" s="59">
        <f>SUM(E52:E53)</f>
        <v>256</v>
      </c>
      <c r="F54" s="59">
        <f>SUM(F52,F53)</f>
        <v>258</v>
      </c>
      <c r="G54" s="385">
        <f>SUM(B54:F54)</f>
        <v>1275</v>
      </c>
      <c r="H54" s="16" t="s">
        <v>14</v>
      </c>
      <c r="I54" s="136"/>
      <c r="J54" s="35">
        <f>K53-B53</f>
        <v>7</v>
      </c>
      <c r="K54" s="59">
        <f>SUM(K52:K53)</f>
        <v>268</v>
      </c>
      <c r="L54" s="59">
        <f>SUM(L52:L53)</f>
        <v>269</v>
      </c>
      <c r="M54" s="59">
        <f>SUM(M52:M53)</f>
        <v>239</v>
      </c>
      <c r="N54" s="59">
        <f>SUM(N52:N53)</f>
        <v>269</v>
      </c>
      <c r="O54" s="59">
        <f>SUM(O52,O53)</f>
        <v>240</v>
      </c>
      <c r="P54" s="385">
        <f>SUM(K54:O54)</f>
        <v>1285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</v>
      </c>
      <c r="C55" s="59">
        <f t="shared" ref="C55:F55" si="26">IF(C54&gt;L54,1,0)+IF(C54&lt;L54,0)+IF(C54=L54,0.5)</f>
        <v>0</v>
      </c>
      <c r="D55" s="59">
        <f t="shared" si="26"/>
        <v>1</v>
      </c>
      <c r="E55" s="59">
        <f t="shared" si="26"/>
        <v>0</v>
      </c>
      <c r="F55" s="59">
        <f t="shared" si="26"/>
        <v>1</v>
      </c>
      <c r="G55" s="59">
        <f>IF(G54&gt;P54,2,0)+IF(G54&lt;P54,0)+IF(G54=P54,1)</f>
        <v>0</v>
      </c>
      <c r="H55" s="32">
        <f>SUM(B55:G55)</f>
        <v>2</v>
      </c>
      <c r="I55" s="137"/>
      <c r="J55" s="22" t="s">
        <v>13</v>
      </c>
      <c r="K55" s="59">
        <f>IF(K54&gt;B54,1,0)+IF(K54&lt;B54,0)+IF(K54=B54,0.5)</f>
        <v>1</v>
      </c>
      <c r="L55" s="59">
        <f t="shared" ref="L55:O55" si="27">IF(L54&gt;C54,1,0)+IF(L54&lt;C54,0)+IF(L54=C54,0.5)</f>
        <v>1</v>
      </c>
      <c r="M55" s="59">
        <f t="shared" si="27"/>
        <v>0</v>
      </c>
      <c r="N55" s="59">
        <f t="shared" si="27"/>
        <v>1</v>
      </c>
      <c r="O55" s="59">
        <f t="shared" si="27"/>
        <v>0</v>
      </c>
      <c r="P55" s="59">
        <f>IF(P54&gt;G54,2,0)+IF(P54&lt;G54,0)+IF(P54=G54,1)</f>
        <v>2</v>
      </c>
      <c r="Q55" s="32">
        <f>SUM(K55:P55)</f>
        <v>5</v>
      </c>
    </row>
    <row r="56" spans="1:17">
      <c r="A56" s="17"/>
      <c r="B56" s="18"/>
      <c r="C56" s="18"/>
      <c r="D56" s="18"/>
      <c r="E56" s="18"/>
      <c r="F56" s="31"/>
      <c r="G56" s="19"/>
      <c r="H56" s="390"/>
      <c r="I56" s="136"/>
      <c r="J56" s="17"/>
      <c r="K56" s="18"/>
      <c r="L56" s="18"/>
      <c r="M56" s="18"/>
      <c r="N56" s="18"/>
      <c r="O56" s="31"/>
      <c r="P56" s="19"/>
      <c r="Q56" s="390"/>
    </row>
    <row r="57" spans="1:17" ht="21.75">
      <c r="A57" s="13" t="s">
        <v>62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57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117" t="s">
        <v>92</v>
      </c>
      <c r="B58" s="225">
        <v>128</v>
      </c>
      <c r="C58" s="225">
        <v>132</v>
      </c>
      <c r="D58" s="225">
        <v>131</v>
      </c>
      <c r="E58" s="225">
        <v>111</v>
      </c>
      <c r="F58" s="225">
        <v>105</v>
      </c>
      <c r="G58" s="23">
        <f>SUM(B58:F58)</f>
        <v>607</v>
      </c>
      <c r="H58" s="134"/>
      <c r="I58" s="135"/>
      <c r="J58" s="224" t="s">
        <v>74</v>
      </c>
      <c r="K58" s="226">
        <v>114</v>
      </c>
      <c r="L58" s="226">
        <v>138</v>
      </c>
      <c r="M58" s="226">
        <v>133</v>
      </c>
      <c r="N58" s="226">
        <v>94</v>
      </c>
      <c r="O58" s="226">
        <v>106</v>
      </c>
      <c r="P58" s="23">
        <f>SUM(K58:O58)</f>
        <v>585</v>
      </c>
      <c r="Q58" s="134"/>
    </row>
    <row r="59" spans="1:17" ht="15" customHeight="1">
      <c r="A59" s="98" t="s">
        <v>28</v>
      </c>
      <c r="B59" s="225">
        <v>118</v>
      </c>
      <c r="C59" s="225">
        <v>157</v>
      </c>
      <c r="D59" s="225">
        <v>113</v>
      </c>
      <c r="E59" s="225">
        <v>96</v>
      </c>
      <c r="F59" s="225">
        <v>88</v>
      </c>
      <c r="G59" s="23">
        <f>SUM(B59:F59)</f>
        <v>572</v>
      </c>
      <c r="H59" s="478" t="s">
        <v>55</v>
      </c>
      <c r="I59" s="479"/>
      <c r="J59" s="224" t="s">
        <v>75</v>
      </c>
      <c r="K59" s="226">
        <v>116</v>
      </c>
      <c r="L59" s="226">
        <v>93</v>
      </c>
      <c r="M59" s="226">
        <v>132</v>
      </c>
      <c r="N59" s="226">
        <v>144</v>
      </c>
      <c r="O59" s="226">
        <v>129</v>
      </c>
      <c r="P59" s="23">
        <f>SUM(K59:O59)</f>
        <v>614</v>
      </c>
      <c r="Q59" s="134"/>
    </row>
    <row r="60" spans="1:17" ht="15" customHeight="1">
      <c r="A60" s="22"/>
      <c r="B60" s="388">
        <f t="shared" ref="B60:G60" si="28">SUM(B58:B59)</f>
        <v>246</v>
      </c>
      <c r="C60" s="388">
        <f t="shared" si="28"/>
        <v>289</v>
      </c>
      <c r="D60" s="388">
        <f t="shared" si="28"/>
        <v>244</v>
      </c>
      <c r="E60" s="388">
        <f t="shared" si="28"/>
        <v>207</v>
      </c>
      <c r="F60" s="388">
        <f t="shared" si="28"/>
        <v>193</v>
      </c>
      <c r="G60" s="387">
        <f t="shared" si="28"/>
        <v>1179</v>
      </c>
      <c r="H60" s="478"/>
      <c r="I60" s="479"/>
      <c r="J60" s="22"/>
      <c r="K60" s="388">
        <f t="shared" ref="K60:P60" si="29">SUM(K58:K59)</f>
        <v>230</v>
      </c>
      <c r="L60" s="388">
        <f t="shared" si="29"/>
        <v>231</v>
      </c>
      <c r="M60" s="388">
        <f t="shared" si="29"/>
        <v>265</v>
      </c>
      <c r="N60" s="388">
        <f t="shared" si="29"/>
        <v>238</v>
      </c>
      <c r="O60" s="388">
        <f t="shared" si="29"/>
        <v>235</v>
      </c>
      <c r="P60" s="387">
        <f t="shared" si="29"/>
        <v>1199</v>
      </c>
      <c r="Q60" s="134"/>
    </row>
    <row r="61" spans="1:17">
      <c r="A61" s="2" t="s">
        <v>12</v>
      </c>
      <c r="B61" s="4">
        <v>29</v>
      </c>
      <c r="C61" s="15">
        <f>B61</f>
        <v>29</v>
      </c>
      <c r="D61" s="4">
        <f>B61</f>
        <v>29</v>
      </c>
      <c r="E61" s="4">
        <f>B61</f>
        <v>29</v>
      </c>
      <c r="F61" s="4">
        <f>B61</f>
        <v>29</v>
      </c>
      <c r="G61" s="6">
        <f>SUM(B61:F61)</f>
        <v>145</v>
      </c>
      <c r="H61" s="391"/>
      <c r="I61" s="136"/>
      <c r="J61" s="2" t="s">
        <v>12</v>
      </c>
      <c r="K61" s="4">
        <v>30</v>
      </c>
      <c r="L61" s="15">
        <f>K61</f>
        <v>30</v>
      </c>
      <c r="M61" s="4">
        <f>K61</f>
        <v>30</v>
      </c>
      <c r="N61" s="4">
        <f>K61</f>
        <v>30</v>
      </c>
      <c r="O61" s="4">
        <f>K61</f>
        <v>30</v>
      </c>
      <c r="P61" s="6">
        <f>SUM(K61:O61)</f>
        <v>150</v>
      </c>
      <c r="Q61" s="391"/>
    </row>
    <row r="62" spans="1:17" ht="15.75" thickBot="1">
      <c r="A62" s="35">
        <f>B61-K61</f>
        <v>-1</v>
      </c>
      <c r="B62" s="59">
        <f>SUM(B60:B61)</f>
        <v>275</v>
      </c>
      <c r="C62" s="59">
        <f>SUM(C60:C61)</f>
        <v>318</v>
      </c>
      <c r="D62" s="59">
        <f>SUM(D60:D61)</f>
        <v>273</v>
      </c>
      <c r="E62" s="59">
        <f>SUM(E60:E61)</f>
        <v>236</v>
      </c>
      <c r="F62" s="59">
        <f>SUM(F60,F61)</f>
        <v>222</v>
      </c>
      <c r="G62" s="385">
        <f>SUM(B62:F62)</f>
        <v>1324</v>
      </c>
      <c r="H62" s="16" t="s">
        <v>14</v>
      </c>
      <c r="I62" s="136"/>
      <c r="J62" s="35">
        <f>K61-B61</f>
        <v>1</v>
      </c>
      <c r="K62" s="59">
        <f>SUM(K60:K61)</f>
        <v>260</v>
      </c>
      <c r="L62" s="59">
        <f>SUM(L60:L61)</f>
        <v>261</v>
      </c>
      <c r="M62" s="59">
        <f>SUM(M60:M61)</f>
        <v>295</v>
      </c>
      <c r="N62" s="59">
        <f>SUM(N60:N61)</f>
        <v>268</v>
      </c>
      <c r="O62" s="59">
        <f>SUM(O60,O61)</f>
        <v>265</v>
      </c>
      <c r="P62" s="385">
        <f>SUM(K62:O62)</f>
        <v>1349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1</v>
      </c>
      <c r="D63" s="59">
        <f t="shared" si="30"/>
        <v>0</v>
      </c>
      <c r="E63" s="59">
        <f t="shared" si="30"/>
        <v>0</v>
      </c>
      <c r="F63" s="59">
        <f t="shared" si="30"/>
        <v>0</v>
      </c>
      <c r="G63" s="59">
        <f>IF(G62&gt;P62,2,0)+IF(G62&lt;P62,0)+IF(G62=P62,1)</f>
        <v>0</v>
      </c>
      <c r="H63" s="32">
        <f>SUM(B63:G63)</f>
        <v>2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0</v>
      </c>
      <c r="M63" s="59">
        <f t="shared" si="31"/>
        <v>1</v>
      </c>
      <c r="N63" s="59">
        <f t="shared" si="31"/>
        <v>1</v>
      </c>
      <c r="O63" s="59">
        <f t="shared" si="31"/>
        <v>1</v>
      </c>
      <c r="P63" s="59">
        <f>IF(P62&gt;G62,2,0)+IF(P62&lt;G62,0)+IF(P62=G62,1)</f>
        <v>2</v>
      </c>
      <c r="Q63" s="32">
        <f>SUM(K63:P63)</f>
        <v>5</v>
      </c>
    </row>
    <row r="64" spans="1:17">
      <c r="A64" s="17"/>
      <c r="B64" s="18"/>
      <c r="C64" s="18"/>
      <c r="D64" s="18"/>
      <c r="E64" s="18"/>
      <c r="F64" s="31"/>
      <c r="G64" s="19"/>
      <c r="H64" s="390"/>
      <c r="I64" s="136"/>
      <c r="J64" s="17"/>
      <c r="K64" s="18"/>
      <c r="L64" s="18"/>
      <c r="M64" s="18"/>
      <c r="N64" s="18"/>
      <c r="O64" s="31"/>
      <c r="P64" s="19"/>
      <c r="Q64" s="390"/>
    </row>
    <row r="65" spans="1:17" ht="21.75">
      <c r="A65" s="13" t="s">
        <v>64</v>
      </c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132"/>
      <c r="I65" s="133"/>
      <c r="J65" s="13" t="s">
        <v>58</v>
      </c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132"/>
    </row>
    <row r="66" spans="1:17">
      <c r="A66" s="117" t="s">
        <v>388</v>
      </c>
      <c r="B66" s="225">
        <v>101</v>
      </c>
      <c r="C66" s="225">
        <v>115</v>
      </c>
      <c r="D66" s="225">
        <v>124</v>
      </c>
      <c r="E66" s="225">
        <v>133</v>
      </c>
      <c r="F66" s="225">
        <v>125</v>
      </c>
      <c r="G66" s="23">
        <f>SUM(B66:F66)</f>
        <v>598</v>
      </c>
      <c r="H66" s="134"/>
      <c r="I66" s="135"/>
      <c r="J66" s="98" t="s">
        <v>77</v>
      </c>
      <c r="K66" s="225">
        <v>105</v>
      </c>
      <c r="L66" s="225">
        <v>110</v>
      </c>
      <c r="M66" s="225">
        <v>113</v>
      </c>
      <c r="N66" s="225">
        <v>122</v>
      </c>
      <c r="O66" s="225">
        <v>111</v>
      </c>
      <c r="P66" s="23">
        <f>SUM(K66:O66)</f>
        <v>561</v>
      </c>
      <c r="Q66" s="134"/>
    </row>
    <row r="67" spans="1:17" ht="15" customHeight="1">
      <c r="A67" s="98" t="s">
        <v>5</v>
      </c>
      <c r="B67" s="225">
        <v>129</v>
      </c>
      <c r="C67" s="225">
        <v>112</v>
      </c>
      <c r="D67" s="225">
        <v>141</v>
      </c>
      <c r="E67" s="225">
        <v>124</v>
      </c>
      <c r="F67" s="225">
        <v>111</v>
      </c>
      <c r="G67" s="23">
        <f>SUM(B67:F67)</f>
        <v>617</v>
      </c>
      <c r="H67" s="478" t="s">
        <v>55</v>
      </c>
      <c r="I67" s="479"/>
      <c r="J67" s="117" t="s">
        <v>387</v>
      </c>
      <c r="K67" s="225">
        <v>109</v>
      </c>
      <c r="L67" s="225">
        <v>129</v>
      </c>
      <c r="M67" s="225">
        <v>114</v>
      </c>
      <c r="N67" s="225">
        <v>109</v>
      </c>
      <c r="O67" s="225">
        <v>100</v>
      </c>
      <c r="P67" s="23">
        <f>SUM(K67:O67)</f>
        <v>561</v>
      </c>
      <c r="Q67" s="134"/>
    </row>
    <row r="68" spans="1:17" ht="15" customHeight="1">
      <c r="A68" s="22"/>
      <c r="B68" s="388">
        <f t="shared" ref="B68:G68" si="32">SUM(B66:B67)</f>
        <v>230</v>
      </c>
      <c r="C68" s="388">
        <f t="shared" si="32"/>
        <v>227</v>
      </c>
      <c r="D68" s="388">
        <f t="shared" si="32"/>
        <v>265</v>
      </c>
      <c r="E68" s="388">
        <f t="shared" si="32"/>
        <v>257</v>
      </c>
      <c r="F68" s="388">
        <f t="shared" si="32"/>
        <v>236</v>
      </c>
      <c r="G68" s="387">
        <f t="shared" si="32"/>
        <v>1215</v>
      </c>
      <c r="H68" s="478"/>
      <c r="I68" s="479"/>
      <c r="J68" s="22"/>
      <c r="K68" s="388">
        <f t="shared" ref="K68:P68" si="33">SUM(K66:K67)</f>
        <v>214</v>
      </c>
      <c r="L68" s="388">
        <f t="shared" si="33"/>
        <v>239</v>
      </c>
      <c r="M68" s="388">
        <f t="shared" si="33"/>
        <v>227</v>
      </c>
      <c r="N68" s="388">
        <f t="shared" si="33"/>
        <v>231</v>
      </c>
      <c r="O68" s="388">
        <f t="shared" si="33"/>
        <v>211</v>
      </c>
      <c r="P68" s="387">
        <f t="shared" si="33"/>
        <v>1122</v>
      </c>
      <c r="Q68" s="134"/>
    </row>
    <row r="69" spans="1:17" ht="15" customHeight="1">
      <c r="A69" s="2" t="s">
        <v>12</v>
      </c>
      <c r="B69" s="4">
        <v>19</v>
      </c>
      <c r="C69" s="15">
        <f>B69</f>
        <v>19</v>
      </c>
      <c r="D69" s="4">
        <f>B69</f>
        <v>19</v>
      </c>
      <c r="E69" s="4">
        <f>B69</f>
        <v>19</v>
      </c>
      <c r="F69" s="4">
        <f>B69</f>
        <v>19</v>
      </c>
      <c r="G69" s="6">
        <f>SUM(B69:F69)</f>
        <v>95</v>
      </c>
      <c r="H69" s="391"/>
      <c r="I69" s="136"/>
      <c r="J69" s="2" t="s">
        <v>12</v>
      </c>
      <c r="K69" s="4">
        <v>35</v>
      </c>
      <c r="L69" s="15">
        <f>K69</f>
        <v>35</v>
      </c>
      <c r="M69" s="4">
        <f>K69</f>
        <v>35</v>
      </c>
      <c r="N69" s="4">
        <f>K69</f>
        <v>35</v>
      </c>
      <c r="O69" s="4">
        <f>K69</f>
        <v>35</v>
      </c>
      <c r="P69" s="6">
        <f>SUM(K69:O69)</f>
        <v>175</v>
      </c>
      <c r="Q69" s="391"/>
    </row>
    <row r="70" spans="1:17" ht="15.75" thickBot="1">
      <c r="A70" s="35">
        <f>B69-K69</f>
        <v>-16</v>
      </c>
      <c r="B70" s="59">
        <f>SUM(B68:B69)</f>
        <v>249</v>
      </c>
      <c r="C70" s="59">
        <f>SUM(C68:C69)</f>
        <v>246</v>
      </c>
      <c r="D70" s="59">
        <f>SUM(D68:D69)</f>
        <v>284</v>
      </c>
      <c r="E70" s="59">
        <f>SUM(E68:E69)</f>
        <v>276</v>
      </c>
      <c r="F70" s="59">
        <f>SUM(F68,F69)</f>
        <v>255</v>
      </c>
      <c r="G70" s="385">
        <f>SUM(B70:F70)</f>
        <v>1310</v>
      </c>
      <c r="H70" s="16" t="s">
        <v>14</v>
      </c>
      <c r="I70" s="136"/>
      <c r="J70" s="35">
        <f>K69-B69</f>
        <v>16</v>
      </c>
      <c r="K70" s="59">
        <f>SUM(K68:K69)</f>
        <v>249</v>
      </c>
      <c r="L70" s="59">
        <f>SUM(L68:L69)</f>
        <v>274</v>
      </c>
      <c r="M70" s="59">
        <f>SUM(M68:M69)</f>
        <v>262</v>
      </c>
      <c r="N70" s="59">
        <f>SUM(N68:N69)</f>
        <v>266</v>
      </c>
      <c r="O70" s="59">
        <f>SUM(O68,O69)</f>
        <v>246</v>
      </c>
      <c r="P70" s="385">
        <f>SUM(K70:O70)</f>
        <v>1297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</v>
      </c>
      <c r="D71" s="59">
        <f t="shared" si="34"/>
        <v>1</v>
      </c>
      <c r="E71" s="59">
        <f t="shared" si="34"/>
        <v>1</v>
      </c>
      <c r="F71" s="59">
        <f t="shared" si="34"/>
        <v>1</v>
      </c>
      <c r="G71" s="59">
        <f>IF(G70&gt;P70,2,0)+IF(G70&lt;P70,0)+IF(G70=P70,1)</f>
        <v>2</v>
      </c>
      <c r="H71" s="32">
        <f>SUM(B71:G71)</f>
        <v>5.5</v>
      </c>
      <c r="I71" s="137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1</v>
      </c>
      <c r="M71" s="59">
        <f t="shared" si="35"/>
        <v>0</v>
      </c>
      <c r="N71" s="59">
        <f t="shared" si="35"/>
        <v>0</v>
      </c>
      <c r="O71" s="59">
        <f t="shared" si="35"/>
        <v>0</v>
      </c>
      <c r="P71" s="59">
        <f>IF(P70&gt;G70,2,0)+IF(P70&lt;G70,0)+IF(P70=G70,1)</f>
        <v>0</v>
      </c>
      <c r="Q71" s="32">
        <f>SUM(K71:P71)</f>
        <v>1.5</v>
      </c>
    </row>
    <row r="72" spans="1:17">
      <c r="A72" s="17"/>
      <c r="B72" s="18"/>
      <c r="C72" s="18"/>
      <c r="D72" s="18"/>
      <c r="E72" s="18"/>
      <c r="F72" s="31"/>
      <c r="G72" s="19"/>
      <c r="H72" s="390"/>
      <c r="I72" s="136"/>
      <c r="J72" s="17"/>
      <c r="K72" s="18"/>
      <c r="L72" s="18"/>
      <c r="M72" s="18"/>
      <c r="N72" s="18"/>
      <c r="O72" s="31"/>
      <c r="P72" s="19"/>
      <c r="Q72" s="33"/>
    </row>
    <row r="73" spans="1:17">
      <c r="A73" s="308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</row>
    <row r="74" spans="1:17">
      <c r="A74" s="308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</row>
    <row r="75" spans="1:17">
      <c r="A75" s="124" t="s">
        <v>100</v>
      </c>
      <c r="B75" s="125" t="s">
        <v>62</v>
      </c>
      <c r="C75" s="125"/>
      <c r="D75" s="125"/>
      <c r="E75" s="124">
        <f>MAX(W12,B4:F4,K4:O4,B12:F12,K12:O12,B20:F20,K20:O20,B28:F28,K28:O28,K36:O36,B36:F36,B44:F44,K44:O44,B52:F52,K52:O52,B60:F60,K60:O60,B68:F68,K68:O68)</f>
        <v>289</v>
      </c>
      <c r="F75" s="125"/>
      <c r="G75" s="125"/>
      <c r="H75" s="252"/>
      <c r="I75" s="125"/>
      <c r="J75" s="124" t="s">
        <v>104</v>
      </c>
      <c r="K75" s="124" t="str">
        <f>Teams!BI119</f>
        <v>Jay Shiner</v>
      </c>
      <c r="L75" s="124"/>
      <c r="M75" s="124"/>
      <c r="N75" s="124"/>
      <c r="O75" s="124">
        <f>Teams!BJ119</f>
        <v>161</v>
      </c>
      <c r="P75" s="308"/>
      <c r="Q75" s="308"/>
    </row>
    <row r="76" spans="1:17">
      <c r="A76" s="124" t="s">
        <v>101</v>
      </c>
      <c r="B76" s="125" t="s">
        <v>355</v>
      </c>
      <c r="C76" s="125"/>
      <c r="D76" s="125"/>
      <c r="E76" s="124">
        <f>MAX(G68,P68,P60,G60,G52,P52,P44,G44,G36,P36,P28,G28,G20,P20,P12,G12,G4,P4)</f>
        <v>1246</v>
      </c>
      <c r="F76" s="125"/>
      <c r="G76" s="125"/>
      <c r="H76" s="252"/>
      <c r="I76" s="125"/>
      <c r="J76" s="124" t="s">
        <v>105</v>
      </c>
      <c r="K76" s="124" t="str">
        <f>Teams!BR112</f>
        <v>Jonathan Boudreau</v>
      </c>
      <c r="L76" s="124"/>
      <c r="M76" s="124"/>
      <c r="N76" s="124"/>
      <c r="O76" s="124">
        <f>Teams!BT112</f>
        <v>661</v>
      </c>
      <c r="P76" s="308"/>
      <c r="Q76" s="308"/>
    </row>
    <row r="77" spans="1:17">
      <c r="A77" s="124"/>
      <c r="B77" s="124"/>
      <c r="C77" s="125"/>
      <c r="D77" s="125"/>
      <c r="E77" s="125"/>
      <c r="F77" s="125"/>
      <c r="G77" s="125"/>
      <c r="H77" s="252"/>
      <c r="I77" s="125"/>
      <c r="J77" s="125"/>
      <c r="K77" s="125"/>
      <c r="L77" s="125"/>
      <c r="M77" s="125"/>
      <c r="N77" s="125"/>
      <c r="O77" s="125"/>
      <c r="P77" s="308"/>
      <c r="Q77" s="308"/>
    </row>
    <row r="78" spans="1:17">
      <c r="A78" s="124" t="s">
        <v>103</v>
      </c>
      <c r="B78" s="125" t="s">
        <v>62</v>
      </c>
      <c r="C78" s="125"/>
      <c r="D78" s="125"/>
      <c r="E78" s="124">
        <f>MAX(B70:F70,K70:O70,K62:O62,B62:F62,B54:F54,K54:O54,K46:O46,B46:F46,B38:F38,K38:O38,K30:O30,B30:F30,B22:F22,K22:O22,K14:O14,B14:F14,B6:F6,K6:O6)</f>
        <v>318</v>
      </c>
      <c r="F78" s="125"/>
      <c r="G78" s="125"/>
      <c r="H78" s="252"/>
      <c r="I78" s="125"/>
      <c r="J78" s="125"/>
      <c r="K78" s="125"/>
      <c r="L78" s="125"/>
      <c r="M78" s="125"/>
      <c r="N78" s="125"/>
      <c r="O78" s="125"/>
      <c r="P78" s="308"/>
      <c r="Q78" s="308"/>
    </row>
    <row r="79" spans="1:17">
      <c r="A79" s="124" t="s">
        <v>382</v>
      </c>
      <c r="B79" s="125" t="s">
        <v>61</v>
      </c>
      <c r="C79" s="125"/>
      <c r="D79" s="125"/>
      <c r="E79" s="124">
        <f>MAX(G70,P70,P62,G62,G54,P54,P46,G46,G38,P38,P30,G30,G22,P22,P14,G14,G6,P6)</f>
        <v>1358</v>
      </c>
      <c r="F79" s="125"/>
      <c r="G79" s="125"/>
      <c r="H79" s="252"/>
      <c r="I79" s="125"/>
      <c r="J79" s="125"/>
      <c r="K79" s="125"/>
      <c r="L79" s="125"/>
      <c r="M79" s="125"/>
      <c r="N79" s="125"/>
      <c r="O79" s="125"/>
      <c r="P79" s="308"/>
      <c r="Q79" s="308"/>
    </row>
    <row r="80" spans="1:17">
      <c r="A80" s="308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</row>
    <row r="81" spans="1:17">
      <c r="A81" s="308"/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</row>
    <row r="82" spans="1:17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</row>
    <row r="83" spans="1:17">
      <c r="A83" s="308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</row>
    <row r="84" spans="1:17">
      <c r="A84" s="308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</row>
    <row r="85" spans="1:17">
      <c r="A85" s="308"/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</row>
    <row r="86" spans="1:17">
      <c r="A86" s="308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</row>
    <row r="87" spans="1:17">
      <c r="A87" s="308"/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</row>
    <row r="88" spans="1:17">
      <c r="A88" s="308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</row>
    <row r="89" spans="1:17">
      <c r="A89" s="308"/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</row>
    <row r="90" spans="1:17">
      <c r="A90" s="308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</row>
    <row r="91" spans="1:17">
      <c r="A91" s="308"/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</row>
    <row r="92" spans="1:17">
      <c r="A92" s="308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</row>
    <row r="93" spans="1:17">
      <c r="A93" s="308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</row>
    <row r="94" spans="1:17">
      <c r="A94" s="308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</row>
    <row r="95" spans="1:17">
      <c r="A95" s="308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</row>
    <row r="96" spans="1:17">
      <c r="A96" s="308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</row>
    <row r="97" spans="1:17">
      <c r="A97" s="308"/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</row>
    <row r="98" spans="1:17">
      <c r="A98" s="308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</row>
    <row r="99" spans="1:17">
      <c r="A99" s="308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</row>
    <row r="100" spans="1:17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</row>
    <row r="101" spans="1:17">
      <c r="A101" s="308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</row>
    <row r="102" spans="1:17">
      <c r="A102" s="308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</row>
    <row r="103" spans="1:17">
      <c r="A103" s="308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</row>
    <row r="104" spans="1:17">
      <c r="A104" s="308"/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</row>
    <row r="105" spans="1:17">
      <c r="A105" s="308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</row>
    <row r="106" spans="1:17">
      <c r="A106" s="308"/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</row>
    <row r="107" spans="1:17">
      <c r="A107" s="308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</row>
    <row r="108" spans="1:17">
      <c r="A108" s="308"/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</row>
    <row r="109" spans="1:17">
      <c r="A109" s="308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</row>
    <row r="110" spans="1:17">
      <c r="A110" s="308"/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</row>
    <row r="111" spans="1:17">
      <c r="A111" s="308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</row>
    <row r="112" spans="1:17">
      <c r="A112" s="308"/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</row>
    <row r="113" spans="1:17">
      <c r="A113" s="308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</row>
    <row r="114" spans="1:17">
      <c r="A114" s="308"/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</row>
    <row r="115" spans="1:17">
      <c r="A115" s="308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</row>
    <row r="116" spans="1:17">
      <c r="A116" s="308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</row>
    <row r="117" spans="1:17">
      <c r="A117" s="308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</row>
    <row r="118" spans="1:17">
      <c r="A118" s="308"/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</row>
    <row r="119" spans="1:17">
      <c r="A119" s="308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</row>
    <row r="120" spans="1:17">
      <c r="A120" s="308"/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</row>
    <row r="121" spans="1:17">
      <c r="A121" s="308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</row>
    <row r="122" spans="1:17">
      <c r="A122" s="308"/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</row>
    <row r="123" spans="1:17">
      <c r="A123" s="308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</row>
    <row r="124" spans="1:17">
      <c r="A124" s="308"/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</row>
    <row r="125" spans="1:17">
      <c r="A125" s="308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</row>
    <row r="126" spans="1:17">
      <c r="A126" s="308"/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</row>
    <row r="127" spans="1:17">
      <c r="A127" s="308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</row>
    <row r="128" spans="1:17">
      <c r="A128" s="308"/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</row>
    <row r="129" spans="1:17">
      <c r="A129" s="308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</row>
    <row r="130" spans="1:17">
      <c r="A130" s="308"/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</row>
    <row r="131" spans="1:17">
      <c r="A131" s="308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</row>
    <row r="132" spans="1:17">
      <c r="A132" s="308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</row>
    <row r="133" spans="1:17">
      <c r="A133" s="308"/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</row>
    <row r="134" spans="1:17">
      <c r="A134" s="308"/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</row>
    <row r="135" spans="1:17">
      <c r="A135" s="308"/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</row>
    <row r="136" spans="1:17">
      <c r="A136" s="308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</row>
    <row r="137" spans="1:17">
      <c r="A137" s="308"/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</row>
    <row r="138" spans="1:17">
      <c r="A138" s="308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</row>
    <row r="139" spans="1:17">
      <c r="A139" s="308"/>
      <c r="B139" s="308"/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</row>
    <row r="140" spans="1:17">
      <c r="A140" s="308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</row>
    <row r="141" spans="1:17">
      <c r="A141" s="308"/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</row>
    <row r="142" spans="1:17">
      <c r="A142" s="308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</row>
    <row r="143" spans="1:17">
      <c r="A143" s="308"/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</row>
    <row r="144" spans="1:17">
      <c r="A144" s="308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</row>
    <row r="145" spans="1:17">
      <c r="A145" s="308"/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</row>
    <row r="146" spans="1:17">
      <c r="A146" s="308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</row>
    <row r="147" spans="1:17">
      <c r="A147" s="308"/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</row>
    <row r="148" spans="1:17">
      <c r="A148" s="308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</row>
    <row r="149" spans="1:17">
      <c r="A149" s="308"/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</row>
    <row r="150" spans="1:17">
      <c r="A150" s="308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  <c r="Q150" s="308"/>
    </row>
    <row r="151" spans="1:17">
      <c r="A151" s="308"/>
      <c r="B151" s="308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</row>
    <row r="152" spans="1:17">
      <c r="A152" s="308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</row>
    <row r="153" spans="1:17">
      <c r="A153" s="308"/>
      <c r="B153" s="308"/>
      <c r="C153" s="308"/>
      <c r="D153" s="308"/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  <c r="O153" s="308"/>
      <c r="P153" s="308"/>
      <c r="Q153" s="308"/>
    </row>
    <row r="154" spans="1:17">
      <c r="A154" s="308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</row>
    <row r="155" spans="1:17">
      <c r="A155" s="308"/>
      <c r="B155" s="308"/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</row>
    <row r="156" spans="1:17">
      <c r="A156" s="308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</row>
    <row r="157" spans="1:17">
      <c r="A157" s="308"/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</row>
    <row r="158" spans="1:17">
      <c r="A158" s="308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</row>
    <row r="159" spans="1:17">
      <c r="A159" s="308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</row>
    <row r="160" spans="1:17">
      <c r="A160" s="308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</row>
    <row r="161" spans="1:17">
      <c r="A161" s="308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</row>
    <row r="162" spans="1:17">
      <c r="A162" s="308"/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</row>
    <row r="163" spans="1:17">
      <c r="A163" s="308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08"/>
      <c r="Q163" s="308"/>
    </row>
    <row r="164" spans="1:17">
      <c r="A164" s="308"/>
      <c r="B164" s="308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</row>
    <row r="165" spans="1:17">
      <c r="A165" s="308"/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</row>
    <row r="166" spans="1:17">
      <c r="A166" s="308"/>
      <c r="B166" s="308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</row>
    <row r="167" spans="1:17">
      <c r="A167" s="308"/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</row>
    <row r="168" spans="1:17">
      <c r="A168" s="308"/>
      <c r="B168" s="308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</row>
    <row r="169" spans="1:17">
      <c r="A169" s="308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</row>
    <row r="170" spans="1:17">
      <c r="A170" s="308"/>
      <c r="B170" s="308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</row>
    <row r="171" spans="1:17">
      <c r="A171" s="308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</row>
    <row r="172" spans="1:17">
      <c r="A172" s="308"/>
      <c r="B172" s="308"/>
      <c r="C172" s="308"/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</row>
    <row r="173" spans="1:17">
      <c r="A173" s="308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</row>
    <row r="174" spans="1:17">
      <c r="A174" s="308"/>
      <c r="B174" s="308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</row>
    <row r="175" spans="1:17">
      <c r="A175" s="308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</row>
    <row r="176" spans="1:17">
      <c r="A176" s="308"/>
      <c r="B176" s="308"/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</row>
    <row r="177" spans="1:17">
      <c r="A177" s="308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</row>
    <row r="178" spans="1:17">
      <c r="A178" s="308"/>
      <c r="B178" s="308"/>
      <c r="C178" s="308"/>
      <c r="D178" s="308"/>
      <c r="E178" s="308"/>
      <c r="F178" s="308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</row>
    <row r="179" spans="1:17">
      <c r="A179" s="308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</row>
    <row r="180" spans="1:17">
      <c r="A180" s="308"/>
      <c r="B180" s="308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</row>
    <row r="181" spans="1:17">
      <c r="A181" s="308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</row>
    <row r="182" spans="1:17">
      <c r="A182" s="308"/>
      <c r="B182" s="308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</row>
    <row r="183" spans="1:17">
      <c r="A183" s="308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</row>
    <row r="184" spans="1:17">
      <c r="A184" s="308"/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</row>
    <row r="185" spans="1:17">
      <c r="A185" s="308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</row>
    <row r="186" spans="1:17">
      <c r="A186" s="308"/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</row>
    <row r="187" spans="1:17">
      <c r="A187" s="308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</row>
    <row r="188" spans="1:17">
      <c r="A188" s="308"/>
      <c r="B188" s="308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</row>
    <row r="189" spans="1:17">
      <c r="A189" s="308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</row>
    <row r="190" spans="1:17">
      <c r="A190" s="308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</row>
    <row r="191" spans="1:17">
      <c r="A191" s="308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</row>
    <row r="192" spans="1:17">
      <c r="A192" s="308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</row>
    <row r="193" spans="1:17">
      <c r="A193" s="308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</row>
    <row r="194" spans="1:17">
      <c r="A194" s="308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</row>
    <row r="195" spans="1:17">
      <c r="A195" s="308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</row>
    <row r="196" spans="1:17">
      <c r="A196" s="308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</row>
    <row r="197" spans="1:17">
      <c r="A197" s="308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</row>
    <row r="198" spans="1:17">
      <c r="A198" s="308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</row>
    <row r="199" spans="1:17">
      <c r="A199" s="308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</row>
    <row r="200" spans="1:17">
      <c r="A200" s="308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</row>
    <row r="201" spans="1:17">
      <c r="A201" s="308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</row>
    <row r="202" spans="1:17">
      <c r="A202" s="308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</row>
    <row r="203" spans="1:17">
      <c r="A203" s="308"/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</row>
    <row r="204" spans="1:17">
      <c r="A204" s="308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</row>
    <row r="205" spans="1:17">
      <c r="A205" s="308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</row>
    <row r="206" spans="1:17">
      <c r="A206" s="308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</row>
    <row r="207" spans="1:17">
      <c r="A207" s="308"/>
      <c r="B207" s="308"/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</row>
    <row r="208" spans="1:17">
      <c r="A208" s="308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</row>
    <row r="209" spans="1:17">
      <c r="A209" s="308"/>
      <c r="B209" s="308"/>
      <c r="C209" s="308"/>
      <c r="D209" s="308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</row>
    <row r="210" spans="1:17">
      <c r="A210" s="308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08"/>
    </row>
    <row r="211" spans="1:17">
      <c r="A211" s="308"/>
      <c r="B211" s="308"/>
      <c r="C211" s="308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</row>
    <row r="212" spans="1:17">
      <c r="A212" s="308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</row>
    <row r="213" spans="1:17">
      <c r="A213" s="308"/>
      <c r="B213" s="308"/>
      <c r="C213" s="308"/>
      <c r="D213" s="308"/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</row>
    <row r="214" spans="1:17">
      <c r="A214" s="308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08"/>
      <c r="O214" s="308"/>
      <c r="P214" s="308"/>
      <c r="Q214" s="308"/>
    </row>
    <row r="215" spans="1:17">
      <c r="A215" s="308"/>
      <c r="B215" s="308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</row>
    <row r="216" spans="1:17">
      <c r="A216" s="308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8"/>
    </row>
    <row r="217" spans="1:17">
      <c r="A217" s="308"/>
      <c r="B217" s="30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  <c r="N217" s="308"/>
      <c r="O217" s="308"/>
      <c r="P217" s="308"/>
      <c r="Q217" s="308"/>
    </row>
    <row r="218" spans="1:17">
      <c r="A218" s="308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  <c r="Q218" s="308"/>
    </row>
    <row r="219" spans="1:17">
      <c r="A219" s="308"/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</row>
    <row r="220" spans="1:17">
      <c r="A220" s="308"/>
      <c r="B220" s="308"/>
      <c r="C220" s="308"/>
      <c r="D220" s="308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  <c r="Q220" s="308"/>
    </row>
    <row r="221" spans="1:17">
      <c r="A221" s="308"/>
      <c r="B221" s="308"/>
      <c r="C221" s="308"/>
      <c r="D221" s="308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</row>
    <row r="222" spans="1:17">
      <c r="A222" s="308"/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8"/>
    </row>
    <row r="223" spans="1:17">
      <c r="A223" s="308"/>
      <c r="B223" s="308"/>
      <c r="C223" s="308"/>
      <c r="D223" s="308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</row>
    <row r="224" spans="1:17">
      <c r="A224" s="308"/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</row>
    <row r="225" spans="1:17">
      <c r="A225" s="308"/>
      <c r="B225" s="308"/>
      <c r="C225" s="308"/>
      <c r="D225" s="308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</row>
    <row r="226" spans="1:17">
      <c r="A226" s="308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  <c r="Q226" s="308"/>
    </row>
    <row r="227" spans="1:17">
      <c r="A227" s="308"/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</row>
    <row r="228" spans="1:17">
      <c r="A228" s="308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</row>
    <row r="229" spans="1:17">
      <c r="A229" s="308"/>
      <c r="B229" s="308"/>
      <c r="C229" s="308"/>
      <c r="D229" s="308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</row>
    <row r="230" spans="1:17">
      <c r="A230" s="308"/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</row>
    <row r="231" spans="1:17">
      <c r="A231" s="308"/>
      <c r="B231" s="308"/>
      <c r="C231" s="308"/>
      <c r="D231" s="308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</row>
    <row r="232" spans="1:17">
      <c r="A232" s="308"/>
      <c r="B232" s="308"/>
      <c r="C232" s="308"/>
      <c r="D232" s="308"/>
      <c r="E232" s="308"/>
      <c r="F232" s="308"/>
      <c r="G232" s="308"/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</row>
    <row r="233" spans="1:17">
      <c r="A233" s="308"/>
      <c r="B233" s="308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</row>
    <row r="234" spans="1:17">
      <c r="A234" s="308"/>
      <c r="B234" s="308"/>
      <c r="C234" s="308"/>
      <c r="D234" s="308"/>
      <c r="E234" s="308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</row>
    <row r="235" spans="1:17">
      <c r="A235" s="308"/>
      <c r="B235" s="308"/>
      <c r="C235" s="308"/>
      <c r="D235" s="308"/>
      <c r="E235" s="308"/>
      <c r="F235" s="308"/>
      <c r="G235" s="308"/>
      <c r="H235" s="308"/>
      <c r="I235" s="308"/>
      <c r="J235" s="308"/>
      <c r="K235" s="308"/>
      <c r="L235" s="308"/>
      <c r="M235" s="308"/>
      <c r="N235" s="308"/>
      <c r="O235" s="308"/>
      <c r="P235" s="308"/>
      <c r="Q235" s="308"/>
    </row>
    <row r="236" spans="1:17">
      <c r="A236" s="308"/>
      <c r="B236" s="308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Q236" s="308"/>
    </row>
    <row r="237" spans="1:17">
      <c r="A237" s="308"/>
      <c r="B237" s="308"/>
      <c r="C237" s="308"/>
      <c r="D237" s="308"/>
      <c r="E237" s="308"/>
      <c r="F237" s="308"/>
      <c r="G237" s="308"/>
      <c r="H237" s="308"/>
      <c r="I237" s="308"/>
      <c r="J237" s="308"/>
      <c r="K237" s="308"/>
      <c r="L237" s="308"/>
      <c r="M237" s="308"/>
      <c r="N237" s="308"/>
      <c r="O237" s="308"/>
      <c r="P237" s="308"/>
      <c r="Q237" s="308"/>
    </row>
    <row r="238" spans="1:17">
      <c r="A238" s="308"/>
      <c r="B238" s="308"/>
      <c r="C238" s="308"/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</row>
    <row r="239" spans="1:17">
      <c r="A239" s="308"/>
      <c r="B239" s="308"/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</row>
    <row r="240" spans="1:17">
      <c r="A240" s="308"/>
      <c r="B240" s="308"/>
      <c r="C240" s="308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</row>
    <row r="241" spans="1:17">
      <c r="A241" s="308"/>
      <c r="B241" s="308"/>
      <c r="C241" s="308"/>
      <c r="D241" s="308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/>
      <c r="P241" s="308"/>
      <c r="Q241" s="308"/>
    </row>
    <row r="242" spans="1:17">
      <c r="A242" s="308"/>
      <c r="B242" s="308"/>
      <c r="C242" s="308"/>
      <c r="D242" s="308"/>
      <c r="E242" s="308"/>
      <c r="F242" s="308"/>
      <c r="G242" s="308"/>
      <c r="H242" s="308"/>
      <c r="I242" s="308"/>
      <c r="J242" s="308"/>
      <c r="K242" s="308"/>
      <c r="L242" s="308"/>
      <c r="M242" s="308"/>
      <c r="N242" s="308"/>
      <c r="O242" s="308"/>
      <c r="P242" s="308"/>
      <c r="Q242" s="308"/>
    </row>
    <row r="243" spans="1:17">
      <c r="A243" s="308"/>
      <c r="B243" s="308"/>
      <c r="C243" s="308"/>
      <c r="D243" s="308"/>
      <c r="E243" s="308"/>
      <c r="F243" s="308"/>
      <c r="G243" s="308"/>
      <c r="H243" s="308"/>
      <c r="I243" s="308"/>
      <c r="J243" s="308"/>
      <c r="K243" s="308"/>
      <c r="L243" s="308"/>
      <c r="M243" s="308"/>
      <c r="N243" s="308"/>
      <c r="O243" s="308"/>
      <c r="P243" s="308"/>
      <c r="Q243" s="308"/>
    </row>
    <row r="244" spans="1:17">
      <c r="A244" s="308"/>
      <c r="B244" s="308"/>
      <c r="C244" s="308"/>
      <c r="D244" s="308"/>
      <c r="E244" s="308"/>
      <c r="F244" s="308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  <c r="Q244" s="308"/>
    </row>
    <row r="245" spans="1:17">
      <c r="A245" s="308"/>
      <c r="B245" s="308"/>
      <c r="C245" s="308"/>
      <c r="D245" s="308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</row>
    <row r="246" spans="1:17">
      <c r="A246" s="308"/>
      <c r="B246" s="308"/>
      <c r="C246" s="308"/>
      <c r="D246" s="308"/>
      <c r="E246" s="308"/>
      <c r="F246" s="308"/>
      <c r="G246" s="308"/>
      <c r="H246" s="308"/>
      <c r="I246" s="308"/>
      <c r="J246" s="308"/>
      <c r="K246" s="308"/>
      <c r="L246" s="308"/>
      <c r="M246" s="308"/>
      <c r="N246" s="308"/>
      <c r="O246" s="308"/>
      <c r="P246" s="308"/>
      <c r="Q246" s="308"/>
    </row>
    <row r="247" spans="1:17">
      <c r="A247" s="308"/>
      <c r="B247" s="308"/>
      <c r="C247" s="308"/>
      <c r="D247" s="308"/>
      <c r="E247" s="308"/>
      <c r="F247" s="308"/>
      <c r="G247" s="308"/>
      <c r="H247" s="308"/>
      <c r="I247" s="308"/>
      <c r="J247" s="308"/>
      <c r="K247" s="308"/>
      <c r="L247" s="308"/>
      <c r="M247" s="308"/>
      <c r="N247" s="308"/>
      <c r="O247" s="308"/>
      <c r="P247" s="308"/>
      <c r="Q247" s="308"/>
    </row>
    <row r="248" spans="1:17">
      <c r="A248" s="308"/>
      <c r="B248" s="308"/>
      <c r="C248" s="308"/>
      <c r="D248" s="308"/>
      <c r="E248" s="308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</row>
    <row r="249" spans="1:17">
      <c r="A249" s="308"/>
      <c r="B249" s="308"/>
      <c r="C249" s="308"/>
      <c r="D249" s="308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</row>
    <row r="250" spans="1:17">
      <c r="A250" s="308"/>
      <c r="B250" s="308"/>
      <c r="C250" s="308"/>
      <c r="D250" s="308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  <c r="Q250" s="308"/>
    </row>
    <row r="251" spans="1:17">
      <c r="A251" s="308"/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</row>
    <row r="252" spans="1:17">
      <c r="A252" s="308"/>
      <c r="B252" s="308"/>
      <c r="C252" s="308"/>
      <c r="D252" s="308"/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  <c r="P252" s="308"/>
      <c r="Q252" s="308"/>
    </row>
    <row r="253" spans="1:17">
      <c r="A253" s="308"/>
      <c r="B253" s="308"/>
      <c r="C253" s="308"/>
      <c r="D253" s="308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  <c r="Q253" s="308"/>
    </row>
    <row r="254" spans="1:17">
      <c r="A254" s="308"/>
      <c r="B254" s="308"/>
      <c r="C254" s="308"/>
      <c r="D254" s="308"/>
      <c r="E254" s="308"/>
      <c r="F254" s="308"/>
      <c r="G254" s="308"/>
      <c r="H254" s="308"/>
      <c r="I254" s="308"/>
      <c r="J254" s="308"/>
      <c r="K254" s="308"/>
      <c r="L254" s="308"/>
      <c r="M254" s="308"/>
      <c r="N254" s="308"/>
      <c r="O254" s="308"/>
      <c r="P254" s="308"/>
      <c r="Q254" s="308"/>
    </row>
    <row r="255" spans="1:17">
      <c r="A255" s="308"/>
      <c r="B255" s="308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</row>
    <row r="256" spans="1:17">
      <c r="A256" s="308"/>
      <c r="B256" s="308"/>
      <c r="C256" s="308"/>
      <c r="D256" s="308"/>
      <c r="E256" s="308"/>
      <c r="F256" s="308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  <c r="Q256" s="308"/>
    </row>
    <row r="257" spans="1:17">
      <c r="A257" s="308"/>
      <c r="B257" s="308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</row>
    <row r="258" spans="1:17">
      <c r="A258" s="308"/>
      <c r="B258" s="308"/>
      <c r="C258" s="308"/>
      <c r="D258" s="308"/>
      <c r="E258" s="308"/>
      <c r="F258" s="308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  <c r="Q258" s="308"/>
    </row>
    <row r="259" spans="1:17">
      <c r="A259" s="308"/>
      <c r="B259" s="308"/>
      <c r="C259" s="308"/>
      <c r="D259" s="308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</row>
    <row r="260" spans="1:17">
      <c r="A260" s="308"/>
      <c r="B260" s="308"/>
      <c r="C260" s="308"/>
      <c r="D260" s="308"/>
      <c r="E260" s="308"/>
      <c r="F260" s="308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  <c r="Q260" s="308"/>
    </row>
    <row r="261" spans="1:17">
      <c r="A261" s="308"/>
      <c r="B261" s="308"/>
      <c r="C261" s="308"/>
      <c r="D261" s="308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</row>
    <row r="262" spans="1:17">
      <c r="A262" s="308"/>
      <c r="B262" s="308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  <c r="Q262" s="308"/>
    </row>
    <row r="263" spans="1:17">
      <c r="A263" s="308"/>
      <c r="B263" s="308"/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</row>
    <row r="264" spans="1:17">
      <c r="A264" s="308"/>
      <c r="B264" s="308"/>
      <c r="C264" s="308"/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  <c r="Q264" s="308"/>
    </row>
    <row r="265" spans="1:17">
      <c r="A265" s="308"/>
      <c r="B265" s="308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</row>
    <row r="266" spans="1:17">
      <c r="A266" s="308"/>
      <c r="B266" s="308"/>
      <c r="C266" s="308"/>
      <c r="D266" s="308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</row>
    <row r="267" spans="1:17">
      <c r="A267" s="308"/>
      <c r="B267" s="308"/>
      <c r="C267" s="308"/>
      <c r="D267" s="308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</row>
    <row r="268" spans="1:17">
      <c r="A268" s="308"/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</row>
    <row r="269" spans="1:17">
      <c r="A269" s="308"/>
      <c r="B269" s="308"/>
      <c r="C269" s="308"/>
      <c r="D269" s="308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</row>
    <row r="270" spans="1:17">
      <c r="A270" s="308"/>
      <c r="B270" s="308"/>
      <c r="C270" s="308"/>
      <c r="D270" s="308"/>
      <c r="E270" s="308"/>
      <c r="F270" s="308"/>
      <c r="G270" s="308"/>
      <c r="H270" s="308"/>
      <c r="I270" s="308"/>
      <c r="J270" s="308"/>
      <c r="K270" s="308"/>
      <c r="L270" s="308"/>
      <c r="M270" s="308"/>
      <c r="N270" s="308"/>
      <c r="O270" s="308"/>
      <c r="P270" s="308"/>
      <c r="Q270" s="308"/>
    </row>
    <row r="271" spans="1:17">
      <c r="A271" s="308"/>
      <c r="B271" s="308"/>
      <c r="C271" s="308"/>
      <c r="D271" s="308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</row>
    <row r="272" spans="1:17">
      <c r="A272" s="308"/>
      <c r="B272" s="308"/>
      <c r="C272" s="308"/>
      <c r="D272" s="308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</row>
    <row r="273" spans="1:17">
      <c r="A273" s="308"/>
      <c r="B273" s="308"/>
      <c r="C273" s="308"/>
      <c r="D273" s="308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</row>
    <row r="274" spans="1:17">
      <c r="A274" s="308"/>
      <c r="B274" s="308"/>
      <c r="C274" s="308"/>
      <c r="D274" s="308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</row>
    <row r="275" spans="1:17">
      <c r="A275" s="308"/>
      <c r="B275" s="308"/>
      <c r="C275" s="308"/>
      <c r="D275" s="308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</row>
    <row r="276" spans="1:17">
      <c r="A276" s="308"/>
      <c r="B276" s="308"/>
      <c r="C276" s="308"/>
      <c r="D276" s="308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</row>
    <row r="277" spans="1:17">
      <c r="A277" s="308"/>
      <c r="B277" s="308"/>
      <c r="C277" s="308"/>
      <c r="D277" s="308"/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</row>
    <row r="278" spans="1:17">
      <c r="A278" s="308"/>
      <c r="B278" s="308"/>
      <c r="C278" s="308"/>
      <c r="D278" s="308"/>
      <c r="E278" s="308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</row>
    <row r="279" spans="1:17">
      <c r="A279" s="308"/>
      <c r="B279" s="308"/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</row>
    <row r="280" spans="1:17">
      <c r="A280" s="308"/>
      <c r="B280" s="308"/>
      <c r="C280" s="308"/>
      <c r="D280" s="308"/>
      <c r="E280" s="308"/>
      <c r="F280" s="308"/>
      <c r="G280" s="308"/>
      <c r="H280" s="308"/>
      <c r="I280" s="308"/>
      <c r="J280" s="308"/>
      <c r="K280" s="308"/>
      <c r="L280" s="308"/>
      <c r="M280" s="308"/>
      <c r="N280" s="308"/>
      <c r="O280" s="308"/>
      <c r="P280" s="308"/>
      <c r="Q280" s="308"/>
    </row>
    <row r="281" spans="1:17">
      <c r="A281" s="308"/>
      <c r="B281" s="308"/>
      <c r="C281" s="308"/>
      <c r="D281" s="308"/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  <c r="Q281" s="308"/>
    </row>
    <row r="282" spans="1:17">
      <c r="A282" s="308"/>
      <c r="B282" s="308"/>
      <c r="C282" s="308"/>
      <c r="D282" s="308"/>
      <c r="E282" s="308"/>
      <c r="F282" s="308"/>
      <c r="G282" s="308"/>
      <c r="H282" s="308"/>
      <c r="I282" s="308"/>
      <c r="J282" s="308"/>
      <c r="K282" s="308"/>
      <c r="L282" s="308"/>
      <c r="M282" s="308"/>
      <c r="N282" s="308"/>
      <c r="O282" s="308"/>
      <c r="P282" s="308"/>
      <c r="Q282" s="308"/>
    </row>
    <row r="283" spans="1:17">
      <c r="A283" s="308"/>
      <c r="B283" s="308"/>
      <c r="C283" s="308"/>
      <c r="D283" s="308"/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  <c r="Q283" s="308"/>
    </row>
    <row r="284" spans="1:17">
      <c r="A284" s="308"/>
      <c r="B284" s="308"/>
      <c r="C284" s="308"/>
      <c r="D284" s="308"/>
      <c r="E284" s="308"/>
      <c r="F284" s="308"/>
      <c r="G284" s="308"/>
      <c r="H284" s="308"/>
      <c r="I284" s="308"/>
      <c r="J284" s="308"/>
      <c r="K284" s="308"/>
      <c r="L284" s="308"/>
      <c r="M284" s="308"/>
      <c r="N284" s="308"/>
      <c r="O284" s="308"/>
      <c r="P284" s="308"/>
      <c r="Q284" s="308"/>
    </row>
    <row r="285" spans="1:17">
      <c r="A285" s="308"/>
      <c r="B285" s="308"/>
      <c r="C285" s="308"/>
      <c r="D285" s="308"/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  <c r="Q285" s="308"/>
    </row>
    <row r="286" spans="1:17">
      <c r="A286" s="308"/>
      <c r="B286" s="308"/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</row>
    <row r="287" spans="1:17">
      <c r="A287" s="308"/>
      <c r="B287" s="308"/>
      <c r="C287" s="308"/>
      <c r="D287" s="308"/>
      <c r="E287" s="308"/>
      <c r="F287" s="308"/>
      <c r="G287" s="308"/>
      <c r="H287" s="308"/>
      <c r="I287" s="308"/>
      <c r="J287" s="308"/>
      <c r="K287" s="308"/>
      <c r="L287" s="308"/>
      <c r="M287" s="308"/>
      <c r="N287" s="308"/>
      <c r="O287" s="308"/>
      <c r="P287" s="308"/>
      <c r="Q287" s="308"/>
    </row>
    <row r="288" spans="1:17">
      <c r="A288" s="308"/>
      <c r="B288" s="308"/>
      <c r="C288" s="308"/>
      <c r="D288" s="308"/>
      <c r="E288" s="308"/>
      <c r="F288" s="308"/>
      <c r="G288" s="308"/>
      <c r="H288" s="308"/>
      <c r="I288" s="308"/>
      <c r="J288" s="308"/>
      <c r="K288" s="308"/>
      <c r="L288" s="308"/>
      <c r="M288" s="308"/>
      <c r="N288" s="308"/>
      <c r="O288" s="308"/>
      <c r="P288" s="308"/>
      <c r="Q288" s="308"/>
    </row>
    <row r="289" spans="1:17">
      <c r="A289" s="308"/>
      <c r="B289" s="308"/>
      <c r="C289" s="308"/>
      <c r="D289" s="308"/>
      <c r="E289" s="308"/>
      <c r="F289" s="308"/>
      <c r="G289" s="308"/>
      <c r="H289" s="308"/>
      <c r="I289" s="308"/>
      <c r="J289" s="308"/>
      <c r="K289" s="308"/>
      <c r="L289" s="308"/>
      <c r="M289" s="308"/>
      <c r="N289" s="308"/>
      <c r="O289" s="308"/>
      <c r="P289" s="308"/>
      <c r="Q289" s="308"/>
    </row>
    <row r="290" spans="1:17">
      <c r="A290" s="308"/>
      <c r="B290" s="308"/>
      <c r="C290" s="308"/>
      <c r="D290" s="308"/>
      <c r="E290" s="308"/>
      <c r="F290" s="308"/>
      <c r="G290" s="308"/>
      <c r="H290" s="308"/>
      <c r="I290" s="308"/>
      <c r="J290" s="308"/>
      <c r="K290" s="308"/>
      <c r="L290" s="308"/>
      <c r="M290" s="308"/>
      <c r="N290" s="308"/>
      <c r="O290" s="308"/>
      <c r="P290" s="308"/>
      <c r="Q290" s="308"/>
    </row>
    <row r="291" spans="1:17">
      <c r="A291" s="308"/>
      <c r="B291" s="308"/>
      <c r="C291" s="308"/>
      <c r="D291" s="308"/>
      <c r="E291" s="308"/>
      <c r="F291" s="308"/>
      <c r="G291" s="308"/>
      <c r="H291" s="308"/>
      <c r="I291" s="308"/>
      <c r="J291" s="308"/>
      <c r="K291" s="308"/>
      <c r="L291" s="308"/>
      <c r="M291" s="308"/>
      <c r="N291" s="308"/>
      <c r="O291" s="308"/>
      <c r="P291" s="308"/>
      <c r="Q291" s="308"/>
    </row>
    <row r="292" spans="1:17">
      <c r="A292" s="308"/>
      <c r="B292" s="308"/>
      <c r="C292" s="308"/>
      <c r="D292" s="308"/>
      <c r="E292" s="308"/>
      <c r="F292" s="308"/>
      <c r="G292" s="308"/>
      <c r="H292" s="308"/>
      <c r="I292" s="308"/>
      <c r="J292" s="308"/>
      <c r="K292" s="308"/>
      <c r="L292" s="308"/>
      <c r="M292" s="308"/>
      <c r="N292" s="308"/>
      <c r="O292" s="308"/>
      <c r="P292" s="308"/>
      <c r="Q292" s="308"/>
    </row>
    <row r="293" spans="1:17">
      <c r="A293" s="308"/>
      <c r="B293" s="308"/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</row>
    <row r="294" spans="1:17">
      <c r="A294" s="308"/>
      <c r="B294" s="308"/>
      <c r="C294" s="308"/>
      <c r="D294" s="308"/>
      <c r="E294" s="308"/>
      <c r="F294" s="308"/>
      <c r="G294" s="308"/>
      <c r="H294" s="308"/>
      <c r="I294" s="308"/>
      <c r="J294" s="308"/>
      <c r="K294" s="308"/>
      <c r="L294" s="308"/>
      <c r="M294" s="308"/>
      <c r="N294" s="308"/>
      <c r="O294" s="308"/>
      <c r="P294" s="308"/>
      <c r="Q294" s="308"/>
    </row>
    <row r="295" spans="1:17">
      <c r="A295" s="308"/>
      <c r="B295" s="308"/>
      <c r="C295" s="308"/>
      <c r="D295" s="308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308"/>
      <c r="P295" s="308"/>
      <c r="Q295" s="308"/>
    </row>
    <row r="296" spans="1:17">
      <c r="A296" s="308"/>
      <c r="B296" s="308"/>
      <c r="C296" s="308"/>
      <c r="D296" s="308"/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308"/>
      <c r="P296" s="308"/>
      <c r="Q296" s="308"/>
    </row>
    <row r="297" spans="1:17">
      <c r="A297" s="308"/>
      <c r="B297" s="308"/>
      <c r="C297" s="308"/>
      <c r="D297" s="308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</row>
    <row r="298" spans="1:17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308"/>
      <c r="P298" s="308"/>
      <c r="Q298" s="308"/>
    </row>
    <row r="299" spans="1:17">
      <c r="A299" s="308"/>
      <c r="B299" s="308"/>
      <c r="C299" s="308"/>
      <c r="D299" s="308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  <c r="Q299" s="308"/>
    </row>
    <row r="300" spans="1:17">
      <c r="A300" s="308"/>
      <c r="B300" s="308"/>
      <c r="C300" s="308"/>
      <c r="D300" s="308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8"/>
      <c r="P300" s="308"/>
      <c r="Q300" s="308"/>
    </row>
    <row r="301" spans="1:17">
      <c r="A301" s="308"/>
      <c r="B301" s="308"/>
      <c r="C301" s="308"/>
      <c r="D301" s="308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</row>
    <row r="302" spans="1:17">
      <c r="A302" s="308"/>
      <c r="B302" s="308"/>
      <c r="C302" s="308"/>
      <c r="D302" s="308"/>
      <c r="E302" s="308"/>
      <c r="F302" s="308"/>
      <c r="G302" s="308"/>
      <c r="H302" s="308"/>
      <c r="I302" s="308"/>
      <c r="J302" s="308"/>
      <c r="K302" s="308"/>
      <c r="L302" s="308"/>
      <c r="M302" s="308"/>
      <c r="N302" s="308"/>
      <c r="O302" s="308"/>
      <c r="P302" s="308"/>
      <c r="Q302" s="308"/>
    </row>
    <row r="303" spans="1:17">
      <c r="A303" s="308"/>
      <c r="B303" s="308"/>
      <c r="C303" s="308"/>
      <c r="D303" s="308"/>
      <c r="E303" s="308"/>
      <c r="F303" s="308"/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</row>
    <row r="304" spans="1:17">
      <c r="A304" s="308"/>
      <c r="B304" s="308"/>
      <c r="C304" s="308"/>
      <c r="D304" s="308"/>
      <c r="E304" s="308"/>
      <c r="F304" s="308"/>
      <c r="G304" s="308"/>
      <c r="H304" s="308"/>
      <c r="I304" s="308"/>
      <c r="J304" s="308"/>
      <c r="K304" s="308"/>
      <c r="L304" s="308"/>
      <c r="M304" s="308"/>
      <c r="N304" s="308"/>
      <c r="O304" s="308"/>
      <c r="P304" s="308"/>
      <c r="Q304" s="308"/>
    </row>
    <row r="305" spans="1:17">
      <c r="A305" s="308"/>
      <c r="B305" s="308"/>
      <c r="C305" s="308"/>
      <c r="D305" s="308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</row>
    <row r="306" spans="1:17">
      <c r="A306" s="308"/>
      <c r="B306" s="308"/>
      <c r="C306" s="308"/>
      <c r="D306" s="308"/>
      <c r="E306" s="308"/>
      <c r="F306" s="308"/>
      <c r="G306" s="308"/>
      <c r="H306" s="308"/>
      <c r="I306" s="308"/>
      <c r="J306" s="308"/>
      <c r="K306" s="308"/>
      <c r="L306" s="308"/>
      <c r="M306" s="308"/>
      <c r="N306" s="308"/>
      <c r="O306" s="308"/>
      <c r="P306" s="308"/>
      <c r="Q306" s="308"/>
    </row>
    <row r="307" spans="1:17">
      <c r="A307" s="308"/>
      <c r="B307" s="308"/>
      <c r="C307" s="308"/>
      <c r="D307" s="308"/>
      <c r="E307" s="308"/>
      <c r="F307" s="308"/>
      <c r="G307" s="308"/>
      <c r="H307" s="308"/>
      <c r="I307" s="308"/>
      <c r="J307" s="308"/>
      <c r="K307" s="308"/>
      <c r="L307" s="308"/>
      <c r="M307" s="308"/>
      <c r="N307" s="308"/>
      <c r="O307" s="308"/>
      <c r="P307" s="308"/>
      <c r="Q307" s="308"/>
    </row>
    <row r="308" spans="1:17">
      <c r="A308" s="308"/>
      <c r="B308" s="308"/>
      <c r="C308" s="308"/>
      <c r="D308" s="308"/>
      <c r="E308" s="308"/>
      <c r="F308" s="308"/>
      <c r="G308" s="308"/>
      <c r="H308" s="308"/>
      <c r="I308" s="308"/>
      <c r="J308" s="308"/>
      <c r="K308" s="308"/>
      <c r="L308" s="308"/>
      <c r="M308" s="308"/>
      <c r="N308" s="308"/>
      <c r="O308" s="308"/>
      <c r="P308" s="308"/>
      <c r="Q308" s="308"/>
    </row>
    <row r="309" spans="1:17">
      <c r="A309" s="308"/>
      <c r="B309" s="308"/>
      <c r="C309" s="308"/>
      <c r="D309" s="308"/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  <c r="O309" s="308"/>
      <c r="P309" s="308"/>
      <c r="Q309" s="308"/>
    </row>
    <row r="310" spans="1:17">
      <c r="A310" s="308"/>
      <c r="B310" s="308"/>
      <c r="C310" s="308"/>
      <c r="D310" s="308"/>
      <c r="E310" s="308"/>
      <c r="F310" s="308"/>
      <c r="G310" s="308"/>
      <c r="H310" s="308"/>
      <c r="I310" s="308"/>
      <c r="J310" s="308"/>
      <c r="K310" s="308"/>
      <c r="L310" s="308"/>
      <c r="M310" s="308"/>
      <c r="N310" s="308"/>
      <c r="O310" s="308"/>
      <c r="P310" s="308"/>
      <c r="Q310" s="308"/>
    </row>
    <row r="311" spans="1:17">
      <c r="A311" s="308"/>
      <c r="B311" s="308"/>
      <c r="C311" s="308"/>
      <c r="D311" s="308"/>
      <c r="E311" s="308"/>
      <c r="F311" s="308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  <c r="Q311" s="308"/>
    </row>
    <row r="312" spans="1:17">
      <c r="A312" s="308"/>
      <c r="B312" s="308"/>
      <c r="C312" s="308"/>
      <c r="D312" s="308"/>
      <c r="E312" s="308"/>
      <c r="F312" s="308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  <c r="Q312" s="308"/>
    </row>
    <row r="313" spans="1:17">
      <c r="A313" s="308"/>
      <c r="B313" s="308"/>
      <c r="C313" s="308"/>
      <c r="D313" s="308"/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</row>
    <row r="314" spans="1:17">
      <c r="A314" s="308"/>
      <c r="B314" s="308"/>
      <c r="C314" s="308"/>
      <c r="D314" s="308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</row>
    <row r="315" spans="1:17">
      <c r="A315" s="308"/>
      <c r="B315" s="308"/>
      <c r="C315" s="308"/>
      <c r="D315" s="308"/>
      <c r="E315" s="308"/>
      <c r="F315" s="308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  <c r="Q315" s="308"/>
    </row>
    <row r="316" spans="1:17">
      <c r="A316" s="308"/>
      <c r="B316" s="308"/>
      <c r="C316" s="308"/>
      <c r="D316" s="308"/>
      <c r="E316" s="308"/>
      <c r="F316" s="308"/>
      <c r="G316" s="308"/>
      <c r="H316" s="308"/>
      <c r="I316" s="308"/>
      <c r="J316" s="308"/>
      <c r="K316" s="308"/>
      <c r="L316" s="308"/>
      <c r="M316" s="308"/>
      <c r="N316" s="308"/>
      <c r="O316" s="308"/>
      <c r="P316" s="308"/>
      <c r="Q316" s="308"/>
    </row>
    <row r="317" spans="1:17">
      <c r="A317" s="308"/>
      <c r="B317" s="308"/>
      <c r="C317" s="308"/>
      <c r="D317" s="308"/>
      <c r="E317" s="308"/>
      <c r="F317" s="308"/>
      <c r="G317" s="308"/>
      <c r="H317" s="308"/>
      <c r="I317" s="308"/>
      <c r="J317" s="308"/>
      <c r="K317" s="308"/>
      <c r="L317" s="308"/>
      <c r="M317" s="308"/>
      <c r="N317" s="308"/>
      <c r="O317" s="308"/>
      <c r="P317" s="308"/>
      <c r="Q317" s="308"/>
    </row>
    <row r="318" spans="1:17">
      <c r="A318" s="308"/>
      <c r="B318" s="308"/>
      <c r="C318" s="308"/>
      <c r="D318" s="308"/>
      <c r="E318" s="308"/>
      <c r="F318" s="308"/>
      <c r="G318" s="308"/>
      <c r="H318" s="308"/>
      <c r="I318" s="308"/>
      <c r="J318" s="308"/>
      <c r="K318" s="308"/>
      <c r="L318" s="308"/>
      <c r="M318" s="308"/>
      <c r="N318" s="308"/>
      <c r="O318" s="308"/>
      <c r="P318" s="308"/>
      <c r="Q318" s="308"/>
    </row>
    <row r="319" spans="1:17">
      <c r="A319" s="308"/>
      <c r="B319" s="308"/>
      <c r="C319" s="308"/>
      <c r="D319" s="308"/>
      <c r="E319" s="308"/>
      <c r="F319" s="308"/>
      <c r="G319" s="308"/>
      <c r="H319" s="308"/>
      <c r="I319" s="308"/>
      <c r="J319" s="308"/>
      <c r="K319" s="308"/>
      <c r="L319" s="308"/>
      <c r="M319" s="308"/>
      <c r="N319" s="308"/>
      <c r="O319" s="308"/>
      <c r="P319" s="308"/>
      <c r="Q319" s="308"/>
    </row>
    <row r="320" spans="1:17">
      <c r="A320" s="308"/>
      <c r="B320" s="308"/>
      <c r="C320" s="308"/>
      <c r="D320" s="308"/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  <c r="Q320" s="308"/>
    </row>
    <row r="321" spans="1:17">
      <c r="A321" s="308"/>
      <c r="B321" s="308"/>
      <c r="C321" s="308"/>
      <c r="D321" s="308"/>
      <c r="E321" s="308"/>
      <c r="F321" s="308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  <c r="Q321" s="308"/>
    </row>
    <row r="322" spans="1:17">
      <c r="A322" s="308"/>
      <c r="B322" s="308"/>
      <c r="C322" s="308"/>
      <c r="D322" s="308"/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  <c r="Q322" s="308"/>
    </row>
    <row r="323" spans="1:17">
      <c r="A323" s="308"/>
      <c r="B323" s="308"/>
      <c r="C323" s="308"/>
      <c r="D323" s="308"/>
      <c r="E323" s="308"/>
      <c r="F323" s="308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  <c r="Q323" s="308"/>
    </row>
    <row r="324" spans="1:17">
      <c r="A324" s="308"/>
      <c r="B324" s="308"/>
      <c r="C324" s="308"/>
      <c r="D324" s="308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  <c r="Q324" s="308"/>
    </row>
    <row r="325" spans="1:17">
      <c r="A325" s="308"/>
      <c r="B325" s="308"/>
      <c r="C325" s="308"/>
      <c r="D325" s="308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  <c r="Q325" s="308"/>
    </row>
    <row r="326" spans="1:17">
      <c r="A326" s="308"/>
      <c r="B326" s="308"/>
      <c r="C326" s="308"/>
      <c r="D326" s="308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  <c r="Q326" s="308"/>
    </row>
    <row r="327" spans="1:17">
      <c r="A327" s="308"/>
      <c r="B327" s="308"/>
      <c r="C327" s="308"/>
      <c r="D327" s="308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  <c r="Q327" s="308"/>
    </row>
    <row r="328" spans="1:17">
      <c r="A328" s="308"/>
      <c r="B328" s="308"/>
      <c r="C328" s="308"/>
      <c r="D328" s="308"/>
      <c r="E328" s="308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</row>
    <row r="329" spans="1:17">
      <c r="A329" s="308"/>
      <c r="B329" s="308"/>
      <c r="C329" s="308"/>
      <c r="D329" s="308"/>
      <c r="E329" s="308"/>
      <c r="F329" s="308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</row>
    <row r="330" spans="1:17">
      <c r="A330" s="308"/>
      <c r="B330" s="308"/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</row>
    <row r="331" spans="1:17">
      <c r="A331" s="308"/>
      <c r="B331" s="308"/>
      <c r="C331" s="308"/>
      <c r="D331" s="308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</row>
    <row r="332" spans="1:17">
      <c r="A332" s="308"/>
      <c r="B332" s="308"/>
      <c r="C332" s="308"/>
      <c r="D332" s="308"/>
      <c r="E332" s="308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  <c r="Q332" s="308"/>
    </row>
    <row r="333" spans="1:17">
      <c r="A333" s="308"/>
      <c r="B333" s="308"/>
      <c r="C333" s="308"/>
      <c r="D333" s="308"/>
      <c r="E333" s="308"/>
      <c r="F333" s="308"/>
      <c r="G333" s="308"/>
      <c r="H333" s="308"/>
      <c r="I333" s="308"/>
      <c r="J333" s="308"/>
      <c r="K333" s="308"/>
      <c r="L333" s="308"/>
      <c r="M333" s="308"/>
      <c r="N333" s="308"/>
      <c r="O333" s="308"/>
      <c r="P333" s="308"/>
      <c r="Q333" s="308"/>
    </row>
    <row r="334" spans="1:17">
      <c r="A334" s="308"/>
      <c r="B334" s="308"/>
      <c r="C334" s="308"/>
      <c r="D334" s="308"/>
      <c r="E334" s="308"/>
      <c r="F334" s="308"/>
      <c r="G334" s="308"/>
      <c r="H334" s="308"/>
      <c r="I334" s="308"/>
      <c r="J334" s="308"/>
      <c r="K334" s="308"/>
      <c r="L334" s="308"/>
      <c r="M334" s="308"/>
      <c r="N334" s="308"/>
      <c r="O334" s="308"/>
      <c r="P334" s="308"/>
      <c r="Q334" s="308"/>
    </row>
    <row r="335" spans="1:17">
      <c r="A335" s="308"/>
      <c r="B335" s="308"/>
      <c r="C335" s="308"/>
      <c r="D335" s="308"/>
      <c r="E335" s="308"/>
      <c r="F335" s="308"/>
      <c r="G335" s="308"/>
      <c r="H335" s="308"/>
      <c r="I335" s="308"/>
      <c r="J335" s="308"/>
      <c r="K335" s="308"/>
      <c r="L335" s="308"/>
      <c r="M335" s="308"/>
      <c r="N335" s="308"/>
      <c r="O335" s="308"/>
      <c r="P335" s="308"/>
      <c r="Q335" s="308"/>
    </row>
    <row r="336" spans="1:17">
      <c r="A336" s="308"/>
      <c r="B336" s="308"/>
      <c r="C336" s="308"/>
      <c r="D336" s="308"/>
      <c r="E336" s="308"/>
      <c r="F336" s="308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  <c r="Q336" s="308"/>
    </row>
    <row r="337" spans="1:17">
      <c r="A337" s="308"/>
      <c r="B337" s="308"/>
      <c r="C337" s="308"/>
      <c r="D337" s="308"/>
      <c r="E337" s="308"/>
      <c r="F337" s="308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  <c r="Q337" s="308"/>
    </row>
    <row r="338" spans="1:17">
      <c r="A338" s="308"/>
      <c r="B338" s="308"/>
      <c r="C338" s="308"/>
      <c r="D338" s="308"/>
      <c r="E338" s="308"/>
      <c r="F338" s="308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  <c r="Q338" s="308"/>
    </row>
    <row r="339" spans="1:17">
      <c r="A339" s="308"/>
      <c r="B339" s="308"/>
      <c r="C339" s="308"/>
      <c r="D339" s="308"/>
      <c r="E339" s="308"/>
      <c r="F339" s="308"/>
      <c r="G339" s="308"/>
      <c r="H339" s="308"/>
      <c r="I339" s="308"/>
      <c r="J339" s="308"/>
      <c r="K339" s="308"/>
      <c r="L339" s="308"/>
      <c r="M339" s="308"/>
      <c r="N339" s="308"/>
      <c r="O339" s="308"/>
      <c r="P339" s="308"/>
      <c r="Q339" s="308"/>
    </row>
    <row r="340" spans="1:17">
      <c r="A340" s="308"/>
      <c r="B340" s="308"/>
      <c r="C340" s="308"/>
      <c r="D340" s="308"/>
      <c r="E340" s="308"/>
      <c r="F340" s="308"/>
      <c r="G340" s="308"/>
      <c r="H340" s="308"/>
      <c r="I340" s="308"/>
      <c r="J340" s="308"/>
      <c r="K340" s="308"/>
      <c r="L340" s="308"/>
      <c r="M340" s="308"/>
      <c r="N340" s="308"/>
      <c r="O340" s="308"/>
      <c r="P340" s="308"/>
      <c r="Q340" s="308"/>
    </row>
    <row r="341" spans="1:17">
      <c r="A341" s="308"/>
      <c r="B341" s="308"/>
      <c r="C341" s="308"/>
      <c r="D341" s="308"/>
      <c r="E341" s="308"/>
      <c r="F341" s="308"/>
      <c r="G341" s="308"/>
      <c r="H341" s="308"/>
      <c r="I341" s="308"/>
      <c r="J341" s="308"/>
      <c r="K341" s="308"/>
      <c r="L341" s="308"/>
      <c r="M341" s="308"/>
      <c r="N341" s="308"/>
      <c r="O341" s="308"/>
      <c r="P341" s="308"/>
      <c r="Q341" s="308"/>
    </row>
    <row r="342" spans="1:17">
      <c r="A342" s="308"/>
      <c r="B342" s="308"/>
      <c r="C342" s="308"/>
      <c r="D342" s="308"/>
      <c r="E342" s="308"/>
      <c r="F342" s="308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  <c r="Q342" s="308"/>
    </row>
    <row r="343" spans="1:17">
      <c r="A343" s="308"/>
      <c r="B343" s="308"/>
      <c r="C343" s="308"/>
      <c r="D343" s="308"/>
      <c r="E343" s="308"/>
      <c r="F343" s="308"/>
      <c r="G343" s="308"/>
      <c r="H343" s="308"/>
      <c r="I343" s="308"/>
      <c r="J343" s="308"/>
      <c r="K343" s="308"/>
      <c r="L343" s="308"/>
      <c r="M343" s="308"/>
      <c r="N343" s="308"/>
      <c r="O343" s="308"/>
      <c r="P343" s="308"/>
      <c r="Q343" s="308"/>
    </row>
    <row r="344" spans="1:17">
      <c r="A344" s="308"/>
      <c r="B344" s="308"/>
      <c r="C344" s="308"/>
      <c r="D344" s="308"/>
      <c r="E344" s="308"/>
      <c r="F344" s="308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  <c r="Q344" s="308"/>
    </row>
    <row r="345" spans="1:17">
      <c r="A345" s="308"/>
      <c r="B345" s="308"/>
      <c r="C345" s="308"/>
      <c r="D345" s="308"/>
      <c r="E345" s="308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  <c r="Q345" s="308"/>
    </row>
    <row r="346" spans="1:17">
      <c r="A346" s="308"/>
      <c r="B346" s="308"/>
      <c r="C346" s="308"/>
      <c r="D346" s="308"/>
      <c r="E346" s="308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  <c r="Q346" s="308"/>
    </row>
    <row r="347" spans="1:17">
      <c r="A347" s="308"/>
      <c r="B347" s="308"/>
      <c r="C347" s="308"/>
      <c r="D347" s="308"/>
      <c r="E347" s="308"/>
      <c r="F347" s="308"/>
      <c r="G347" s="308"/>
      <c r="H347" s="308"/>
      <c r="I347" s="308"/>
      <c r="J347" s="308"/>
      <c r="K347" s="308"/>
      <c r="L347" s="308"/>
      <c r="M347" s="308"/>
      <c r="N347" s="308"/>
      <c r="O347" s="308"/>
      <c r="P347" s="308"/>
      <c r="Q347" s="308"/>
    </row>
    <row r="348" spans="1:17">
      <c r="A348" s="308"/>
      <c r="B348" s="308"/>
      <c r="C348" s="308"/>
      <c r="D348" s="308"/>
      <c r="E348" s="308"/>
      <c r="F348" s="308"/>
      <c r="G348" s="308"/>
      <c r="H348" s="308"/>
      <c r="I348" s="308"/>
      <c r="J348" s="308"/>
      <c r="K348" s="308"/>
      <c r="L348" s="308"/>
      <c r="M348" s="308"/>
      <c r="N348" s="308"/>
      <c r="O348" s="308"/>
      <c r="P348" s="308"/>
      <c r="Q348" s="308"/>
    </row>
    <row r="349" spans="1:17">
      <c r="A349" s="308"/>
      <c r="B349" s="308"/>
      <c r="C349" s="308"/>
      <c r="D349" s="308"/>
      <c r="E349" s="308"/>
      <c r="F349" s="308"/>
      <c r="G349" s="308"/>
      <c r="H349" s="308"/>
      <c r="I349" s="308"/>
      <c r="J349" s="308"/>
      <c r="K349" s="308"/>
      <c r="L349" s="308"/>
      <c r="M349" s="308"/>
      <c r="N349" s="308"/>
      <c r="O349" s="308"/>
      <c r="P349" s="308"/>
      <c r="Q349" s="308"/>
    </row>
    <row r="350" spans="1:17">
      <c r="A350" s="308"/>
      <c r="B350" s="308"/>
      <c r="C350" s="308"/>
      <c r="D350" s="308"/>
      <c r="E350" s="308"/>
      <c r="F350" s="308"/>
      <c r="G350" s="308"/>
      <c r="H350" s="308"/>
      <c r="I350" s="308"/>
      <c r="J350" s="308"/>
      <c r="K350" s="308"/>
      <c r="L350" s="308"/>
      <c r="M350" s="308"/>
      <c r="N350" s="308"/>
      <c r="O350" s="308"/>
      <c r="P350" s="308"/>
      <c r="Q350" s="308"/>
    </row>
    <row r="351" spans="1:17">
      <c r="A351" s="308"/>
      <c r="B351" s="308"/>
      <c r="C351" s="308"/>
      <c r="D351" s="308"/>
      <c r="E351" s="308"/>
      <c r="F351" s="308"/>
      <c r="G351" s="308"/>
      <c r="H351" s="308"/>
      <c r="I351" s="308"/>
      <c r="J351" s="308"/>
      <c r="K351" s="308"/>
      <c r="L351" s="308"/>
      <c r="M351" s="308"/>
      <c r="N351" s="308"/>
      <c r="O351" s="308"/>
      <c r="P351" s="308"/>
      <c r="Q351" s="308"/>
    </row>
    <row r="352" spans="1:17">
      <c r="A352" s="308"/>
      <c r="B352" s="308"/>
      <c r="C352" s="308"/>
      <c r="D352" s="308"/>
      <c r="E352" s="308"/>
      <c r="F352" s="308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  <c r="Q352" s="308"/>
    </row>
    <row r="353" spans="1:17">
      <c r="A353" s="308"/>
      <c r="B353" s="308"/>
      <c r="C353" s="308"/>
      <c r="D353" s="308"/>
      <c r="E353" s="308"/>
      <c r="F353" s="308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  <c r="Q353" s="308"/>
    </row>
    <row r="354" spans="1:17">
      <c r="A354" s="308"/>
      <c r="B354" s="308"/>
      <c r="C354" s="308"/>
      <c r="D354" s="308"/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</row>
    <row r="355" spans="1:17">
      <c r="A355" s="308"/>
      <c r="B355" s="308"/>
      <c r="C355" s="308"/>
      <c r="D355" s="308"/>
      <c r="E355" s="308"/>
      <c r="F355" s="308"/>
      <c r="G355" s="308"/>
      <c r="H355" s="308"/>
      <c r="I355" s="308"/>
      <c r="J355" s="308"/>
      <c r="K355" s="308"/>
      <c r="L355" s="308"/>
      <c r="M355" s="308"/>
      <c r="N355" s="308"/>
      <c r="O355" s="308"/>
      <c r="P355" s="308"/>
      <c r="Q355" s="308"/>
    </row>
    <row r="356" spans="1:17">
      <c r="A356" s="308"/>
      <c r="B356" s="308"/>
      <c r="C356" s="308"/>
      <c r="D356" s="308"/>
      <c r="E356" s="308"/>
      <c r="F356" s="308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  <c r="Q356" s="308"/>
    </row>
    <row r="357" spans="1:17">
      <c r="A357" s="308"/>
      <c r="B357" s="308"/>
      <c r="C357" s="308"/>
      <c r="D357" s="308"/>
      <c r="E357" s="308"/>
      <c r="F357" s="308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  <c r="Q357" s="308"/>
    </row>
    <row r="358" spans="1:17">
      <c r="A358" s="308"/>
      <c r="B358" s="308"/>
      <c r="C358" s="308"/>
      <c r="D358" s="308"/>
      <c r="E358" s="308"/>
      <c r="F358" s="308"/>
      <c r="G358" s="308"/>
      <c r="H358" s="308"/>
      <c r="I358" s="308"/>
      <c r="J358" s="308"/>
      <c r="K358" s="308"/>
      <c r="L358" s="308"/>
      <c r="M358" s="308"/>
      <c r="N358" s="308"/>
      <c r="O358" s="308"/>
      <c r="P358" s="308"/>
      <c r="Q358" s="308"/>
    </row>
    <row r="359" spans="1:17">
      <c r="A359" s="308"/>
      <c r="B359" s="308"/>
      <c r="C359" s="308"/>
      <c r="D359" s="308"/>
      <c r="E359" s="308"/>
      <c r="F359" s="308"/>
      <c r="G359" s="308"/>
      <c r="H359" s="308"/>
      <c r="I359" s="308"/>
      <c r="J359" s="308"/>
      <c r="K359" s="308"/>
      <c r="L359" s="308"/>
      <c r="M359" s="308"/>
      <c r="N359" s="308"/>
      <c r="O359" s="308"/>
      <c r="P359" s="308"/>
      <c r="Q359" s="308"/>
    </row>
    <row r="360" spans="1:17">
      <c r="A360" s="308"/>
      <c r="B360" s="308"/>
      <c r="C360" s="308"/>
      <c r="D360" s="308"/>
      <c r="E360" s="308"/>
      <c r="F360" s="308"/>
      <c r="G360" s="308"/>
      <c r="H360" s="308"/>
      <c r="I360" s="308"/>
      <c r="J360" s="308"/>
      <c r="K360" s="308"/>
      <c r="L360" s="308"/>
      <c r="M360" s="308"/>
      <c r="N360" s="308"/>
      <c r="O360" s="308"/>
      <c r="P360" s="308"/>
      <c r="Q360" s="308"/>
    </row>
    <row r="361" spans="1:17">
      <c r="A361" s="308"/>
      <c r="B361" s="308"/>
      <c r="C361" s="308"/>
      <c r="D361" s="308"/>
      <c r="E361" s="308"/>
      <c r="F361" s="308"/>
      <c r="G361" s="308"/>
      <c r="H361" s="308"/>
      <c r="I361" s="308"/>
      <c r="J361" s="308"/>
      <c r="K361" s="308"/>
      <c r="L361" s="308"/>
      <c r="M361" s="308"/>
      <c r="N361" s="308"/>
      <c r="O361" s="308"/>
      <c r="P361" s="308"/>
      <c r="Q361" s="308"/>
    </row>
    <row r="362" spans="1:17">
      <c r="A362" s="308"/>
      <c r="B362" s="308"/>
      <c r="C362" s="308"/>
      <c r="D362" s="308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  <c r="Q362" s="308"/>
    </row>
    <row r="363" spans="1:17">
      <c r="A363" s="308"/>
      <c r="B363" s="308"/>
      <c r="C363" s="308"/>
      <c r="D363" s="308"/>
      <c r="E363" s="308"/>
      <c r="F363" s="308"/>
      <c r="G363" s="308"/>
      <c r="H363" s="308"/>
      <c r="I363" s="308"/>
      <c r="J363" s="308"/>
      <c r="K363" s="308"/>
      <c r="L363" s="308"/>
      <c r="M363" s="308"/>
      <c r="N363" s="308"/>
      <c r="O363" s="308"/>
      <c r="P363" s="308"/>
      <c r="Q363" s="308"/>
    </row>
    <row r="364" spans="1:17">
      <c r="A364" s="308"/>
      <c r="B364" s="308"/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</row>
    <row r="365" spans="1:17">
      <c r="A365" s="308"/>
      <c r="B365" s="308"/>
      <c r="C365" s="308"/>
      <c r="D365" s="308"/>
      <c r="E365" s="308"/>
      <c r="F365" s="308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  <c r="Q365" s="308"/>
    </row>
    <row r="366" spans="1:17">
      <c r="A366" s="308"/>
      <c r="B366" s="308"/>
      <c r="C366" s="308"/>
      <c r="D366" s="308"/>
      <c r="E366" s="308"/>
      <c r="F366" s="308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  <c r="Q366" s="308"/>
    </row>
    <row r="367" spans="1:17">
      <c r="A367" s="308"/>
      <c r="B367" s="308"/>
      <c r="C367" s="308"/>
      <c r="D367" s="308"/>
      <c r="E367" s="308"/>
      <c r="F367" s="308"/>
      <c r="G367" s="308"/>
      <c r="H367" s="308"/>
      <c r="I367" s="308"/>
      <c r="J367" s="308"/>
      <c r="K367" s="308"/>
      <c r="L367" s="308"/>
      <c r="M367" s="308"/>
      <c r="N367" s="308"/>
      <c r="O367" s="308"/>
      <c r="P367" s="308"/>
      <c r="Q367" s="308"/>
    </row>
    <row r="368" spans="1:17">
      <c r="A368" s="308"/>
      <c r="B368" s="308"/>
      <c r="C368" s="308"/>
      <c r="D368" s="308"/>
      <c r="E368" s="308"/>
      <c r="F368" s="308"/>
      <c r="G368" s="308"/>
      <c r="H368" s="308"/>
      <c r="I368" s="308"/>
      <c r="J368" s="308"/>
      <c r="K368" s="308"/>
      <c r="L368" s="308"/>
      <c r="M368" s="308"/>
      <c r="N368" s="308"/>
      <c r="O368" s="308"/>
      <c r="P368" s="308"/>
      <c r="Q368" s="308"/>
    </row>
    <row r="369" spans="1:17">
      <c r="A369" s="308"/>
      <c r="B369" s="308"/>
      <c r="C369" s="308"/>
      <c r="D369" s="308"/>
      <c r="E369" s="308"/>
      <c r="F369" s="308"/>
      <c r="G369" s="308"/>
      <c r="H369" s="308"/>
      <c r="I369" s="308"/>
      <c r="J369" s="308"/>
      <c r="K369" s="308"/>
      <c r="L369" s="308"/>
      <c r="M369" s="308"/>
      <c r="N369" s="308"/>
      <c r="O369" s="308"/>
      <c r="P369" s="308"/>
      <c r="Q369" s="308"/>
    </row>
    <row r="370" spans="1:17">
      <c r="A370" s="308"/>
      <c r="B370" s="308"/>
      <c r="C370" s="308"/>
      <c r="D370" s="308"/>
      <c r="E370" s="308"/>
      <c r="F370" s="308"/>
      <c r="G370" s="308"/>
      <c r="H370" s="308"/>
      <c r="I370" s="308"/>
      <c r="J370" s="308"/>
      <c r="K370" s="308"/>
      <c r="L370" s="308"/>
      <c r="M370" s="308"/>
      <c r="N370" s="308"/>
      <c r="O370" s="308"/>
      <c r="P370" s="308"/>
      <c r="Q370" s="308"/>
    </row>
    <row r="371" spans="1:17">
      <c r="A371" s="308"/>
      <c r="B371" s="308"/>
      <c r="C371" s="308"/>
      <c r="D371" s="308"/>
      <c r="E371" s="308"/>
      <c r="F371" s="308"/>
      <c r="G371" s="308"/>
      <c r="H371" s="308"/>
      <c r="I371" s="308"/>
      <c r="J371" s="308"/>
      <c r="K371" s="308"/>
      <c r="L371" s="308"/>
      <c r="M371" s="308"/>
      <c r="N371" s="308"/>
      <c r="O371" s="308"/>
      <c r="P371" s="308"/>
      <c r="Q371" s="308"/>
    </row>
    <row r="372" spans="1:17">
      <c r="A372" s="308"/>
      <c r="B372" s="308"/>
      <c r="C372" s="308"/>
      <c r="D372" s="308"/>
      <c r="E372" s="308"/>
      <c r="F372" s="308"/>
      <c r="G372" s="308"/>
      <c r="H372" s="308"/>
      <c r="I372" s="308"/>
      <c r="J372" s="308"/>
      <c r="K372" s="308"/>
      <c r="L372" s="308"/>
      <c r="M372" s="308"/>
      <c r="N372" s="308"/>
      <c r="O372" s="308"/>
      <c r="P372" s="308"/>
      <c r="Q372" s="308"/>
    </row>
    <row r="373" spans="1:17">
      <c r="A373" s="308"/>
      <c r="B373" s="308"/>
      <c r="C373" s="308"/>
      <c r="D373" s="308"/>
      <c r="E373" s="308"/>
      <c r="F373" s="308"/>
      <c r="G373" s="308"/>
      <c r="H373" s="308"/>
      <c r="I373" s="308"/>
      <c r="J373" s="308"/>
      <c r="K373" s="308"/>
      <c r="L373" s="308"/>
      <c r="M373" s="308"/>
      <c r="N373" s="308"/>
      <c r="O373" s="308"/>
      <c r="P373" s="308"/>
      <c r="Q373" s="308"/>
    </row>
    <row r="374" spans="1:17">
      <c r="A374" s="308"/>
      <c r="B374" s="308"/>
      <c r="C374" s="308"/>
      <c r="D374" s="308"/>
      <c r="E374" s="308"/>
      <c r="F374" s="308"/>
      <c r="G374" s="308"/>
      <c r="H374" s="308"/>
      <c r="I374" s="308"/>
      <c r="J374" s="308"/>
      <c r="K374" s="308"/>
      <c r="L374" s="308"/>
      <c r="M374" s="308"/>
      <c r="N374" s="308"/>
      <c r="O374" s="308"/>
      <c r="P374" s="308"/>
      <c r="Q374" s="308"/>
    </row>
    <row r="375" spans="1:17">
      <c r="A375" s="308"/>
      <c r="B375" s="308"/>
      <c r="C375" s="308"/>
      <c r="D375" s="308"/>
      <c r="E375" s="308"/>
      <c r="F375" s="308"/>
      <c r="G375" s="308"/>
      <c r="H375" s="308"/>
      <c r="I375" s="308"/>
      <c r="J375" s="308"/>
      <c r="K375" s="308"/>
      <c r="L375" s="308"/>
      <c r="M375" s="308"/>
      <c r="N375" s="308"/>
      <c r="O375" s="308"/>
      <c r="P375" s="308"/>
      <c r="Q375" s="308"/>
    </row>
    <row r="376" spans="1:17">
      <c r="A376" s="308"/>
      <c r="B376" s="308"/>
      <c r="C376" s="308"/>
      <c r="D376" s="308"/>
      <c r="E376" s="308"/>
      <c r="F376" s="308"/>
      <c r="G376" s="308"/>
      <c r="H376" s="308"/>
      <c r="I376" s="308"/>
      <c r="J376" s="308"/>
      <c r="K376" s="308"/>
      <c r="L376" s="308"/>
      <c r="M376" s="308"/>
      <c r="N376" s="308"/>
      <c r="O376" s="308"/>
      <c r="P376" s="308"/>
      <c r="Q376" s="308"/>
    </row>
    <row r="377" spans="1:17">
      <c r="A377" s="308"/>
      <c r="B377" s="308"/>
      <c r="C377" s="308"/>
      <c r="D377" s="308"/>
      <c r="E377" s="308"/>
      <c r="F377" s="308"/>
      <c r="G377" s="308"/>
      <c r="H377" s="308"/>
      <c r="I377" s="308"/>
      <c r="J377" s="308"/>
      <c r="K377" s="308"/>
      <c r="L377" s="308"/>
      <c r="M377" s="308"/>
      <c r="N377" s="308"/>
      <c r="O377" s="308"/>
      <c r="P377" s="308"/>
      <c r="Q377" s="308"/>
    </row>
    <row r="378" spans="1:17">
      <c r="A378" s="308"/>
      <c r="B378" s="308"/>
      <c r="C378" s="308"/>
      <c r="D378" s="308"/>
      <c r="E378" s="308"/>
      <c r="F378" s="308"/>
      <c r="G378" s="308"/>
      <c r="H378" s="308"/>
      <c r="I378" s="308"/>
      <c r="J378" s="308"/>
      <c r="K378" s="308"/>
      <c r="L378" s="308"/>
      <c r="M378" s="308"/>
      <c r="N378" s="308"/>
      <c r="O378" s="308"/>
      <c r="P378" s="308"/>
      <c r="Q378" s="308"/>
    </row>
    <row r="379" spans="1:17">
      <c r="A379" s="308"/>
      <c r="B379" s="308"/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</row>
    <row r="380" spans="1:17">
      <c r="A380" s="308"/>
      <c r="B380" s="308"/>
      <c r="C380" s="308"/>
      <c r="D380" s="308"/>
      <c r="E380" s="308"/>
      <c r="F380" s="308"/>
      <c r="G380" s="308"/>
      <c r="H380" s="308"/>
      <c r="I380" s="308"/>
      <c r="J380" s="308"/>
      <c r="K380" s="308"/>
      <c r="L380" s="308"/>
      <c r="M380" s="308"/>
      <c r="N380" s="308"/>
      <c r="O380" s="308"/>
      <c r="P380" s="308"/>
      <c r="Q380" s="308"/>
    </row>
    <row r="381" spans="1:17">
      <c r="A381" s="308"/>
      <c r="B381" s="308"/>
      <c r="C381" s="308"/>
      <c r="D381" s="308"/>
      <c r="E381" s="308"/>
      <c r="F381" s="308"/>
      <c r="G381" s="308"/>
      <c r="H381" s="308"/>
      <c r="I381" s="308"/>
      <c r="J381" s="308"/>
      <c r="K381" s="308"/>
      <c r="L381" s="308"/>
      <c r="M381" s="308"/>
      <c r="N381" s="308"/>
      <c r="O381" s="308"/>
      <c r="P381" s="308"/>
      <c r="Q381" s="308"/>
    </row>
    <row r="382" spans="1:17">
      <c r="A382" s="308"/>
      <c r="B382" s="308"/>
      <c r="C382" s="308"/>
      <c r="D382" s="308"/>
      <c r="E382" s="308"/>
      <c r="F382" s="308"/>
      <c r="G382" s="308"/>
      <c r="H382" s="308"/>
      <c r="I382" s="308"/>
      <c r="J382" s="308"/>
      <c r="K382" s="308"/>
      <c r="L382" s="308"/>
      <c r="M382" s="308"/>
      <c r="N382" s="308"/>
      <c r="O382" s="308"/>
      <c r="P382" s="308"/>
      <c r="Q382" s="308"/>
    </row>
    <row r="383" spans="1:17">
      <c r="A383" s="308"/>
      <c r="B383" s="308"/>
      <c r="C383" s="308"/>
      <c r="D383" s="308"/>
      <c r="E383" s="308"/>
      <c r="F383" s="308"/>
      <c r="G383" s="308"/>
      <c r="H383" s="308"/>
      <c r="I383" s="308"/>
      <c r="J383" s="308"/>
      <c r="K383" s="308"/>
      <c r="L383" s="308"/>
      <c r="M383" s="308"/>
      <c r="N383" s="308"/>
      <c r="O383" s="308"/>
      <c r="P383" s="308"/>
      <c r="Q383" s="308"/>
    </row>
    <row r="384" spans="1:17">
      <c r="A384" s="308"/>
      <c r="B384" s="308"/>
      <c r="C384" s="308"/>
      <c r="D384" s="308"/>
      <c r="E384" s="308"/>
      <c r="F384" s="308"/>
      <c r="G384" s="308"/>
      <c r="H384" s="308"/>
      <c r="I384" s="308"/>
      <c r="J384" s="308"/>
      <c r="K384" s="308"/>
      <c r="L384" s="308"/>
      <c r="M384" s="308"/>
      <c r="N384" s="308"/>
      <c r="O384" s="308"/>
      <c r="P384" s="308"/>
      <c r="Q384" s="308"/>
    </row>
    <row r="385" spans="1:17">
      <c r="A385" s="308"/>
      <c r="B385" s="308"/>
      <c r="C385" s="308"/>
      <c r="D385" s="308"/>
      <c r="E385" s="308"/>
      <c r="F385" s="308"/>
      <c r="G385" s="308"/>
      <c r="H385" s="308"/>
      <c r="I385" s="308"/>
      <c r="J385" s="308"/>
      <c r="K385" s="308"/>
      <c r="L385" s="308"/>
      <c r="M385" s="308"/>
      <c r="N385" s="308"/>
      <c r="O385" s="308"/>
      <c r="P385" s="308"/>
      <c r="Q385" s="308"/>
    </row>
    <row r="386" spans="1:17">
      <c r="A386" s="308"/>
      <c r="B386" s="308"/>
      <c r="C386" s="308"/>
      <c r="D386" s="308"/>
      <c r="E386" s="308"/>
      <c r="F386" s="308"/>
      <c r="G386" s="308"/>
      <c r="H386" s="308"/>
      <c r="I386" s="308"/>
      <c r="J386" s="308"/>
      <c r="K386" s="308"/>
      <c r="L386" s="308"/>
      <c r="M386" s="308"/>
      <c r="N386" s="308"/>
      <c r="O386" s="308"/>
      <c r="P386" s="308"/>
      <c r="Q386" s="308"/>
    </row>
    <row r="387" spans="1:17">
      <c r="A387" s="308"/>
      <c r="B387" s="308"/>
      <c r="C387" s="308"/>
      <c r="D387" s="308"/>
      <c r="E387" s="308"/>
      <c r="F387" s="308"/>
      <c r="G387" s="308"/>
      <c r="H387" s="308"/>
      <c r="I387" s="308"/>
      <c r="J387" s="308"/>
      <c r="K387" s="308"/>
      <c r="L387" s="308"/>
      <c r="M387" s="308"/>
      <c r="N387" s="308"/>
      <c r="O387" s="308"/>
      <c r="P387" s="308"/>
      <c r="Q387" s="308"/>
    </row>
    <row r="388" spans="1:17">
      <c r="A388" s="308"/>
      <c r="B388" s="308"/>
      <c r="C388" s="308"/>
      <c r="D388" s="308"/>
      <c r="E388" s="308"/>
      <c r="F388" s="308"/>
      <c r="G388" s="308"/>
      <c r="H388" s="308"/>
      <c r="I388" s="308"/>
      <c r="J388" s="308"/>
      <c r="K388" s="308"/>
      <c r="L388" s="308"/>
      <c r="M388" s="308"/>
      <c r="N388" s="308"/>
      <c r="O388" s="308"/>
      <c r="P388" s="308"/>
      <c r="Q388" s="308"/>
    </row>
    <row r="389" spans="1:17">
      <c r="A389" s="308"/>
      <c r="B389" s="308"/>
      <c r="C389" s="308"/>
      <c r="D389" s="308"/>
      <c r="E389" s="308"/>
      <c r="F389" s="308"/>
      <c r="G389" s="308"/>
      <c r="H389" s="308"/>
      <c r="I389" s="308"/>
      <c r="J389" s="308"/>
      <c r="K389" s="308"/>
      <c r="L389" s="308"/>
      <c r="M389" s="308"/>
      <c r="N389" s="308"/>
      <c r="O389" s="308"/>
      <c r="P389" s="308"/>
      <c r="Q389" s="308"/>
    </row>
    <row r="390" spans="1:17">
      <c r="A390" s="308"/>
      <c r="B390" s="308"/>
      <c r="C390" s="308"/>
      <c r="D390" s="308"/>
      <c r="E390" s="308"/>
      <c r="F390" s="308"/>
      <c r="G390" s="308"/>
      <c r="H390" s="308"/>
      <c r="I390" s="308"/>
      <c r="J390" s="308"/>
      <c r="K390" s="308"/>
      <c r="L390" s="308"/>
      <c r="M390" s="308"/>
      <c r="N390" s="308"/>
      <c r="O390" s="308"/>
      <c r="P390" s="308"/>
      <c r="Q390" s="308"/>
    </row>
    <row r="391" spans="1:17">
      <c r="A391" s="308"/>
      <c r="B391" s="308"/>
      <c r="C391" s="308"/>
      <c r="D391" s="308"/>
      <c r="E391" s="308"/>
      <c r="F391" s="308"/>
      <c r="G391" s="308"/>
      <c r="H391" s="308"/>
      <c r="I391" s="308"/>
      <c r="J391" s="308"/>
      <c r="K391" s="308"/>
      <c r="L391" s="308"/>
      <c r="M391" s="308"/>
      <c r="N391" s="308"/>
      <c r="O391" s="308"/>
      <c r="P391" s="308"/>
      <c r="Q391" s="308"/>
    </row>
    <row r="392" spans="1:17">
      <c r="A392" s="308"/>
      <c r="B392" s="308"/>
      <c r="C392" s="308"/>
      <c r="D392" s="308"/>
      <c r="E392" s="308"/>
      <c r="F392" s="308"/>
      <c r="G392" s="308"/>
      <c r="H392" s="308"/>
      <c r="I392" s="308"/>
      <c r="J392" s="308"/>
      <c r="K392" s="308"/>
      <c r="L392" s="308"/>
      <c r="M392" s="308"/>
      <c r="N392" s="308"/>
      <c r="O392" s="308"/>
      <c r="P392" s="308"/>
      <c r="Q392" s="308"/>
    </row>
    <row r="393" spans="1:17">
      <c r="A393" s="308"/>
      <c r="B393" s="308"/>
      <c r="C393" s="308"/>
      <c r="D393" s="308"/>
      <c r="E393" s="308"/>
      <c r="F393" s="308"/>
      <c r="G393" s="308"/>
      <c r="H393" s="308"/>
      <c r="I393" s="308"/>
      <c r="J393" s="308"/>
      <c r="K393" s="308"/>
      <c r="L393" s="308"/>
      <c r="M393" s="308"/>
      <c r="N393" s="308"/>
      <c r="O393" s="308"/>
      <c r="P393" s="308"/>
      <c r="Q393" s="308"/>
    </row>
    <row r="394" spans="1:17">
      <c r="A394" s="308"/>
      <c r="B394" s="308"/>
      <c r="C394" s="308"/>
      <c r="D394" s="308"/>
      <c r="E394" s="308"/>
      <c r="F394" s="308"/>
      <c r="G394" s="308"/>
      <c r="H394" s="308"/>
      <c r="I394" s="308"/>
      <c r="J394" s="308"/>
      <c r="K394" s="308"/>
      <c r="L394" s="308"/>
      <c r="M394" s="308"/>
      <c r="N394" s="308"/>
      <c r="O394" s="308"/>
      <c r="P394" s="308"/>
      <c r="Q394" s="308"/>
    </row>
    <row r="395" spans="1:17">
      <c r="A395" s="308"/>
      <c r="B395" s="308"/>
      <c r="C395" s="308"/>
      <c r="D395" s="308"/>
      <c r="E395" s="308"/>
      <c r="F395" s="308"/>
      <c r="G395" s="308"/>
      <c r="H395" s="308"/>
      <c r="I395" s="308"/>
      <c r="J395" s="308"/>
      <c r="K395" s="308"/>
      <c r="L395" s="308"/>
      <c r="M395" s="308"/>
      <c r="N395" s="308"/>
      <c r="O395" s="308"/>
      <c r="P395" s="308"/>
      <c r="Q395" s="308"/>
    </row>
    <row r="396" spans="1:17">
      <c r="A396" s="308"/>
      <c r="B396" s="308"/>
      <c r="C396" s="308"/>
      <c r="D396" s="308"/>
      <c r="E396" s="308"/>
      <c r="F396" s="308"/>
      <c r="G396" s="308"/>
      <c r="H396" s="308"/>
      <c r="I396" s="308"/>
      <c r="J396" s="308"/>
      <c r="K396" s="308"/>
      <c r="L396" s="308"/>
      <c r="M396" s="308"/>
      <c r="N396" s="308"/>
      <c r="O396" s="308"/>
      <c r="P396" s="308"/>
      <c r="Q396" s="308"/>
    </row>
    <row r="397" spans="1:17">
      <c r="A397" s="308"/>
      <c r="B397" s="308"/>
      <c r="C397" s="308"/>
      <c r="D397" s="308"/>
      <c r="E397" s="308"/>
      <c r="F397" s="308"/>
      <c r="G397" s="308"/>
      <c r="H397" s="308"/>
      <c r="I397" s="308"/>
      <c r="J397" s="308"/>
      <c r="K397" s="308"/>
      <c r="L397" s="308"/>
      <c r="M397" s="308"/>
      <c r="N397" s="308"/>
      <c r="O397" s="308"/>
      <c r="P397" s="308"/>
      <c r="Q397" s="308"/>
    </row>
    <row r="398" spans="1:17">
      <c r="A398" s="308"/>
      <c r="B398" s="308"/>
      <c r="C398" s="308"/>
      <c r="D398" s="308"/>
      <c r="E398" s="308"/>
      <c r="F398" s="308"/>
      <c r="G398" s="308"/>
      <c r="H398" s="308"/>
      <c r="I398" s="308"/>
      <c r="J398" s="308"/>
      <c r="K398" s="308"/>
      <c r="L398" s="308"/>
      <c r="M398" s="308"/>
      <c r="N398" s="308"/>
      <c r="O398" s="308"/>
      <c r="P398" s="308"/>
      <c r="Q398" s="308"/>
    </row>
    <row r="399" spans="1:17">
      <c r="A399" s="308"/>
      <c r="B399" s="308"/>
      <c r="C399" s="308"/>
      <c r="D399" s="308"/>
      <c r="E399" s="308"/>
      <c r="F399" s="308"/>
      <c r="G399" s="308"/>
      <c r="H399" s="308"/>
      <c r="I399" s="308"/>
      <c r="J399" s="308"/>
      <c r="K399" s="308"/>
      <c r="L399" s="308"/>
      <c r="M399" s="308"/>
      <c r="N399" s="308"/>
      <c r="O399" s="308"/>
      <c r="P399" s="308"/>
      <c r="Q399" s="308"/>
    </row>
    <row r="400" spans="1:17">
      <c r="A400" s="308"/>
      <c r="B400" s="308"/>
      <c r="C400" s="308"/>
      <c r="D400" s="308"/>
      <c r="E400" s="308"/>
      <c r="F400" s="308"/>
      <c r="G400" s="308"/>
      <c r="H400" s="308"/>
      <c r="I400" s="308"/>
      <c r="J400" s="308"/>
      <c r="K400" s="308"/>
      <c r="L400" s="308"/>
      <c r="M400" s="308"/>
      <c r="N400" s="308"/>
      <c r="O400" s="308"/>
      <c r="P400" s="308"/>
      <c r="Q400" s="308"/>
    </row>
    <row r="401" spans="1:17">
      <c r="A401" s="308"/>
      <c r="B401" s="308"/>
      <c r="C401" s="308"/>
      <c r="D401" s="308"/>
      <c r="E401" s="308"/>
      <c r="F401" s="308"/>
      <c r="G401" s="308"/>
      <c r="H401" s="308"/>
      <c r="I401" s="308"/>
      <c r="J401" s="308"/>
      <c r="K401" s="308"/>
      <c r="L401" s="308"/>
      <c r="M401" s="308"/>
      <c r="N401" s="308"/>
      <c r="O401" s="308"/>
      <c r="P401" s="308"/>
      <c r="Q401" s="308"/>
    </row>
    <row r="402" spans="1:17">
      <c r="A402" s="308"/>
      <c r="B402" s="308"/>
      <c r="C402" s="308"/>
      <c r="D402" s="308"/>
      <c r="E402" s="308"/>
      <c r="F402" s="308"/>
      <c r="G402" s="308"/>
      <c r="H402" s="308"/>
      <c r="I402" s="308"/>
      <c r="J402" s="308"/>
      <c r="K402" s="308"/>
      <c r="L402" s="308"/>
      <c r="M402" s="308"/>
      <c r="N402" s="308"/>
      <c r="O402" s="308"/>
      <c r="P402" s="308"/>
      <c r="Q402" s="308"/>
    </row>
    <row r="403" spans="1:17">
      <c r="A403" s="308"/>
      <c r="B403" s="308"/>
      <c r="C403" s="308"/>
      <c r="D403" s="308"/>
      <c r="E403" s="308"/>
      <c r="F403" s="308"/>
      <c r="G403" s="308"/>
      <c r="H403" s="308"/>
      <c r="I403" s="308"/>
      <c r="J403" s="308"/>
      <c r="K403" s="308"/>
      <c r="L403" s="308"/>
      <c r="M403" s="308"/>
      <c r="N403" s="308"/>
      <c r="O403" s="308"/>
      <c r="P403" s="308"/>
      <c r="Q403" s="308"/>
    </row>
    <row r="404" spans="1:17">
      <c r="A404" s="308"/>
      <c r="B404" s="308"/>
      <c r="C404" s="308"/>
      <c r="D404" s="308"/>
      <c r="E404" s="308"/>
      <c r="F404" s="308"/>
      <c r="G404" s="308"/>
      <c r="H404" s="308"/>
      <c r="I404" s="308"/>
      <c r="J404" s="308"/>
      <c r="K404" s="308"/>
      <c r="L404" s="308"/>
      <c r="M404" s="308"/>
      <c r="N404" s="308"/>
      <c r="O404" s="308"/>
      <c r="P404" s="308"/>
      <c r="Q404" s="308"/>
    </row>
    <row r="405" spans="1:17">
      <c r="A405" s="308"/>
      <c r="B405" s="308"/>
      <c r="C405" s="308"/>
      <c r="D405" s="308"/>
      <c r="E405" s="308"/>
      <c r="F405" s="308"/>
      <c r="G405" s="308"/>
      <c r="H405" s="308"/>
      <c r="I405" s="308"/>
      <c r="J405" s="308"/>
      <c r="K405" s="308"/>
      <c r="L405" s="308"/>
      <c r="M405" s="308"/>
      <c r="N405" s="308"/>
      <c r="O405" s="308"/>
      <c r="P405" s="308"/>
      <c r="Q405" s="308"/>
    </row>
    <row r="406" spans="1:17">
      <c r="A406" s="308"/>
      <c r="B406" s="308"/>
      <c r="C406" s="308"/>
      <c r="D406" s="308"/>
      <c r="E406" s="308"/>
      <c r="F406" s="308"/>
      <c r="G406" s="308"/>
      <c r="H406" s="308"/>
      <c r="I406" s="308"/>
      <c r="J406" s="308"/>
      <c r="K406" s="308"/>
      <c r="L406" s="308"/>
      <c r="M406" s="308"/>
      <c r="N406" s="308"/>
      <c r="O406" s="308"/>
      <c r="P406" s="308"/>
      <c r="Q406" s="308"/>
    </row>
    <row r="407" spans="1:17">
      <c r="A407" s="308"/>
      <c r="B407" s="308"/>
      <c r="C407" s="308"/>
      <c r="D407" s="308"/>
      <c r="E407" s="308"/>
      <c r="F407" s="308"/>
      <c r="G407" s="308"/>
      <c r="H407" s="308"/>
      <c r="I407" s="308"/>
      <c r="J407" s="308"/>
      <c r="K407" s="308"/>
      <c r="L407" s="308"/>
      <c r="M407" s="308"/>
      <c r="N407" s="308"/>
      <c r="O407" s="308"/>
      <c r="P407" s="308"/>
      <c r="Q407" s="308"/>
    </row>
    <row r="408" spans="1:17">
      <c r="A408" s="308"/>
      <c r="B408" s="308"/>
      <c r="C408" s="308"/>
      <c r="D408" s="308"/>
      <c r="E408" s="308"/>
      <c r="F408" s="308"/>
      <c r="G408" s="308"/>
      <c r="H408" s="308"/>
      <c r="I408" s="308"/>
      <c r="J408" s="308"/>
      <c r="K408" s="308"/>
      <c r="L408" s="308"/>
      <c r="M408" s="308"/>
      <c r="N408" s="308"/>
      <c r="O408" s="308"/>
      <c r="P408" s="308"/>
      <c r="Q408" s="308"/>
    </row>
    <row r="409" spans="1:17">
      <c r="A409" s="308"/>
      <c r="B409" s="308"/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</row>
    <row r="410" spans="1:17">
      <c r="A410" s="308"/>
      <c r="B410" s="308"/>
      <c r="C410" s="308"/>
      <c r="D410" s="308"/>
      <c r="E410" s="308"/>
      <c r="F410" s="308"/>
      <c r="G410" s="308"/>
      <c r="H410" s="308"/>
      <c r="I410" s="308"/>
      <c r="J410" s="308"/>
      <c r="K410" s="308"/>
      <c r="L410" s="308"/>
      <c r="M410" s="308"/>
      <c r="N410" s="308"/>
      <c r="O410" s="308"/>
      <c r="P410" s="308"/>
      <c r="Q410" s="308"/>
    </row>
    <row r="411" spans="1:17">
      <c r="A411" s="308"/>
      <c r="B411" s="308"/>
      <c r="C411" s="308"/>
      <c r="D411" s="308"/>
      <c r="E411" s="308"/>
      <c r="F411" s="308"/>
      <c r="G411" s="308"/>
      <c r="H411" s="308"/>
      <c r="I411" s="308"/>
      <c r="J411" s="308"/>
      <c r="K411" s="308"/>
      <c r="L411" s="308"/>
      <c r="M411" s="308"/>
      <c r="N411" s="308"/>
      <c r="O411" s="308"/>
      <c r="P411" s="308"/>
      <c r="Q411" s="308"/>
    </row>
    <row r="412" spans="1:17">
      <c r="A412" s="308"/>
      <c r="B412" s="308"/>
      <c r="C412" s="308"/>
      <c r="D412" s="308"/>
      <c r="E412" s="308"/>
      <c r="F412" s="308"/>
      <c r="G412" s="308"/>
      <c r="H412" s="308"/>
      <c r="I412" s="308"/>
      <c r="J412" s="308"/>
      <c r="K412" s="308"/>
      <c r="L412" s="308"/>
      <c r="M412" s="308"/>
      <c r="N412" s="308"/>
      <c r="O412" s="308"/>
      <c r="P412" s="308"/>
      <c r="Q412" s="308"/>
    </row>
    <row r="413" spans="1:17">
      <c r="A413" s="308"/>
      <c r="B413" s="308"/>
      <c r="C413" s="308"/>
      <c r="D413" s="308"/>
      <c r="E413" s="308"/>
      <c r="F413" s="308"/>
      <c r="G413" s="308"/>
      <c r="H413" s="308"/>
      <c r="I413" s="308"/>
      <c r="J413" s="308"/>
      <c r="K413" s="308"/>
      <c r="L413" s="308"/>
      <c r="M413" s="308"/>
      <c r="N413" s="308"/>
      <c r="O413" s="308"/>
      <c r="P413" s="308"/>
      <c r="Q413" s="308"/>
    </row>
    <row r="414" spans="1:17">
      <c r="A414" s="308"/>
      <c r="B414" s="308"/>
      <c r="C414" s="308"/>
      <c r="D414" s="308"/>
      <c r="E414" s="308"/>
      <c r="F414" s="308"/>
      <c r="G414" s="308"/>
      <c r="H414" s="308"/>
      <c r="I414" s="308"/>
      <c r="J414" s="308"/>
      <c r="K414" s="308"/>
      <c r="L414" s="308"/>
      <c r="M414" s="308"/>
      <c r="N414" s="308"/>
      <c r="O414" s="308"/>
      <c r="P414" s="308"/>
      <c r="Q414" s="308"/>
    </row>
    <row r="415" spans="1:17">
      <c r="A415" s="308"/>
      <c r="B415" s="308"/>
      <c r="C415" s="308"/>
      <c r="D415" s="308"/>
      <c r="E415" s="308"/>
      <c r="F415" s="308"/>
      <c r="G415" s="308"/>
      <c r="H415" s="308"/>
      <c r="I415" s="308"/>
      <c r="J415" s="308"/>
      <c r="K415" s="308"/>
      <c r="L415" s="308"/>
      <c r="M415" s="308"/>
      <c r="N415" s="308"/>
      <c r="O415" s="308"/>
      <c r="P415" s="308"/>
      <c r="Q415" s="308"/>
    </row>
    <row r="416" spans="1:17">
      <c r="A416" s="308"/>
      <c r="B416" s="308"/>
      <c r="C416" s="308"/>
      <c r="D416" s="308"/>
      <c r="E416" s="308"/>
      <c r="F416" s="308"/>
      <c r="G416" s="308"/>
      <c r="H416" s="308"/>
      <c r="I416" s="308"/>
      <c r="J416" s="308"/>
      <c r="K416" s="308"/>
      <c r="L416" s="308"/>
      <c r="M416" s="308"/>
      <c r="N416" s="308"/>
      <c r="O416" s="308"/>
      <c r="P416" s="308"/>
      <c r="Q416" s="308"/>
    </row>
    <row r="417" spans="1:17">
      <c r="A417" s="308"/>
      <c r="B417" s="308"/>
      <c r="C417" s="308"/>
      <c r="D417" s="308"/>
      <c r="E417" s="308"/>
      <c r="F417" s="308"/>
      <c r="G417" s="308"/>
      <c r="H417" s="308"/>
      <c r="I417" s="308"/>
      <c r="J417" s="308"/>
      <c r="K417" s="308"/>
      <c r="L417" s="308"/>
      <c r="M417" s="308"/>
      <c r="N417" s="308"/>
      <c r="O417" s="308"/>
      <c r="P417" s="308"/>
      <c r="Q417" s="308"/>
    </row>
    <row r="418" spans="1:17">
      <c r="A418" s="308"/>
      <c r="B418" s="308"/>
      <c r="C418" s="308"/>
      <c r="D418" s="308"/>
      <c r="E418" s="308"/>
      <c r="F418" s="308"/>
      <c r="G418" s="308"/>
      <c r="H418" s="308"/>
      <c r="I418" s="308"/>
      <c r="J418" s="308"/>
      <c r="K418" s="308"/>
      <c r="L418" s="308"/>
      <c r="M418" s="308"/>
      <c r="N418" s="308"/>
      <c r="O418" s="308"/>
      <c r="P418" s="308"/>
      <c r="Q418" s="308"/>
    </row>
    <row r="419" spans="1:17">
      <c r="A419" s="308"/>
      <c r="B419" s="308"/>
      <c r="C419" s="308"/>
      <c r="D419" s="308"/>
      <c r="E419" s="308"/>
      <c r="F419" s="308"/>
      <c r="G419" s="308"/>
      <c r="H419" s="308"/>
      <c r="I419" s="308"/>
      <c r="J419" s="308"/>
      <c r="K419" s="308"/>
      <c r="L419" s="308"/>
      <c r="M419" s="308"/>
      <c r="N419" s="308"/>
      <c r="O419" s="308"/>
      <c r="P419" s="308"/>
      <c r="Q419" s="308"/>
    </row>
    <row r="420" spans="1:17">
      <c r="A420" s="308"/>
      <c r="B420" s="308"/>
      <c r="C420" s="308"/>
      <c r="D420" s="308"/>
      <c r="E420" s="308"/>
      <c r="F420" s="308"/>
      <c r="G420" s="308"/>
      <c r="H420" s="308"/>
      <c r="I420" s="308"/>
      <c r="J420" s="308"/>
      <c r="K420" s="308"/>
      <c r="L420" s="308"/>
      <c r="M420" s="308"/>
      <c r="N420" s="308"/>
      <c r="O420" s="308"/>
      <c r="P420" s="308"/>
      <c r="Q420" s="308"/>
    </row>
    <row r="421" spans="1:17">
      <c r="A421" s="308"/>
      <c r="B421" s="308"/>
      <c r="C421" s="308"/>
      <c r="D421" s="308"/>
      <c r="E421" s="308"/>
      <c r="F421" s="308"/>
      <c r="G421" s="308"/>
      <c r="H421" s="308"/>
      <c r="I421" s="308"/>
      <c r="J421" s="308"/>
      <c r="K421" s="308"/>
      <c r="L421" s="308"/>
      <c r="M421" s="308"/>
      <c r="N421" s="308"/>
      <c r="O421" s="308"/>
      <c r="P421" s="308"/>
      <c r="Q421" s="308"/>
    </row>
    <row r="422" spans="1:17">
      <c r="A422" s="308"/>
      <c r="B422" s="308"/>
      <c r="C422" s="308"/>
      <c r="D422" s="308"/>
      <c r="E422" s="308"/>
      <c r="F422" s="308"/>
      <c r="G422" s="308"/>
      <c r="H422" s="308"/>
      <c r="I422" s="308"/>
      <c r="J422" s="308"/>
      <c r="K422" s="308"/>
      <c r="L422" s="308"/>
      <c r="M422" s="308"/>
      <c r="N422" s="308"/>
      <c r="O422" s="308"/>
      <c r="P422" s="308"/>
      <c r="Q422" s="308"/>
    </row>
    <row r="423" spans="1:17">
      <c r="A423" s="308"/>
      <c r="B423" s="308"/>
      <c r="C423" s="308"/>
      <c r="D423" s="308"/>
      <c r="E423" s="308"/>
      <c r="F423" s="308"/>
      <c r="G423" s="308"/>
      <c r="H423" s="308"/>
      <c r="I423" s="308"/>
      <c r="J423" s="308"/>
      <c r="K423" s="308"/>
      <c r="L423" s="308"/>
      <c r="M423" s="308"/>
      <c r="N423" s="308"/>
      <c r="O423" s="308"/>
      <c r="P423" s="308"/>
      <c r="Q423" s="308"/>
    </row>
    <row r="424" spans="1:17">
      <c r="A424" s="308"/>
      <c r="B424" s="308"/>
      <c r="C424" s="308"/>
      <c r="D424" s="308"/>
      <c r="E424" s="308"/>
      <c r="F424" s="308"/>
      <c r="G424" s="308"/>
      <c r="H424" s="308"/>
      <c r="I424" s="308"/>
      <c r="J424" s="308"/>
      <c r="K424" s="308"/>
      <c r="L424" s="308"/>
      <c r="M424" s="308"/>
      <c r="N424" s="308"/>
      <c r="O424" s="308"/>
      <c r="P424" s="308"/>
      <c r="Q424" s="308"/>
    </row>
    <row r="425" spans="1:17">
      <c r="A425" s="308"/>
      <c r="B425" s="308"/>
      <c r="C425" s="308"/>
      <c r="D425" s="308"/>
      <c r="E425" s="308"/>
      <c r="F425" s="308"/>
      <c r="G425" s="308"/>
      <c r="H425" s="308"/>
      <c r="I425" s="308"/>
      <c r="J425" s="308"/>
      <c r="K425" s="308"/>
      <c r="L425" s="308"/>
      <c r="M425" s="308"/>
      <c r="N425" s="308"/>
      <c r="O425" s="308"/>
      <c r="P425" s="308"/>
      <c r="Q425" s="308"/>
    </row>
    <row r="426" spans="1:17">
      <c r="A426" s="308"/>
      <c r="B426" s="308"/>
      <c r="C426" s="308"/>
      <c r="D426" s="308"/>
      <c r="E426" s="308"/>
      <c r="F426" s="308"/>
      <c r="G426" s="308"/>
      <c r="H426" s="308"/>
      <c r="I426" s="308"/>
      <c r="J426" s="308"/>
      <c r="K426" s="308"/>
      <c r="L426" s="308"/>
      <c r="M426" s="308"/>
      <c r="N426" s="308"/>
      <c r="O426" s="308"/>
      <c r="P426" s="308"/>
      <c r="Q426" s="308"/>
    </row>
    <row r="427" spans="1:17">
      <c r="A427" s="308"/>
      <c r="B427" s="308"/>
      <c r="C427" s="308"/>
      <c r="D427" s="308"/>
      <c r="E427" s="308"/>
      <c r="F427" s="308"/>
      <c r="G427" s="308"/>
      <c r="H427" s="308"/>
      <c r="I427" s="308"/>
      <c r="J427" s="308"/>
      <c r="K427" s="308"/>
      <c r="L427" s="308"/>
      <c r="M427" s="308"/>
      <c r="N427" s="308"/>
      <c r="O427" s="308"/>
      <c r="P427" s="308"/>
      <c r="Q427" s="308"/>
    </row>
    <row r="428" spans="1:17">
      <c r="A428" s="308"/>
      <c r="B428" s="308"/>
      <c r="C428" s="308"/>
      <c r="D428" s="308"/>
      <c r="E428" s="308"/>
      <c r="F428" s="308"/>
      <c r="G428" s="308"/>
      <c r="H428" s="308"/>
      <c r="I428" s="308"/>
      <c r="J428" s="308"/>
      <c r="K428" s="308"/>
      <c r="L428" s="308"/>
      <c r="M428" s="308"/>
      <c r="N428" s="308"/>
      <c r="O428" s="308"/>
      <c r="P428" s="308"/>
      <c r="Q428" s="308"/>
    </row>
    <row r="429" spans="1:17">
      <c r="A429" s="308"/>
      <c r="B429" s="308"/>
      <c r="C429" s="308"/>
      <c r="D429" s="308"/>
      <c r="E429" s="308"/>
      <c r="F429" s="308"/>
      <c r="G429" s="308"/>
      <c r="H429" s="308"/>
      <c r="I429" s="308"/>
      <c r="J429" s="308"/>
      <c r="K429" s="308"/>
      <c r="L429" s="308"/>
      <c r="M429" s="308"/>
      <c r="N429" s="308"/>
      <c r="O429" s="308"/>
      <c r="P429" s="308"/>
      <c r="Q429" s="308"/>
    </row>
    <row r="430" spans="1:17">
      <c r="A430" s="308"/>
      <c r="B430" s="308"/>
      <c r="C430" s="308"/>
      <c r="D430" s="308"/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308"/>
      <c r="P430" s="308"/>
      <c r="Q430" s="308"/>
    </row>
    <row r="431" spans="1:17">
      <c r="A431" s="308"/>
      <c r="B431" s="308"/>
      <c r="C431" s="308"/>
      <c r="D431" s="308"/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308"/>
      <c r="P431" s="308"/>
      <c r="Q431" s="308"/>
    </row>
    <row r="432" spans="1:17">
      <c r="A432" s="308"/>
      <c r="B432" s="308"/>
      <c r="C432" s="308"/>
      <c r="D432" s="308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308"/>
      <c r="P432" s="308"/>
      <c r="Q432" s="308"/>
    </row>
    <row r="433" spans="1:17">
      <c r="A433" s="308"/>
      <c r="B433" s="308"/>
      <c r="C433" s="308"/>
      <c r="D433" s="308"/>
      <c r="E433" s="308"/>
      <c r="F433" s="308"/>
      <c r="G433" s="308"/>
      <c r="H433" s="308"/>
      <c r="I433" s="308"/>
      <c r="J433" s="308"/>
      <c r="K433" s="308"/>
      <c r="L433" s="308"/>
      <c r="M433" s="308"/>
      <c r="N433" s="308"/>
      <c r="O433" s="308"/>
      <c r="P433" s="308"/>
      <c r="Q433" s="308"/>
    </row>
    <row r="434" spans="1:17">
      <c r="A434" s="308"/>
      <c r="B434" s="308"/>
      <c r="C434" s="308"/>
      <c r="D434" s="308"/>
      <c r="E434" s="308"/>
      <c r="F434" s="308"/>
      <c r="G434" s="308"/>
      <c r="H434" s="308"/>
      <c r="I434" s="308"/>
      <c r="J434" s="308"/>
      <c r="K434" s="308"/>
      <c r="L434" s="308"/>
      <c r="M434" s="308"/>
      <c r="N434" s="308"/>
      <c r="O434" s="308"/>
      <c r="P434" s="308"/>
      <c r="Q434" s="308"/>
    </row>
    <row r="435" spans="1:17">
      <c r="A435" s="308"/>
      <c r="B435" s="308"/>
      <c r="C435" s="308"/>
      <c r="D435" s="308"/>
      <c r="E435" s="308"/>
      <c r="F435" s="308"/>
      <c r="G435" s="308"/>
      <c r="H435" s="308"/>
      <c r="I435" s="308"/>
      <c r="J435" s="308"/>
      <c r="K435" s="308"/>
      <c r="L435" s="308"/>
      <c r="M435" s="308"/>
      <c r="N435" s="308"/>
      <c r="O435" s="308"/>
      <c r="P435" s="308"/>
      <c r="Q435" s="308"/>
    </row>
    <row r="436" spans="1:17">
      <c r="A436" s="308"/>
      <c r="B436" s="308"/>
      <c r="C436" s="308"/>
      <c r="D436" s="308"/>
      <c r="E436" s="308"/>
      <c r="F436" s="308"/>
      <c r="G436" s="308"/>
      <c r="H436" s="308"/>
      <c r="I436" s="308"/>
      <c r="J436" s="308"/>
      <c r="K436" s="308"/>
      <c r="L436" s="308"/>
      <c r="M436" s="308"/>
      <c r="N436" s="308"/>
      <c r="O436" s="308"/>
      <c r="P436" s="308"/>
      <c r="Q436" s="308"/>
    </row>
    <row r="437" spans="1:17">
      <c r="A437" s="308"/>
      <c r="B437" s="308"/>
      <c r="C437" s="308"/>
      <c r="D437" s="308"/>
      <c r="E437" s="308"/>
      <c r="F437" s="308"/>
      <c r="G437" s="308"/>
      <c r="H437" s="308"/>
      <c r="I437" s="308"/>
      <c r="J437" s="308"/>
      <c r="K437" s="308"/>
      <c r="L437" s="308"/>
      <c r="M437" s="308"/>
      <c r="N437" s="308"/>
      <c r="O437" s="308"/>
      <c r="P437" s="308"/>
      <c r="Q437" s="308"/>
    </row>
    <row r="438" spans="1:17">
      <c r="A438" s="308"/>
      <c r="B438" s="308"/>
      <c r="C438" s="308"/>
      <c r="D438" s="308"/>
      <c r="E438" s="308"/>
      <c r="F438" s="308"/>
      <c r="G438" s="308"/>
      <c r="H438" s="308"/>
      <c r="I438" s="308"/>
      <c r="J438" s="308"/>
      <c r="K438" s="308"/>
      <c r="L438" s="308"/>
      <c r="M438" s="308"/>
      <c r="N438" s="308"/>
      <c r="O438" s="308"/>
      <c r="P438" s="308"/>
      <c r="Q438" s="308"/>
    </row>
    <row r="439" spans="1:17">
      <c r="A439" s="308"/>
      <c r="B439" s="308"/>
      <c r="C439" s="308"/>
      <c r="D439" s="308"/>
      <c r="E439" s="308"/>
      <c r="F439" s="308"/>
      <c r="G439" s="308"/>
      <c r="H439" s="308"/>
      <c r="I439" s="308"/>
      <c r="J439" s="308"/>
      <c r="K439" s="308"/>
      <c r="L439" s="308"/>
      <c r="M439" s="308"/>
      <c r="N439" s="308"/>
      <c r="O439" s="308"/>
      <c r="P439" s="308"/>
      <c r="Q439" s="308"/>
    </row>
    <row r="440" spans="1:17">
      <c r="A440" s="308"/>
      <c r="B440" s="308"/>
      <c r="C440" s="308"/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  <c r="P440" s="308"/>
      <c r="Q440" s="308"/>
    </row>
    <row r="441" spans="1:17">
      <c r="A441" s="308"/>
      <c r="B441" s="308"/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</row>
    <row r="442" spans="1:17">
      <c r="A442" s="308"/>
      <c r="B442" s="308"/>
      <c r="C442" s="308"/>
      <c r="D442" s="308"/>
      <c r="E442" s="308"/>
      <c r="F442" s="308"/>
      <c r="G442" s="308"/>
      <c r="H442" s="308"/>
      <c r="I442" s="308"/>
      <c r="J442" s="308"/>
      <c r="K442" s="308"/>
      <c r="L442" s="308"/>
      <c r="M442" s="308"/>
      <c r="N442" s="308"/>
      <c r="O442" s="308"/>
      <c r="P442" s="308"/>
      <c r="Q442" s="308"/>
    </row>
    <row r="443" spans="1:17">
      <c r="A443" s="308"/>
      <c r="B443" s="308"/>
      <c r="C443" s="308"/>
      <c r="D443" s="308"/>
      <c r="E443" s="308"/>
      <c r="F443" s="308"/>
      <c r="G443" s="308"/>
      <c r="H443" s="308"/>
      <c r="I443" s="308"/>
      <c r="J443" s="308"/>
      <c r="K443" s="308"/>
      <c r="L443" s="308"/>
      <c r="M443" s="308"/>
      <c r="N443" s="308"/>
      <c r="O443" s="308"/>
      <c r="P443" s="308"/>
      <c r="Q443" s="308"/>
    </row>
    <row r="444" spans="1:17">
      <c r="A444" s="308"/>
      <c r="B444" s="308"/>
      <c r="C444" s="308"/>
      <c r="D444" s="308"/>
      <c r="E444" s="308"/>
      <c r="F444" s="308"/>
      <c r="G444" s="308"/>
      <c r="H444" s="308"/>
      <c r="I444" s="308"/>
      <c r="J444" s="308"/>
      <c r="K444" s="308"/>
      <c r="L444" s="308"/>
      <c r="M444" s="308"/>
      <c r="N444" s="308"/>
      <c r="O444" s="308"/>
      <c r="P444" s="308"/>
      <c r="Q444" s="308"/>
    </row>
    <row r="445" spans="1:17">
      <c r="A445" s="308"/>
      <c r="B445" s="308"/>
      <c r="C445" s="308"/>
      <c r="D445" s="308"/>
      <c r="E445" s="308"/>
      <c r="F445" s="308"/>
      <c r="G445" s="308"/>
      <c r="H445" s="308"/>
      <c r="I445" s="308"/>
      <c r="J445" s="308"/>
      <c r="K445" s="308"/>
      <c r="L445" s="308"/>
      <c r="M445" s="308"/>
      <c r="N445" s="308"/>
      <c r="O445" s="308"/>
      <c r="P445" s="308"/>
      <c r="Q445" s="308"/>
    </row>
    <row r="446" spans="1:17">
      <c r="A446" s="308"/>
      <c r="B446" s="308"/>
      <c r="C446" s="308"/>
      <c r="D446" s="308"/>
      <c r="E446" s="308"/>
      <c r="F446" s="308"/>
      <c r="G446" s="308"/>
      <c r="H446" s="308"/>
      <c r="I446" s="308"/>
      <c r="J446" s="308"/>
      <c r="K446" s="308"/>
      <c r="L446" s="308"/>
      <c r="M446" s="308"/>
      <c r="N446" s="308"/>
      <c r="O446" s="308"/>
      <c r="P446" s="308"/>
      <c r="Q446" s="308"/>
    </row>
    <row r="447" spans="1:17">
      <c r="A447" s="308"/>
      <c r="B447" s="308"/>
      <c r="C447" s="308"/>
      <c r="D447" s="308"/>
      <c r="E447" s="308"/>
      <c r="F447" s="308"/>
      <c r="G447" s="308"/>
      <c r="H447" s="308"/>
      <c r="I447" s="308"/>
      <c r="J447" s="308"/>
      <c r="K447" s="308"/>
      <c r="L447" s="308"/>
      <c r="M447" s="308"/>
      <c r="N447" s="308"/>
      <c r="O447" s="308"/>
      <c r="P447" s="308"/>
      <c r="Q447" s="308"/>
    </row>
    <row r="448" spans="1:17">
      <c r="A448" s="308"/>
      <c r="B448" s="308"/>
      <c r="C448" s="308"/>
      <c r="D448" s="308"/>
      <c r="E448" s="308"/>
      <c r="F448" s="308"/>
      <c r="G448" s="308"/>
      <c r="H448" s="308"/>
      <c r="I448" s="308"/>
      <c r="J448" s="308"/>
      <c r="K448" s="308"/>
      <c r="L448" s="308"/>
      <c r="M448" s="308"/>
      <c r="N448" s="308"/>
      <c r="O448" s="308"/>
      <c r="P448" s="308"/>
      <c r="Q448" s="308"/>
    </row>
    <row r="449" spans="1:17">
      <c r="A449" s="308"/>
      <c r="B449" s="308"/>
      <c r="C449" s="308"/>
      <c r="D449" s="308"/>
      <c r="E449" s="308"/>
      <c r="F449" s="308"/>
      <c r="G449" s="308"/>
      <c r="H449" s="308"/>
      <c r="I449" s="308"/>
      <c r="J449" s="308"/>
      <c r="K449" s="308"/>
      <c r="L449" s="308"/>
      <c r="M449" s="308"/>
      <c r="N449" s="308"/>
      <c r="O449" s="308"/>
      <c r="P449" s="308"/>
      <c r="Q449" s="308"/>
    </row>
    <row r="450" spans="1:17">
      <c r="A450" s="308"/>
      <c r="B450" s="308"/>
      <c r="C450" s="308"/>
      <c r="D450" s="308"/>
      <c r="E450" s="308"/>
      <c r="F450" s="308"/>
      <c r="G450" s="308"/>
      <c r="H450" s="308"/>
      <c r="I450" s="308"/>
      <c r="J450" s="308"/>
      <c r="K450" s="308"/>
      <c r="L450" s="308"/>
      <c r="M450" s="308"/>
      <c r="N450" s="308"/>
      <c r="O450" s="308"/>
      <c r="P450" s="308"/>
      <c r="Q450" s="308"/>
    </row>
    <row r="451" spans="1:17">
      <c r="A451" s="308"/>
      <c r="B451" s="308"/>
      <c r="C451" s="308"/>
      <c r="D451" s="308"/>
      <c r="E451" s="308"/>
      <c r="F451" s="308"/>
      <c r="G451" s="308"/>
      <c r="H451" s="308"/>
      <c r="I451" s="308"/>
      <c r="J451" s="308"/>
      <c r="K451" s="308"/>
      <c r="L451" s="308"/>
      <c r="M451" s="308"/>
      <c r="N451" s="308"/>
      <c r="O451" s="308"/>
      <c r="P451" s="308"/>
      <c r="Q451" s="308"/>
    </row>
    <row r="452" spans="1:17">
      <c r="A452" s="308"/>
      <c r="B452" s="308"/>
      <c r="C452" s="308"/>
      <c r="D452" s="308"/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  <c r="P452" s="308"/>
      <c r="Q452" s="308"/>
    </row>
    <row r="453" spans="1:17">
      <c r="A453" s="308"/>
      <c r="B453" s="308"/>
      <c r="C453" s="308"/>
      <c r="D453" s="308"/>
      <c r="E453" s="308"/>
      <c r="F453" s="308"/>
      <c r="G453" s="308"/>
      <c r="H453" s="308"/>
      <c r="I453" s="308"/>
      <c r="J453" s="308"/>
      <c r="K453" s="308"/>
      <c r="L453" s="308"/>
      <c r="M453" s="308"/>
      <c r="N453" s="308"/>
      <c r="O453" s="308"/>
      <c r="P453" s="308"/>
      <c r="Q453" s="308"/>
    </row>
    <row r="454" spans="1:17">
      <c r="A454" s="308"/>
      <c r="B454" s="308"/>
      <c r="C454" s="308"/>
      <c r="D454" s="308"/>
      <c r="E454" s="308"/>
      <c r="F454" s="308"/>
      <c r="G454" s="308"/>
      <c r="H454" s="308"/>
      <c r="I454" s="308"/>
      <c r="J454" s="308"/>
      <c r="K454" s="308"/>
      <c r="L454" s="308"/>
      <c r="M454" s="308"/>
      <c r="N454" s="308"/>
      <c r="O454" s="308"/>
      <c r="P454" s="308"/>
      <c r="Q454" s="308"/>
    </row>
    <row r="455" spans="1:17">
      <c r="A455" s="308"/>
      <c r="B455" s="308"/>
      <c r="C455" s="308"/>
      <c r="D455" s="308"/>
      <c r="E455" s="308"/>
      <c r="F455" s="308"/>
      <c r="G455" s="308"/>
      <c r="H455" s="308"/>
      <c r="I455" s="308"/>
      <c r="J455" s="308"/>
      <c r="K455" s="308"/>
      <c r="L455" s="308"/>
      <c r="M455" s="308"/>
      <c r="N455" s="308"/>
      <c r="O455" s="308"/>
      <c r="P455" s="308"/>
      <c r="Q455" s="308"/>
    </row>
    <row r="456" spans="1:17">
      <c r="A456" s="308"/>
      <c r="B456" s="308"/>
      <c r="C456" s="308"/>
      <c r="D456" s="308"/>
      <c r="E456" s="308"/>
      <c r="F456" s="308"/>
      <c r="G456" s="308"/>
      <c r="H456" s="308"/>
      <c r="I456" s="308"/>
      <c r="J456" s="308"/>
      <c r="K456" s="308"/>
      <c r="L456" s="308"/>
      <c r="M456" s="308"/>
      <c r="N456" s="308"/>
      <c r="O456" s="308"/>
      <c r="P456" s="308"/>
      <c r="Q456" s="308"/>
    </row>
    <row r="457" spans="1:17">
      <c r="A457" s="308"/>
      <c r="B457" s="308"/>
      <c r="C457" s="308"/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  <c r="Q457" s="308"/>
    </row>
    <row r="458" spans="1:17">
      <c r="A458" s="308"/>
      <c r="B458" s="308"/>
      <c r="C458" s="308"/>
      <c r="D458" s="308"/>
      <c r="E458" s="308"/>
      <c r="F458" s="308"/>
      <c r="G458" s="308"/>
      <c r="H458" s="308"/>
      <c r="I458" s="308"/>
      <c r="J458" s="308"/>
      <c r="K458" s="308"/>
      <c r="L458" s="308"/>
      <c r="M458" s="308"/>
      <c r="N458" s="308"/>
      <c r="O458" s="308"/>
      <c r="P458" s="308"/>
      <c r="Q458" s="308"/>
    </row>
    <row r="459" spans="1:17">
      <c r="A459" s="308"/>
      <c r="B459" s="308"/>
      <c r="C459" s="308"/>
      <c r="D459" s="308"/>
      <c r="E459" s="308"/>
      <c r="F459" s="308"/>
      <c r="G459" s="308"/>
      <c r="H459" s="308"/>
      <c r="I459" s="308"/>
      <c r="J459" s="308"/>
      <c r="K459" s="308"/>
      <c r="L459" s="308"/>
      <c r="M459" s="308"/>
      <c r="N459" s="308"/>
      <c r="O459" s="308"/>
      <c r="P459" s="308"/>
      <c r="Q459" s="308"/>
    </row>
    <row r="460" spans="1:17">
      <c r="A460" s="308"/>
      <c r="B460" s="308"/>
      <c r="C460" s="308"/>
      <c r="D460" s="308"/>
      <c r="E460" s="308"/>
      <c r="F460" s="308"/>
      <c r="G460" s="308"/>
      <c r="H460" s="308"/>
      <c r="I460" s="308"/>
      <c r="J460" s="308"/>
      <c r="K460" s="308"/>
      <c r="L460" s="308"/>
      <c r="M460" s="308"/>
      <c r="N460" s="308"/>
      <c r="O460" s="308"/>
      <c r="P460" s="308"/>
      <c r="Q460" s="308"/>
    </row>
    <row r="461" spans="1:17">
      <c r="A461" s="308"/>
      <c r="B461" s="308"/>
      <c r="C461" s="308"/>
      <c r="D461" s="308"/>
      <c r="E461" s="308"/>
      <c r="F461" s="308"/>
      <c r="G461" s="308"/>
      <c r="H461" s="308"/>
      <c r="I461" s="308"/>
      <c r="J461" s="308"/>
      <c r="K461" s="308"/>
      <c r="L461" s="308"/>
      <c r="M461" s="308"/>
      <c r="N461" s="308"/>
      <c r="O461" s="308"/>
      <c r="P461" s="308"/>
      <c r="Q461" s="308"/>
    </row>
    <row r="462" spans="1:17">
      <c r="A462" s="308"/>
      <c r="B462" s="308"/>
      <c r="C462" s="308"/>
      <c r="D462" s="308"/>
      <c r="E462" s="308"/>
      <c r="F462" s="308"/>
      <c r="G462" s="308"/>
      <c r="H462" s="308"/>
      <c r="I462" s="308"/>
      <c r="J462" s="308"/>
      <c r="K462" s="308"/>
      <c r="L462" s="308"/>
      <c r="M462" s="308"/>
      <c r="N462" s="308"/>
      <c r="O462" s="308"/>
      <c r="P462" s="308"/>
      <c r="Q462" s="308"/>
    </row>
    <row r="463" spans="1:17">
      <c r="A463" s="308"/>
      <c r="B463" s="308"/>
      <c r="C463" s="308"/>
      <c r="D463" s="308"/>
      <c r="E463" s="308"/>
      <c r="F463" s="308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  <c r="Q463" s="308"/>
    </row>
    <row r="464" spans="1:17">
      <c r="A464" s="308"/>
      <c r="B464" s="308"/>
      <c r="C464" s="308"/>
      <c r="D464" s="308"/>
      <c r="E464" s="308"/>
      <c r="F464" s="308"/>
      <c r="G464" s="308"/>
      <c r="H464" s="308"/>
      <c r="I464" s="308"/>
      <c r="J464" s="308"/>
      <c r="K464" s="308"/>
      <c r="L464" s="308"/>
      <c r="M464" s="308"/>
      <c r="N464" s="308"/>
      <c r="O464" s="308"/>
      <c r="P464" s="308"/>
      <c r="Q464" s="308"/>
    </row>
    <row r="465" spans="1:17">
      <c r="A465" s="308"/>
      <c r="B465" s="308"/>
      <c r="C465" s="308"/>
      <c r="D465" s="308"/>
      <c r="E465" s="308"/>
      <c r="F465" s="308"/>
      <c r="G465" s="308"/>
      <c r="H465" s="308"/>
      <c r="I465" s="308"/>
      <c r="J465" s="308"/>
      <c r="K465" s="308"/>
      <c r="L465" s="308"/>
      <c r="M465" s="308"/>
      <c r="N465" s="308"/>
      <c r="O465" s="308"/>
      <c r="P465" s="308"/>
      <c r="Q465" s="308"/>
    </row>
    <row r="466" spans="1:17">
      <c r="A466" s="308"/>
      <c r="B466" s="308"/>
      <c r="C466" s="308"/>
      <c r="D466" s="308"/>
      <c r="E466" s="308"/>
      <c r="F466" s="308"/>
      <c r="G466" s="308"/>
      <c r="H466" s="308"/>
      <c r="I466" s="308"/>
      <c r="J466" s="308"/>
      <c r="K466" s="308"/>
      <c r="L466" s="308"/>
      <c r="M466" s="308"/>
      <c r="N466" s="308"/>
      <c r="O466" s="308"/>
      <c r="P466" s="308"/>
      <c r="Q466" s="308"/>
    </row>
    <row r="467" spans="1:17">
      <c r="A467" s="308"/>
      <c r="B467" s="308"/>
      <c r="C467" s="308"/>
      <c r="D467" s="308"/>
      <c r="E467" s="308"/>
      <c r="F467" s="308"/>
      <c r="G467" s="308"/>
      <c r="H467" s="308"/>
      <c r="I467" s="308"/>
      <c r="J467" s="308"/>
      <c r="K467" s="308"/>
      <c r="L467" s="308"/>
      <c r="M467" s="308"/>
      <c r="N467" s="308"/>
      <c r="O467" s="308"/>
      <c r="P467" s="308"/>
      <c r="Q467" s="308"/>
    </row>
    <row r="468" spans="1:17">
      <c r="A468" s="308"/>
      <c r="B468" s="308"/>
      <c r="C468" s="308"/>
      <c r="D468" s="308"/>
      <c r="E468" s="308"/>
      <c r="F468" s="308"/>
      <c r="G468" s="308"/>
      <c r="H468" s="308"/>
      <c r="I468" s="308"/>
      <c r="J468" s="308"/>
      <c r="K468" s="308"/>
      <c r="L468" s="308"/>
      <c r="M468" s="308"/>
      <c r="N468" s="308"/>
      <c r="O468" s="308"/>
      <c r="P468" s="308"/>
      <c r="Q468" s="308"/>
    </row>
    <row r="469" spans="1:17">
      <c r="A469" s="308"/>
      <c r="B469" s="308"/>
      <c r="C469" s="308"/>
      <c r="D469" s="308"/>
      <c r="E469" s="308"/>
      <c r="F469" s="308"/>
      <c r="G469" s="308"/>
      <c r="H469" s="308"/>
      <c r="I469" s="308"/>
      <c r="J469" s="308"/>
      <c r="K469" s="308"/>
      <c r="L469" s="308"/>
      <c r="M469" s="308"/>
      <c r="N469" s="308"/>
      <c r="O469" s="308"/>
      <c r="P469" s="308"/>
      <c r="Q469" s="308"/>
    </row>
    <row r="470" spans="1:17">
      <c r="A470" s="308"/>
      <c r="B470" s="308"/>
      <c r="C470" s="308"/>
      <c r="D470" s="308"/>
      <c r="E470" s="308"/>
      <c r="F470" s="308"/>
      <c r="G470" s="308"/>
      <c r="H470" s="308"/>
      <c r="I470" s="308"/>
      <c r="J470" s="308"/>
      <c r="K470" s="308"/>
      <c r="L470" s="308"/>
      <c r="M470" s="308"/>
      <c r="N470" s="308"/>
      <c r="O470" s="308"/>
      <c r="P470" s="308"/>
      <c r="Q470" s="308"/>
    </row>
    <row r="471" spans="1:17">
      <c r="A471" s="308"/>
      <c r="B471" s="308"/>
      <c r="C471" s="308"/>
      <c r="D471" s="308"/>
      <c r="E471" s="308"/>
      <c r="F471" s="308"/>
      <c r="G471" s="308"/>
      <c r="H471" s="308"/>
      <c r="I471" s="308"/>
      <c r="J471" s="308"/>
      <c r="K471" s="308"/>
      <c r="L471" s="308"/>
      <c r="M471" s="308"/>
      <c r="N471" s="308"/>
      <c r="O471" s="308"/>
      <c r="P471" s="308"/>
      <c r="Q471" s="308"/>
    </row>
    <row r="472" spans="1:17">
      <c r="A472" s="308"/>
      <c r="B472" s="308"/>
      <c r="C472" s="308"/>
      <c r="D472" s="308"/>
      <c r="E472" s="308"/>
      <c r="F472" s="308"/>
      <c r="G472" s="308"/>
      <c r="H472" s="308"/>
      <c r="I472" s="308"/>
      <c r="J472" s="308"/>
      <c r="K472" s="308"/>
      <c r="L472" s="308"/>
      <c r="M472" s="308"/>
      <c r="N472" s="308"/>
      <c r="O472" s="308"/>
      <c r="P472" s="308"/>
      <c r="Q472" s="308"/>
    </row>
    <row r="473" spans="1:17">
      <c r="A473" s="308"/>
      <c r="B473" s="308"/>
      <c r="C473" s="308"/>
      <c r="D473" s="308"/>
      <c r="E473" s="308"/>
      <c r="F473" s="308"/>
      <c r="G473" s="308"/>
      <c r="H473" s="308"/>
      <c r="I473" s="308"/>
      <c r="J473" s="308"/>
      <c r="K473" s="308"/>
      <c r="L473" s="308"/>
      <c r="M473" s="308"/>
      <c r="N473" s="308"/>
      <c r="O473" s="308"/>
      <c r="P473" s="308"/>
      <c r="Q473" s="308"/>
    </row>
    <row r="474" spans="1:17">
      <c r="A474" s="308"/>
      <c r="B474" s="308"/>
      <c r="C474" s="308"/>
      <c r="D474" s="308"/>
      <c r="E474" s="308"/>
      <c r="F474" s="308"/>
      <c r="G474" s="308"/>
      <c r="H474" s="308"/>
      <c r="I474" s="308"/>
      <c r="J474" s="308"/>
      <c r="K474" s="308"/>
      <c r="L474" s="308"/>
      <c r="M474" s="308"/>
      <c r="N474" s="308"/>
      <c r="O474" s="308"/>
      <c r="P474" s="308"/>
      <c r="Q474" s="308"/>
    </row>
    <row r="475" spans="1:17">
      <c r="A475" s="308"/>
      <c r="B475" s="308"/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</row>
    <row r="476" spans="1:17">
      <c r="A476" s="308"/>
      <c r="B476" s="308"/>
      <c r="C476" s="308"/>
      <c r="D476" s="308"/>
      <c r="E476" s="308"/>
      <c r="F476" s="308"/>
      <c r="G476" s="308"/>
      <c r="H476" s="308"/>
      <c r="I476" s="308"/>
      <c r="J476" s="308"/>
      <c r="K476" s="308"/>
      <c r="L476" s="308"/>
      <c r="M476" s="308"/>
      <c r="N476" s="308"/>
      <c r="O476" s="308"/>
      <c r="P476" s="308"/>
      <c r="Q476" s="308"/>
    </row>
    <row r="477" spans="1:17">
      <c r="A477" s="308"/>
      <c r="B477" s="308"/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</row>
    <row r="478" spans="1:17">
      <c r="A478" s="308"/>
      <c r="B478" s="308"/>
      <c r="C478" s="308"/>
      <c r="D478" s="308"/>
      <c r="E478" s="308"/>
      <c r="F478" s="308"/>
      <c r="G478" s="308"/>
      <c r="H478" s="308"/>
      <c r="I478" s="308"/>
      <c r="J478" s="308"/>
      <c r="K478" s="308"/>
      <c r="L478" s="308"/>
      <c r="M478" s="308"/>
      <c r="N478" s="308"/>
      <c r="O478" s="308"/>
      <c r="P478" s="308"/>
      <c r="Q478" s="308"/>
    </row>
    <row r="479" spans="1:17">
      <c r="A479" s="308"/>
      <c r="B479" s="308"/>
      <c r="C479" s="308"/>
      <c r="D479" s="308"/>
      <c r="E479" s="308"/>
      <c r="F479" s="308"/>
      <c r="G479" s="308"/>
      <c r="H479" s="308"/>
      <c r="I479" s="308"/>
      <c r="J479" s="308"/>
      <c r="K479" s="308"/>
      <c r="L479" s="308"/>
      <c r="M479" s="308"/>
      <c r="N479" s="308"/>
      <c r="O479" s="308"/>
      <c r="P479" s="308"/>
      <c r="Q479" s="308"/>
    </row>
    <row r="480" spans="1:17">
      <c r="A480" s="308"/>
      <c r="B480" s="308"/>
      <c r="C480" s="308"/>
      <c r="D480" s="308"/>
      <c r="E480" s="308"/>
      <c r="F480" s="308"/>
      <c r="G480" s="308"/>
      <c r="H480" s="308"/>
      <c r="I480" s="308"/>
      <c r="J480" s="308"/>
      <c r="K480" s="308"/>
      <c r="L480" s="308"/>
      <c r="M480" s="308"/>
      <c r="N480" s="308"/>
      <c r="O480" s="308"/>
      <c r="P480" s="308"/>
      <c r="Q480" s="308"/>
    </row>
    <row r="481" spans="1:17">
      <c r="A481" s="308"/>
      <c r="B481" s="308"/>
      <c r="C481" s="308"/>
      <c r="D481" s="308"/>
      <c r="E481" s="308"/>
      <c r="F481" s="308"/>
      <c r="G481" s="308"/>
      <c r="H481" s="308"/>
      <c r="I481" s="308"/>
      <c r="J481" s="308"/>
      <c r="K481" s="308"/>
      <c r="L481" s="308"/>
      <c r="M481" s="308"/>
      <c r="N481" s="308"/>
      <c r="O481" s="308"/>
      <c r="P481" s="308"/>
      <c r="Q481" s="308"/>
    </row>
    <row r="482" spans="1:17">
      <c r="A482" s="308"/>
      <c r="B482" s="308"/>
      <c r="C482" s="308"/>
      <c r="D482" s="308"/>
      <c r="E482" s="308"/>
      <c r="F482" s="308"/>
      <c r="G482" s="308"/>
      <c r="H482" s="308"/>
      <c r="I482" s="308"/>
      <c r="J482" s="308"/>
      <c r="K482" s="308"/>
      <c r="L482" s="308"/>
      <c r="M482" s="308"/>
      <c r="N482" s="308"/>
      <c r="O482" s="308"/>
      <c r="P482" s="308"/>
      <c r="Q482" s="308"/>
    </row>
    <row r="483" spans="1:17">
      <c r="A483" s="308"/>
      <c r="B483" s="308"/>
      <c r="C483" s="308"/>
      <c r="D483" s="308"/>
      <c r="E483" s="308"/>
      <c r="F483" s="308"/>
      <c r="G483" s="308"/>
      <c r="H483" s="308"/>
      <c r="I483" s="308"/>
      <c r="J483" s="308"/>
      <c r="K483" s="308"/>
      <c r="L483" s="308"/>
      <c r="M483" s="308"/>
      <c r="N483" s="308"/>
      <c r="O483" s="308"/>
      <c r="P483" s="308"/>
      <c r="Q483" s="308"/>
    </row>
    <row r="484" spans="1:17">
      <c r="A484" s="308"/>
      <c r="B484" s="308"/>
      <c r="C484" s="308"/>
      <c r="D484" s="308"/>
      <c r="E484" s="308"/>
      <c r="F484" s="308"/>
      <c r="G484" s="308"/>
      <c r="H484" s="308"/>
      <c r="I484" s="308"/>
      <c r="J484" s="308"/>
      <c r="K484" s="308"/>
      <c r="L484" s="308"/>
      <c r="M484" s="308"/>
      <c r="N484" s="308"/>
      <c r="O484" s="308"/>
      <c r="P484" s="308"/>
      <c r="Q484" s="308"/>
    </row>
    <row r="485" spans="1:17">
      <c r="A485" s="308"/>
      <c r="B485" s="308"/>
      <c r="C485" s="308"/>
      <c r="D485" s="308"/>
      <c r="E485" s="308"/>
      <c r="F485" s="308"/>
      <c r="G485" s="308"/>
      <c r="H485" s="308"/>
      <c r="I485" s="308"/>
      <c r="J485" s="308"/>
      <c r="K485" s="308"/>
      <c r="L485" s="308"/>
      <c r="M485" s="308"/>
      <c r="N485" s="308"/>
      <c r="O485" s="308"/>
      <c r="P485" s="308"/>
      <c r="Q485" s="308"/>
    </row>
    <row r="486" spans="1:17">
      <c r="A486" s="308"/>
      <c r="B486" s="308"/>
      <c r="C486" s="308"/>
      <c r="D486" s="308"/>
      <c r="E486" s="308"/>
      <c r="F486" s="308"/>
      <c r="G486" s="308"/>
      <c r="H486" s="308"/>
      <c r="I486" s="308"/>
      <c r="J486" s="308"/>
      <c r="K486" s="308"/>
      <c r="L486" s="308"/>
      <c r="M486" s="308"/>
      <c r="N486" s="308"/>
      <c r="O486" s="308"/>
      <c r="P486" s="308"/>
      <c r="Q486" s="308"/>
    </row>
    <row r="487" spans="1:17">
      <c r="A487" s="308"/>
      <c r="B487" s="308"/>
      <c r="C487" s="308"/>
      <c r="D487" s="308"/>
      <c r="E487" s="308"/>
      <c r="F487" s="308"/>
      <c r="G487" s="308"/>
      <c r="H487" s="308"/>
      <c r="I487" s="308"/>
      <c r="J487" s="308"/>
      <c r="K487" s="308"/>
      <c r="L487" s="308"/>
      <c r="M487" s="308"/>
      <c r="N487" s="308"/>
      <c r="O487" s="308"/>
      <c r="P487" s="308"/>
      <c r="Q487" s="308"/>
    </row>
    <row r="488" spans="1:17">
      <c r="A488" s="308"/>
      <c r="B488" s="308"/>
      <c r="C488" s="308"/>
      <c r="D488" s="308"/>
      <c r="E488" s="308"/>
      <c r="F488" s="308"/>
      <c r="G488" s="308"/>
      <c r="H488" s="308"/>
      <c r="I488" s="308"/>
      <c r="J488" s="308"/>
      <c r="K488" s="308"/>
      <c r="L488" s="308"/>
      <c r="M488" s="308"/>
      <c r="N488" s="308"/>
      <c r="O488" s="308"/>
      <c r="P488" s="308"/>
      <c r="Q488" s="308"/>
    </row>
    <row r="489" spans="1:17">
      <c r="A489" s="308"/>
      <c r="B489" s="308"/>
      <c r="C489" s="308"/>
      <c r="D489" s="308"/>
      <c r="E489" s="308"/>
      <c r="F489" s="308"/>
      <c r="G489" s="308"/>
      <c r="H489" s="308"/>
      <c r="I489" s="308"/>
      <c r="J489" s="308"/>
      <c r="K489" s="308"/>
      <c r="L489" s="308"/>
      <c r="M489" s="308"/>
      <c r="N489" s="308"/>
      <c r="O489" s="308"/>
      <c r="P489" s="308"/>
      <c r="Q489" s="308"/>
    </row>
    <row r="490" spans="1:17">
      <c r="A490" s="308"/>
      <c r="B490" s="308"/>
      <c r="C490" s="308"/>
      <c r="D490" s="308"/>
      <c r="E490" s="308"/>
      <c r="F490" s="308"/>
      <c r="G490" s="308"/>
      <c r="H490" s="308"/>
      <c r="I490" s="308"/>
      <c r="J490" s="308"/>
      <c r="K490" s="308"/>
      <c r="L490" s="308"/>
      <c r="M490" s="308"/>
      <c r="N490" s="308"/>
      <c r="O490" s="308"/>
      <c r="P490" s="308"/>
      <c r="Q490" s="308"/>
    </row>
    <row r="491" spans="1:17">
      <c r="A491" s="308"/>
      <c r="B491" s="308"/>
      <c r="C491" s="308"/>
      <c r="D491" s="308"/>
      <c r="E491" s="308"/>
      <c r="F491" s="308"/>
      <c r="G491" s="308"/>
      <c r="H491" s="308"/>
      <c r="I491" s="308"/>
      <c r="J491" s="308"/>
      <c r="K491" s="308"/>
      <c r="L491" s="308"/>
      <c r="M491" s="308"/>
      <c r="N491" s="308"/>
      <c r="O491" s="308"/>
      <c r="P491" s="308"/>
      <c r="Q491" s="308"/>
    </row>
    <row r="492" spans="1:17">
      <c r="A492" s="308"/>
      <c r="B492" s="308"/>
      <c r="C492" s="308"/>
      <c r="D492" s="308"/>
      <c r="E492" s="308"/>
      <c r="F492" s="308"/>
      <c r="G492" s="308"/>
      <c r="H492" s="308"/>
      <c r="I492" s="308"/>
      <c r="J492" s="308"/>
      <c r="K492" s="308"/>
      <c r="L492" s="308"/>
      <c r="M492" s="308"/>
      <c r="N492" s="308"/>
      <c r="O492" s="308"/>
      <c r="P492" s="308"/>
      <c r="Q492" s="308"/>
    </row>
    <row r="493" spans="1:17">
      <c r="A493" s="308"/>
      <c r="B493" s="308"/>
      <c r="C493" s="308"/>
      <c r="D493" s="308"/>
      <c r="E493" s="308"/>
      <c r="F493" s="308"/>
      <c r="G493" s="308"/>
      <c r="H493" s="308"/>
      <c r="I493" s="308"/>
      <c r="J493" s="308"/>
      <c r="K493" s="308"/>
      <c r="L493" s="308"/>
      <c r="M493" s="308"/>
      <c r="N493" s="308"/>
      <c r="O493" s="308"/>
      <c r="P493" s="308"/>
      <c r="Q493" s="308"/>
    </row>
    <row r="494" spans="1:17">
      <c r="A494" s="308"/>
      <c r="B494" s="308"/>
      <c r="C494" s="308"/>
      <c r="D494" s="308"/>
      <c r="E494" s="308"/>
      <c r="F494" s="308"/>
      <c r="G494" s="308"/>
      <c r="H494" s="308"/>
      <c r="I494" s="308"/>
      <c r="J494" s="308"/>
      <c r="K494" s="308"/>
      <c r="L494" s="308"/>
      <c r="M494" s="308"/>
      <c r="N494" s="308"/>
      <c r="O494" s="308"/>
      <c r="P494" s="308"/>
      <c r="Q494" s="308"/>
    </row>
    <row r="495" spans="1:17">
      <c r="A495" s="308"/>
      <c r="B495" s="308"/>
      <c r="C495" s="308"/>
      <c r="D495" s="308"/>
      <c r="E495" s="308"/>
      <c r="F495" s="308"/>
      <c r="G495" s="308"/>
      <c r="H495" s="308"/>
      <c r="I495" s="308"/>
      <c r="J495" s="308"/>
      <c r="K495" s="308"/>
      <c r="L495" s="308"/>
      <c r="M495" s="308"/>
      <c r="N495" s="308"/>
      <c r="O495" s="308"/>
      <c r="P495" s="308"/>
      <c r="Q495" s="308"/>
    </row>
    <row r="496" spans="1:17">
      <c r="A496" s="308"/>
      <c r="B496" s="308"/>
      <c r="C496" s="308"/>
      <c r="D496" s="308"/>
      <c r="E496" s="308"/>
      <c r="F496" s="308"/>
      <c r="G496" s="308"/>
      <c r="H496" s="308"/>
      <c r="I496" s="308"/>
      <c r="J496" s="308"/>
      <c r="K496" s="308"/>
      <c r="L496" s="308"/>
      <c r="M496" s="308"/>
      <c r="N496" s="308"/>
      <c r="O496" s="308"/>
      <c r="P496" s="308"/>
      <c r="Q496" s="308"/>
    </row>
    <row r="497" spans="1:17">
      <c r="A497" s="308"/>
      <c r="B497" s="308"/>
      <c r="C497" s="308"/>
      <c r="D497" s="308"/>
      <c r="E497" s="308"/>
      <c r="F497" s="308"/>
      <c r="G497" s="308"/>
      <c r="H497" s="308"/>
      <c r="I497" s="308"/>
      <c r="J497" s="308"/>
      <c r="K497" s="308"/>
      <c r="L497" s="308"/>
      <c r="M497" s="308"/>
      <c r="N497" s="308"/>
      <c r="O497" s="308"/>
      <c r="P497" s="308"/>
      <c r="Q497" s="308"/>
    </row>
    <row r="498" spans="1:17">
      <c r="A498" s="308"/>
      <c r="B498" s="308"/>
      <c r="C498" s="308"/>
      <c r="D498" s="308"/>
      <c r="E498" s="308"/>
      <c r="F498" s="308"/>
      <c r="G498" s="308"/>
      <c r="H498" s="308"/>
      <c r="I498" s="308"/>
      <c r="J498" s="308"/>
      <c r="K498" s="308"/>
      <c r="L498" s="308"/>
      <c r="M498" s="308"/>
      <c r="N498" s="308"/>
      <c r="O498" s="308"/>
      <c r="P498" s="308"/>
      <c r="Q498" s="308"/>
    </row>
    <row r="499" spans="1:17">
      <c r="A499" s="308"/>
      <c r="B499" s="308"/>
      <c r="C499" s="308"/>
      <c r="D499" s="308"/>
      <c r="E499" s="308"/>
      <c r="F499" s="308"/>
      <c r="G499" s="308"/>
      <c r="H499" s="308"/>
      <c r="I499" s="308"/>
      <c r="J499" s="308"/>
      <c r="K499" s="308"/>
      <c r="L499" s="308"/>
      <c r="M499" s="308"/>
      <c r="N499" s="308"/>
      <c r="O499" s="308"/>
      <c r="P499" s="308"/>
      <c r="Q499" s="308"/>
    </row>
    <row r="500" spans="1:17">
      <c r="A500" s="308"/>
      <c r="B500" s="308"/>
      <c r="C500" s="308"/>
      <c r="D500" s="308"/>
      <c r="E500" s="308"/>
      <c r="F500" s="308"/>
      <c r="G500" s="308"/>
      <c r="H500" s="308"/>
      <c r="I500" s="308"/>
      <c r="J500" s="308"/>
      <c r="K500" s="308"/>
      <c r="L500" s="308"/>
      <c r="M500" s="308"/>
      <c r="N500" s="308"/>
      <c r="O500" s="308"/>
      <c r="P500" s="308"/>
      <c r="Q500" s="308"/>
    </row>
    <row r="501" spans="1:17">
      <c r="A501" s="308"/>
      <c r="B501" s="308"/>
      <c r="C501" s="308"/>
      <c r="D501" s="308"/>
      <c r="E501" s="308"/>
      <c r="F501" s="308"/>
      <c r="G501" s="308"/>
      <c r="H501" s="308"/>
      <c r="I501" s="308"/>
      <c r="J501" s="308"/>
      <c r="K501" s="308"/>
      <c r="L501" s="308"/>
      <c r="M501" s="308"/>
      <c r="N501" s="308"/>
      <c r="O501" s="308"/>
      <c r="P501" s="308"/>
      <c r="Q501" s="308"/>
    </row>
    <row r="502" spans="1:17">
      <c r="A502" s="308"/>
      <c r="B502" s="308"/>
      <c r="C502" s="308"/>
      <c r="D502" s="308"/>
      <c r="E502" s="308"/>
      <c r="F502" s="308"/>
      <c r="G502" s="308"/>
      <c r="H502" s="308"/>
      <c r="I502" s="308"/>
      <c r="J502" s="308"/>
      <c r="K502" s="308"/>
      <c r="L502" s="308"/>
      <c r="M502" s="308"/>
      <c r="N502" s="308"/>
      <c r="O502" s="308"/>
      <c r="P502" s="308"/>
      <c r="Q502" s="308"/>
    </row>
    <row r="503" spans="1:17">
      <c r="A503" s="308"/>
      <c r="B503" s="308"/>
      <c r="C503" s="308"/>
      <c r="D503" s="308"/>
      <c r="E503" s="308"/>
      <c r="F503" s="308"/>
      <c r="G503" s="308"/>
      <c r="H503" s="308"/>
      <c r="I503" s="308"/>
      <c r="J503" s="308"/>
      <c r="K503" s="308"/>
      <c r="L503" s="308"/>
      <c r="M503" s="308"/>
      <c r="N503" s="308"/>
      <c r="O503" s="308"/>
      <c r="P503" s="308"/>
      <c r="Q503" s="308"/>
    </row>
    <row r="504" spans="1:17">
      <c r="A504" s="308"/>
      <c r="B504" s="308"/>
      <c r="C504" s="308"/>
      <c r="D504" s="308"/>
      <c r="E504" s="308"/>
      <c r="F504" s="308"/>
      <c r="G504" s="308"/>
      <c r="H504" s="308"/>
      <c r="I504" s="308"/>
      <c r="J504" s="308"/>
      <c r="K504" s="308"/>
      <c r="L504" s="308"/>
      <c r="M504" s="308"/>
      <c r="N504" s="308"/>
      <c r="O504" s="308"/>
      <c r="P504" s="308"/>
      <c r="Q504" s="308"/>
    </row>
    <row r="505" spans="1:17">
      <c r="A505" s="308"/>
      <c r="B505" s="308"/>
      <c r="C505" s="308"/>
      <c r="D505" s="308"/>
      <c r="E505" s="308"/>
      <c r="F505" s="308"/>
      <c r="G505" s="308"/>
      <c r="H505" s="308"/>
      <c r="I505" s="308"/>
      <c r="J505" s="308"/>
      <c r="K505" s="308"/>
      <c r="L505" s="308"/>
      <c r="M505" s="308"/>
      <c r="N505" s="308"/>
      <c r="O505" s="308"/>
      <c r="P505" s="308"/>
      <c r="Q505" s="308"/>
    </row>
    <row r="506" spans="1:17">
      <c r="A506" s="308"/>
      <c r="B506" s="308"/>
      <c r="C506" s="308"/>
      <c r="D506" s="308"/>
      <c r="E506" s="308"/>
      <c r="F506" s="308"/>
      <c r="G506" s="308"/>
      <c r="H506" s="308"/>
      <c r="I506" s="308"/>
      <c r="J506" s="308"/>
      <c r="K506" s="308"/>
      <c r="L506" s="308"/>
      <c r="M506" s="308"/>
      <c r="N506" s="308"/>
      <c r="O506" s="308"/>
      <c r="P506" s="308"/>
      <c r="Q506" s="308"/>
    </row>
    <row r="507" spans="1:17">
      <c r="A507" s="308"/>
      <c r="B507" s="308"/>
      <c r="C507" s="308"/>
      <c r="D507" s="308"/>
      <c r="E507" s="308"/>
      <c r="F507" s="308"/>
      <c r="G507" s="308"/>
      <c r="H507" s="308"/>
      <c r="I507" s="308"/>
      <c r="J507" s="308"/>
      <c r="K507" s="308"/>
      <c r="L507" s="308"/>
      <c r="M507" s="308"/>
      <c r="N507" s="308"/>
      <c r="O507" s="308"/>
      <c r="P507" s="308"/>
      <c r="Q507" s="308"/>
    </row>
    <row r="508" spans="1:17">
      <c r="A508" s="308"/>
      <c r="B508" s="308"/>
      <c r="C508" s="308"/>
      <c r="D508" s="308"/>
      <c r="E508" s="308"/>
      <c r="F508" s="308"/>
      <c r="G508" s="308"/>
      <c r="H508" s="308"/>
      <c r="I508" s="308"/>
      <c r="J508" s="308"/>
      <c r="K508" s="308"/>
      <c r="L508" s="308"/>
      <c r="M508" s="308"/>
      <c r="N508" s="308"/>
      <c r="O508" s="308"/>
      <c r="P508" s="308"/>
      <c r="Q508" s="308"/>
    </row>
    <row r="509" spans="1:17">
      <c r="A509" s="308"/>
      <c r="B509" s="308"/>
      <c r="C509" s="308"/>
      <c r="D509" s="308"/>
      <c r="E509" s="308"/>
      <c r="F509" s="308"/>
      <c r="G509" s="308"/>
      <c r="H509" s="308"/>
      <c r="I509" s="308"/>
      <c r="J509" s="308"/>
      <c r="K509" s="308"/>
      <c r="L509" s="308"/>
      <c r="M509" s="308"/>
      <c r="N509" s="308"/>
      <c r="O509" s="308"/>
      <c r="P509" s="308"/>
      <c r="Q509" s="308"/>
    </row>
    <row r="510" spans="1:17">
      <c r="A510" s="308"/>
      <c r="B510" s="308"/>
      <c r="C510" s="308"/>
      <c r="D510" s="308"/>
      <c r="E510" s="308"/>
      <c r="F510" s="308"/>
      <c r="G510" s="308"/>
      <c r="H510" s="308"/>
      <c r="I510" s="308"/>
      <c r="J510" s="308"/>
      <c r="K510" s="308"/>
      <c r="L510" s="308"/>
      <c r="M510" s="308"/>
      <c r="N510" s="308"/>
      <c r="O510" s="308"/>
      <c r="P510" s="308"/>
      <c r="Q510" s="308"/>
    </row>
    <row r="511" spans="1:17">
      <c r="A511" s="308"/>
      <c r="B511" s="308"/>
      <c r="C511" s="308"/>
      <c r="D511" s="308"/>
      <c r="E511" s="308"/>
      <c r="F511" s="308"/>
      <c r="G511" s="308"/>
      <c r="H511" s="308"/>
      <c r="I511" s="308"/>
      <c r="J511" s="308"/>
      <c r="K511" s="308"/>
      <c r="L511" s="308"/>
      <c r="M511" s="308"/>
      <c r="N511" s="308"/>
      <c r="O511" s="308"/>
      <c r="P511" s="308"/>
      <c r="Q511" s="308"/>
    </row>
    <row r="512" spans="1:17">
      <c r="A512" s="308"/>
      <c r="B512" s="308"/>
      <c r="C512" s="308"/>
      <c r="D512" s="308"/>
      <c r="E512" s="308"/>
      <c r="F512" s="308"/>
      <c r="G512" s="308"/>
      <c r="H512" s="308"/>
      <c r="I512" s="308"/>
      <c r="J512" s="308"/>
      <c r="K512" s="308"/>
      <c r="L512" s="308"/>
      <c r="M512" s="308"/>
      <c r="N512" s="308"/>
      <c r="O512" s="308"/>
      <c r="P512" s="308"/>
      <c r="Q512" s="308"/>
    </row>
    <row r="513" spans="1:17">
      <c r="A513" s="308"/>
      <c r="B513" s="308"/>
      <c r="C513" s="308"/>
      <c r="D513" s="308"/>
      <c r="E513" s="308"/>
      <c r="F513" s="308"/>
      <c r="G513" s="308"/>
      <c r="H513" s="308"/>
      <c r="I513" s="308"/>
      <c r="J513" s="308"/>
      <c r="K513" s="308"/>
      <c r="L513" s="308"/>
      <c r="M513" s="308"/>
      <c r="N513" s="308"/>
      <c r="O513" s="308"/>
      <c r="P513" s="308"/>
      <c r="Q513" s="308"/>
    </row>
    <row r="514" spans="1:17">
      <c r="A514" s="308"/>
      <c r="B514" s="308"/>
      <c r="C514" s="308"/>
      <c r="D514" s="308"/>
      <c r="E514" s="308"/>
      <c r="F514" s="308"/>
      <c r="G514" s="308"/>
      <c r="H514" s="308"/>
      <c r="I514" s="308"/>
      <c r="J514" s="308"/>
      <c r="K514" s="308"/>
      <c r="L514" s="308"/>
      <c r="M514" s="308"/>
      <c r="N514" s="308"/>
      <c r="O514" s="308"/>
      <c r="P514" s="308"/>
      <c r="Q514" s="308"/>
    </row>
    <row r="515" spans="1:17">
      <c r="A515" s="308"/>
      <c r="B515" s="308"/>
      <c r="C515" s="308"/>
      <c r="D515" s="308"/>
      <c r="E515" s="308"/>
      <c r="F515" s="308"/>
      <c r="G515" s="308"/>
      <c r="H515" s="308"/>
      <c r="I515" s="308"/>
      <c r="J515" s="308"/>
      <c r="K515" s="308"/>
      <c r="L515" s="308"/>
      <c r="M515" s="308"/>
      <c r="N515" s="308"/>
      <c r="O515" s="308"/>
      <c r="P515" s="308"/>
      <c r="Q515" s="308"/>
    </row>
    <row r="516" spans="1:17">
      <c r="A516" s="308"/>
      <c r="B516" s="308"/>
      <c r="C516" s="308"/>
      <c r="D516" s="308"/>
      <c r="E516" s="308"/>
      <c r="F516" s="308"/>
      <c r="G516" s="308"/>
      <c r="H516" s="308"/>
      <c r="I516" s="308"/>
      <c r="J516" s="308"/>
      <c r="K516" s="308"/>
      <c r="L516" s="308"/>
      <c r="M516" s="308"/>
      <c r="N516" s="308"/>
      <c r="O516" s="308"/>
      <c r="P516" s="308"/>
      <c r="Q516" s="308"/>
    </row>
    <row r="517" spans="1:17">
      <c r="A517" s="308"/>
      <c r="B517" s="308"/>
      <c r="C517" s="308"/>
      <c r="D517" s="308"/>
      <c r="E517" s="308"/>
      <c r="F517" s="308"/>
      <c r="G517" s="308"/>
      <c r="H517" s="308"/>
      <c r="I517" s="308"/>
      <c r="J517" s="308"/>
      <c r="K517" s="308"/>
      <c r="L517" s="308"/>
      <c r="M517" s="308"/>
      <c r="N517" s="308"/>
      <c r="O517" s="308"/>
      <c r="P517" s="308"/>
      <c r="Q517" s="308"/>
    </row>
    <row r="518" spans="1:17">
      <c r="A518" s="308"/>
      <c r="B518" s="308"/>
      <c r="C518" s="308"/>
      <c r="D518" s="308"/>
      <c r="E518" s="308"/>
      <c r="F518" s="308"/>
      <c r="G518" s="308"/>
      <c r="H518" s="308"/>
      <c r="I518" s="308"/>
      <c r="J518" s="308"/>
      <c r="K518" s="308"/>
      <c r="L518" s="308"/>
      <c r="M518" s="308"/>
      <c r="N518" s="308"/>
      <c r="O518" s="308"/>
      <c r="P518" s="308"/>
      <c r="Q518" s="308"/>
    </row>
    <row r="519" spans="1:17">
      <c r="A519" s="308"/>
      <c r="B519" s="308"/>
      <c r="C519" s="308"/>
      <c r="D519" s="308"/>
      <c r="E519" s="308"/>
      <c r="F519" s="308"/>
      <c r="G519" s="308"/>
      <c r="H519" s="308"/>
      <c r="I519" s="308"/>
      <c r="J519" s="308"/>
      <c r="K519" s="308"/>
      <c r="L519" s="308"/>
      <c r="M519" s="308"/>
      <c r="N519" s="308"/>
      <c r="O519" s="308"/>
      <c r="P519" s="308"/>
      <c r="Q519" s="308"/>
    </row>
    <row r="520" spans="1:17">
      <c r="A520" s="308"/>
      <c r="B520" s="308"/>
      <c r="C520" s="308"/>
      <c r="D520" s="308"/>
      <c r="E520" s="308"/>
      <c r="F520" s="308"/>
      <c r="G520" s="308"/>
      <c r="H520" s="308"/>
      <c r="I520" s="308"/>
      <c r="J520" s="308"/>
      <c r="K520" s="308"/>
      <c r="L520" s="308"/>
      <c r="M520" s="308"/>
      <c r="N520" s="308"/>
      <c r="O520" s="308"/>
      <c r="P520" s="308"/>
      <c r="Q520" s="308"/>
    </row>
    <row r="521" spans="1:17">
      <c r="A521" s="308"/>
      <c r="B521" s="308"/>
      <c r="C521" s="308"/>
      <c r="D521" s="308"/>
      <c r="E521" s="308"/>
      <c r="F521" s="308"/>
      <c r="G521" s="308"/>
      <c r="H521" s="308"/>
      <c r="I521" s="308"/>
      <c r="J521" s="308"/>
      <c r="K521" s="308"/>
      <c r="L521" s="308"/>
      <c r="M521" s="308"/>
      <c r="N521" s="308"/>
      <c r="O521" s="308"/>
      <c r="P521" s="308"/>
      <c r="Q521" s="308"/>
    </row>
    <row r="522" spans="1:17">
      <c r="A522" s="308"/>
      <c r="B522" s="308"/>
      <c r="C522" s="308"/>
      <c r="D522" s="308"/>
      <c r="E522" s="308"/>
      <c r="F522" s="308"/>
      <c r="G522" s="308"/>
      <c r="H522" s="308"/>
      <c r="I522" s="308"/>
      <c r="J522" s="308"/>
      <c r="K522" s="308"/>
      <c r="L522" s="308"/>
      <c r="M522" s="308"/>
      <c r="N522" s="308"/>
      <c r="O522" s="308"/>
      <c r="P522" s="308"/>
      <c r="Q522" s="308"/>
    </row>
    <row r="523" spans="1:17">
      <c r="A523" s="308"/>
      <c r="B523" s="308"/>
      <c r="C523" s="308"/>
      <c r="D523" s="308"/>
      <c r="E523" s="308"/>
      <c r="F523" s="308"/>
      <c r="G523" s="308"/>
      <c r="H523" s="308"/>
      <c r="I523" s="308"/>
      <c r="J523" s="308"/>
      <c r="K523" s="308"/>
      <c r="L523" s="308"/>
      <c r="M523" s="308"/>
      <c r="N523" s="308"/>
      <c r="O523" s="308"/>
      <c r="P523" s="308"/>
      <c r="Q523" s="308"/>
    </row>
    <row r="524" spans="1:17">
      <c r="A524" s="308"/>
      <c r="B524" s="308"/>
      <c r="C524" s="308"/>
      <c r="D524" s="308"/>
      <c r="E524" s="308"/>
      <c r="F524" s="308"/>
      <c r="G524" s="308"/>
      <c r="H524" s="308"/>
      <c r="I524" s="308"/>
      <c r="J524" s="308"/>
      <c r="K524" s="308"/>
      <c r="L524" s="308"/>
      <c r="M524" s="308"/>
      <c r="N524" s="308"/>
      <c r="O524" s="308"/>
      <c r="P524" s="308"/>
      <c r="Q524" s="308"/>
    </row>
    <row r="525" spans="1:17">
      <c r="A525" s="308"/>
      <c r="B525" s="308"/>
      <c r="C525" s="308"/>
      <c r="D525" s="308"/>
      <c r="E525" s="308"/>
      <c r="F525" s="308"/>
      <c r="G525" s="308"/>
      <c r="H525" s="308"/>
      <c r="I525" s="308"/>
      <c r="J525" s="308"/>
      <c r="K525" s="308"/>
      <c r="L525" s="308"/>
      <c r="M525" s="308"/>
      <c r="N525" s="308"/>
      <c r="O525" s="308"/>
      <c r="P525" s="308"/>
      <c r="Q525" s="308"/>
    </row>
    <row r="526" spans="1:17">
      <c r="A526" s="308"/>
      <c r="B526" s="308"/>
      <c r="C526" s="308"/>
      <c r="D526" s="308"/>
      <c r="E526" s="308"/>
      <c r="F526" s="308"/>
      <c r="G526" s="308"/>
      <c r="H526" s="308"/>
      <c r="I526" s="308"/>
      <c r="J526" s="308"/>
      <c r="K526" s="308"/>
      <c r="L526" s="308"/>
      <c r="M526" s="308"/>
      <c r="N526" s="308"/>
      <c r="O526" s="308"/>
      <c r="P526" s="308"/>
      <c r="Q526" s="308"/>
    </row>
    <row r="527" spans="1:17">
      <c r="A527" s="308"/>
      <c r="B527" s="308"/>
      <c r="C527" s="308"/>
      <c r="D527" s="308"/>
      <c r="E527" s="308"/>
      <c r="F527" s="308"/>
      <c r="G527" s="308"/>
      <c r="H527" s="308"/>
      <c r="I527" s="308"/>
      <c r="J527" s="308"/>
      <c r="K527" s="308"/>
      <c r="L527" s="308"/>
      <c r="M527" s="308"/>
      <c r="N527" s="308"/>
      <c r="O527" s="308"/>
      <c r="P527" s="308"/>
      <c r="Q527" s="308"/>
    </row>
    <row r="528" spans="1:17">
      <c r="A528" s="308"/>
      <c r="B528" s="308"/>
      <c r="C528" s="308"/>
      <c r="D528" s="308"/>
      <c r="E528" s="308"/>
      <c r="F528" s="308"/>
      <c r="G528" s="308"/>
      <c r="H528" s="308"/>
      <c r="I528" s="308"/>
      <c r="J528" s="308"/>
      <c r="K528" s="308"/>
      <c r="L528" s="308"/>
      <c r="M528" s="308"/>
      <c r="N528" s="308"/>
      <c r="O528" s="308"/>
      <c r="P528" s="308"/>
      <c r="Q528" s="308"/>
    </row>
    <row r="529" spans="1:17">
      <c r="A529" s="308"/>
      <c r="B529" s="308"/>
      <c r="C529" s="308"/>
      <c r="D529" s="308"/>
      <c r="E529" s="308"/>
      <c r="F529" s="308"/>
      <c r="G529" s="308"/>
      <c r="H529" s="308"/>
      <c r="I529" s="308"/>
      <c r="J529" s="308"/>
      <c r="K529" s="308"/>
      <c r="L529" s="308"/>
      <c r="M529" s="308"/>
      <c r="N529" s="308"/>
      <c r="O529" s="308"/>
      <c r="P529" s="308"/>
      <c r="Q529" s="308"/>
    </row>
    <row r="530" spans="1:17">
      <c r="A530" s="308"/>
      <c r="B530" s="308"/>
      <c r="C530" s="308"/>
      <c r="D530" s="308"/>
      <c r="E530" s="308"/>
      <c r="F530" s="308"/>
      <c r="G530" s="308"/>
      <c r="H530" s="308"/>
      <c r="I530" s="308"/>
      <c r="J530" s="308"/>
      <c r="K530" s="308"/>
      <c r="L530" s="308"/>
      <c r="M530" s="308"/>
      <c r="N530" s="308"/>
      <c r="O530" s="308"/>
      <c r="P530" s="308"/>
      <c r="Q530" s="308"/>
    </row>
    <row r="531" spans="1:17">
      <c r="A531" s="308"/>
      <c r="B531" s="308"/>
      <c r="C531" s="308"/>
      <c r="D531" s="308"/>
      <c r="E531" s="308"/>
      <c r="F531" s="308"/>
      <c r="G531" s="308"/>
      <c r="H531" s="308"/>
      <c r="I531" s="308"/>
      <c r="J531" s="308"/>
      <c r="K531" s="308"/>
      <c r="L531" s="308"/>
      <c r="M531" s="308"/>
      <c r="N531" s="308"/>
      <c r="O531" s="308"/>
      <c r="P531" s="308"/>
      <c r="Q531" s="308"/>
    </row>
    <row r="532" spans="1:17">
      <c r="A532" s="308"/>
      <c r="B532" s="308"/>
      <c r="C532" s="308"/>
      <c r="D532" s="308"/>
      <c r="E532" s="308"/>
      <c r="F532" s="308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  <c r="Q532" s="308"/>
    </row>
    <row r="533" spans="1:17">
      <c r="A533" s="308"/>
      <c r="B533" s="308"/>
      <c r="C533" s="308"/>
      <c r="D533" s="308"/>
      <c r="E533" s="308"/>
      <c r="F533" s="308"/>
      <c r="G533" s="308"/>
      <c r="H533" s="308"/>
      <c r="I533" s="308"/>
      <c r="J533" s="308"/>
      <c r="K533" s="308"/>
      <c r="L533" s="308"/>
      <c r="M533" s="308"/>
      <c r="N533" s="308"/>
      <c r="O533" s="308"/>
      <c r="P533" s="308"/>
      <c r="Q533" s="308"/>
    </row>
    <row r="534" spans="1:17">
      <c r="A534" s="308"/>
      <c r="B534" s="308"/>
      <c r="C534" s="308"/>
      <c r="D534" s="308"/>
      <c r="E534" s="308"/>
      <c r="F534" s="308"/>
      <c r="G534" s="308"/>
      <c r="H534" s="308"/>
      <c r="I534" s="308"/>
      <c r="J534" s="308"/>
      <c r="K534" s="308"/>
      <c r="L534" s="308"/>
      <c r="M534" s="308"/>
      <c r="N534" s="308"/>
      <c r="O534" s="308"/>
      <c r="P534" s="308"/>
      <c r="Q534" s="308"/>
    </row>
    <row r="535" spans="1:17">
      <c r="A535" s="308"/>
      <c r="B535" s="308"/>
      <c r="C535" s="308"/>
      <c r="D535" s="308"/>
      <c r="E535" s="308"/>
      <c r="F535" s="308"/>
      <c r="G535" s="308"/>
      <c r="H535" s="308"/>
      <c r="I535" s="308"/>
      <c r="J535" s="308"/>
      <c r="K535" s="308"/>
      <c r="L535" s="308"/>
      <c r="M535" s="308"/>
      <c r="N535" s="308"/>
      <c r="O535" s="308"/>
      <c r="P535" s="308"/>
      <c r="Q535" s="308"/>
    </row>
    <row r="536" spans="1:17">
      <c r="A536" s="308"/>
      <c r="B536" s="308"/>
      <c r="C536" s="308"/>
      <c r="D536" s="308"/>
      <c r="E536" s="308"/>
      <c r="F536" s="308"/>
      <c r="G536" s="308"/>
      <c r="H536" s="308"/>
      <c r="I536" s="308"/>
      <c r="J536" s="308"/>
      <c r="K536" s="308"/>
      <c r="L536" s="308"/>
      <c r="M536" s="308"/>
      <c r="N536" s="308"/>
      <c r="O536" s="308"/>
      <c r="P536" s="308"/>
      <c r="Q536" s="308"/>
    </row>
    <row r="537" spans="1:17">
      <c r="A537" s="308"/>
      <c r="B537" s="308"/>
      <c r="C537" s="308"/>
      <c r="D537" s="308"/>
      <c r="E537" s="308"/>
      <c r="F537" s="308"/>
      <c r="G537" s="308"/>
      <c r="H537" s="308"/>
      <c r="I537" s="308"/>
      <c r="J537" s="308"/>
      <c r="K537" s="308"/>
      <c r="L537" s="308"/>
      <c r="M537" s="308"/>
      <c r="N537" s="308"/>
      <c r="O537" s="308"/>
      <c r="P537" s="308"/>
      <c r="Q537" s="308"/>
    </row>
    <row r="538" spans="1:17">
      <c r="A538" s="308"/>
      <c r="B538" s="308"/>
      <c r="C538" s="308"/>
      <c r="D538" s="308"/>
      <c r="E538" s="308"/>
      <c r="F538" s="308"/>
      <c r="G538" s="308"/>
      <c r="H538" s="308"/>
      <c r="I538" s="308"/>
      <c r="J538" s="308"/>
      <c r="K538" s="308"/>
      <c r="L538" s="308"/>
      <c r="M538" s="308"/>
      <c r="N538" s="308"/>
      <c r="O538" s="308"/>
      <c r="P538" s="308"/>
      <c r="Q538" s="308"/>
    </row>
    <row r="539" spans="1:17">
      <c r="A539" s="308"/>
      <c r="B539" s="308"/>
      <c r="C539" s="308"/>
      <c r="D539" s="308"/>
      <c r="E539" s="308"/>
      <c r="F539" s="308"/>
      <c r="G539" s="308"/>
      <c r="H539" s="308"/>
      <c r="I539" s="308"/>
      <c r="J539" s="308"/>
      <c r="K539" s="308"/>
      <c r="L539" s="308"/>
      <c r="M539" s="308"/>
      <c r="N539" s="308"/>
      <c r="O539" s="308"/>
      <c r="P539" s="308"/>
      <c r="Q539" s="308"/>
    </row>
    <row r="540" spans="1:17">
      <c r="A540" s="308"/>
      <c r="B540" s="308"/>
      <c r="C540" s="308"/>
      <c r="D540" s="308"/>
      <c r="E540" s="308"/>
      <c r="F540" s="308"/>
      <c r="G540" s="308"/>
      <c r="H540" s="308"/>
      <c r="I540" s="308"/>
      <c r="J540" s="308"/>
      <c r="K540" s="308"/>
      <c r="L540" s="308"/>
      <c r="M540" s="308"/>
      <c r="N540" s="308"/>
      <c r="O540" s="308"/>
      <c r="P540" s="308"/>
      <c r="Q540" s="308"/>
    </row>
    <row r="541" spans="1:17">
      <c r="A541" s="308"/>
      <c r="B541" s="308"/>
      <c r="C541" s="308"/>
      <c r="D541" s="308"/>
      <c r="E541" s="308"/>
      <c r="F541" s="308"/>
      <c r="G541" s="308"/>
      <c r="H541" s="308"/>
      <c r="I541" s="308"/>
      <c r="J541" s="308"/>
      <c r="K541" s="308"/>
      <c r="L541" s="308"/>
      <c r="M541" s="308"/>
      <c r="N541" s="308"/>
      <c r="O541" s="308"/>
      <c r="P541" s="308"/>
      <c r="Q541" s="308"/>
    </row>
    <row r="542" spans="1:17">
      <c r="A542" s="308"/>
      <c r="B542" s="308"/>
      <c r="C542" s="308"/>
      <c r="D542" s="308"/>
      <c r="E542" s="308"/>
      <c r="F542" s="308"/>
      <c r="G542" s="308"/>
      <c r="H542" s="308"/>
      <c r="I542" s="308"/>
      <c r="J542" s="308"/>
      <c r="K542" s="308"/>
      <c r="L542" s="308"/>
      <c r="M542" s="308"/>
      <c r="N542" s="308"/>
      <c r="O542" s="308"/>
      <c r="P542" s="308"/>
      <c r="Q542" s="308"/>
    </row>
    <row r="543" spans="1:17">
      <c r="A543" s="308"/>
      <c r="B543" s="308"/>
      <c r="C543" s="308"/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8"/>
      <c r="P543" s="308"/>
      <c r="Q543" s="308"/>
    </row>
    <row r="544" spans="1:17">
      <c r="A544" s="308"/>
      <c r="B544" s="308"/>
      <c r="C544" s="308"/>
      <c r="D544" s="308"/>
      <c r="E544" s="308"/>
      <c r="F544" s="308"/>
      <c r="G544" s="308"/>
      <c r="H544" s="308"/>
      <c r="I544" s="308"/>
      <c r="J544" s="308"/>
      <c r="K544" s="308"/>
      <c r="L544" s="308"/>
      <c r="M544" s="308"/>
      <c r="N544" s="308"/>
      <c r="O544" s="308"/>
      <c r="P544" s="308"/>
      <c r="Q544" s="308"/>
    </row>
    <row r="545" spans="1:17">
      <c r="A545" s="308"/>
      <c r="B545" s="308"/>
      <c r="C545" s="308"/>
      <c r="D545" s="308"/>
      <c r="E545" s="308"/>
      <c r="F545" s="308"/>
      <c r="G545" s="308"/>
      <c r="H545" s="308"/>
      <c r="I545" s="308"/>
      <c r="J545" s="308"/>
      <c r="K545" s="308"/>
      <c r="L545" s="308"/>
      <c r="M545" s="308"/>
      <c r="N545" s="308"/>
      <c r="O545" s="308"/>
      <c r="P545" s="308"/>
      <c r="Q545" s="308"/>
    </row>
    <row r="546" spans="1:17">
      <c r="A546" s="308"/>
      <c r="B546" s="308"/>
      <c r="C546" s="308"/>
      <c r="D546" s="308"/>
      <c r="E546" s="308"/>
      <c r="F546" s="308"/>
      <c r="G546" s="308"/>
      <c r="H546" s="308"/>
      <c r="I546" s="308"/>
      <c r="J546" s="308"/>
      <c r="K546" s="308"/>
      <c r="L546" s="308"/>
      <c r="M546" s="308"/>
      <c r="N546" s="308"/>
      <c r="O546" s="308"/>
      <c r="P546" s="308"/>
      <c r="Q546" s="308"/>
    </row>
    <row r="547" spans="1:17">
      <c r="A547" s="308"/>
      <c r="B547" s="308"/>
      <c r="C547" s="308"/>
      <c r="D547" s="308"/>
      <c r="E547" s="308"/>
      <c r="F547" s="308"/>
      <c r="G547" s="308"/>
      <c r="H547" s="308"/>
      <c r="I547" s="308"/>
      <c r="J547" s="308"/>
      <c r="K547" s="308"/>
      <c r="L547" s="308"/>
      <c r="M547" s="308"/>
      <c r="N547" s="308"/>
      <c r="O547" s="308"/>
      <c r="P547" s="308"/>
      <c r="Q547" s="308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2600" priority="23" operator="equal">
      <formula>0.5</formula>
    </cfRule>
    <cfRule type="cellIs" dxfId="2599" priority="24" operator="equal">
      <formula>1</formula>
    </cfRule>
  </conditionalFormatting>
  <conditionalFormatting sqref="H31 Q31 Q23 H23 H15 Q15 Q7 H7">
    <cfRule type="cellIs" dxfId="2598" priority="22" operator="greaterThan">
      <formula>0.1</formula>
    </cfRule>
  </conditionalFormatting>
  <conditionalFormatting sqref="P7 G7 G15 G23 G31 P15 P23 P31">
    <cfRule type="cellIs" dxfId="2597" priority="21" operator="greaterThan">
      <formula>0.1</formula>
    </cfRule>
  </conditionalFormatting>
  <conditionalFormatting sqref="B39:G39 K39:P39 B47:G47 B55:G55 B63:G63 K47:P47 K55:P55 K63:P63">
    <cfRule type="cellIs" dxfId="2596" priority="19" operator="equal">
      <formula>0.5</formula>
    </cfRule>
    <cfRule type="cellIs" dxfId="2595" priority="20" operator="equal">
      <formula>1</formula>
    </cfRule>
  </conditionalFormatting>
  <conditionalFormatting sqref="H63 Q63 Q55 H55 H47 Q47 Q39 H39">
    <cfRule type="cellIs" dxfId="2594" priority="18" operator="greaterThan">
      <formula>0.1</formula>
    </cfRule>
  </conditionalFormatting>
  <conditionalFormatting sqref="P39 G39 G47 G55 G63 P47 P55 P63">
    <cfRule type="cellIs" dxfId="2593" priority="17" operator="greaterThan">
      <formula>0.1</formula>
    </cfRule>
  </conditionalFormatting>
  <conditionalFormatting sqref="B7:G7 K7:P7 B15:G15 B23:G23 K15:P15 K23:P23 B31:G31 K31:P31 B39:G39 B47:G47 K39:P39 K47:P47">
    <cfRule type="cellIs" dxfId="2592" priority="15" operator="equal">
      <formula>0.5</formula>
    </cfRule>
    <cfRule type="cellIs" dxfId="2591" priority="16" operator="equal">
      <formula>1</formula>
    </cfRule>
  </conditionalFormatting>
  <conditionalFormatting sqref="Q23 H23 H15 Q15 Q7 H7 Q47 H47 H39 Q39 Q31 H31">
    <cfRule type="cellIs" dxfId="2590" priority="14" operator="greaterThan">
      <formula>0.1</formula>
    </cfRule>
  </conditionalFormatting>
  <conditionalFormatting sqref="P7 G7 G15 G23 P15 P23 P31 G31 G39 G47 P39 P47">
    <cfRule type="cellIs" dxfId="2589" priority="13" operator="greaterThan">
      <formula>0.1</formula>
    </cfRule>
  </conditionalFormatting>
  <conditionalFormatting sqref="B39:G39 K39:P39 B47:G47 B55:G55 B63:G63 K47:P47 K55:P55 K63:P63">
    <cfRule type="cellIs" dxfId="2588" priority="11" operator="equal">
      <formula>0.5</formula>
    </cfRule>
    <cfRule type="cellIs" dxfId="2587" priority="12" operator="equal">
      <formula>1</formula>
    </cfRule>
  </conditionalFormatting>
  <conditionalFormatting sqref="H63 Q63 Q55 H55 H47 Q47 Q39 H39">
    <cfRule type="cellIs" dxfId="2586" priority="10" operator="greaterThan">
      <formula>0.1</formula>
    </cfRule>
  </conditionalFormatting>
  <conditionalFormatting sqref="P39 G39 G47 P47 G55 P55 G63 P63">
    <cfRule type="cellIs" dxfId="2585" priority="9" operator="greaterThan">
      <formula>0.1</formula>
    </cfRule>
  </conditionalFormatting>
  <conditionalFormatting sqref="B71:G71 K71:P71">
    <cfRule type="cellIs" dxfId="2584" priority="7" operator="equal">
      <formula>0.5</formula>
    </cfRule>
    <cfRule type="cellIs" dxfId="2583" priority="8" operator="equal">
      <formula>1</formula>
    </cfRule>
  </conditionalFormatting>
  <conditionalFormatting sqref="H71 Q71">
    <cfRule type="cellIs" dxfId="2582" priority="6" operator="greaterThan">
      <formula>0.1</formula>
    </cfRule>
  </conditionalFormatting>
  <conditionalFormatting sqref="G71 P71">
    <cfRule type="cellIs" dxfId="2581" priority="5" operator="greaterThan">
      <formula>0.1</formula>
    </cfRule>
  </conditionalFormatting>
  <conditionalFormatting sqref="B55:G55 K55:P55 B63:G63 B71:G71 K63:P63 K71:P71">
    <cfRule type="cellIs" dxfId="2580" priority="3" operator="equal">
      <formula>0.5</formula>
    </cfRule>
    <cfRule type="cellIs" dxfId="2579" priority="4" operator="equal">
      <formula>1</formula>
    </cfRule>
  </conditionalFormatting>
  <conditionalFormatting sqref="Q71 H71 H63 Q63 Q55 H55">
    <cfRule type="cellIs" dxfId="2578" priority="2" operator="greaterThan">
      <formula>0.1</formula>
    </cfRule>
  </conditionalFormatting>
  <conditionalFormatting sqref="P55 G55 G63 G71 P63 P71">
    <cfRule type="cellIs" dxfId="2577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52"/>
  <sheetViews>
    <sheetView zoomScaleNormal="100" workbookViewId="0">
      <selection activeCell="N6" sqref="N6"/>
    </sheetView>
  </sheetViews>
  <sheetFormatPr defaultRowHeight="15"/>
  <cols>
    <col min="1" max="1" width="18.85546875" style="43" customWidth="1"/>
    <col min="2" max="19" width="4" style="43" customWidth="1"/>
    <col min="20" max="20" width="10.28515625" style="120" customWidth="1"/>
    <col min="21" max="21" width="1.140625" style="43" customWidth="1"/>
    <col min="22" max="22" width="6.28515625" style="54" customWidth="1"/>
    <col min="23" max="23" width="9.140625" style="49" customWidth="1"/>
    <col min="24" max="24" width="9" style="68" bestFit="1" customWidth="1"/>
    <col min="25" max="25" width="17.85546875" style="43" hidden="1" customWidth="1"/>
    <col min="26" max="26" width="9.28515625" style="44" bestFit="1" customWidth="1"/>
    <col min="27" max="27" width="5" style="43" customWidth="1"/>
    <col min="28" max="28" width="4.5703125" style="43" customWidth="1"/>
    <col min="29" max="42" width="4" style="43" customWidth="1"/>
    <col min="43" max="43" width="9.140625" style="43" customWidth="1"/>
    <col min="44" max="45" width="9.140625" style="43"/>
    <col min="46" max="48" width="9.140625" style="258"/>
    <col min="49" max="49" width="18.28515625" style="314" bestFit="1" customWidth="1"/>
    <col min="50" max="50" width="4.85546875" style="315" bestFit="1" customWidth="1"/>
    <col min="51" max="51" width="4.7109375" style="314" bestFit="1" customWidth="1"/>
    <col min="52" max="62" width="4.5703125" style="314" bestFit="1" customWidth="1"/>
    <col min="63" max="67" width="3.85546875" style="314" bestFit="1" customWidth="1"/>
    <col min="68" max="68" width="5.5703125" style="314" bestFit="1" customWidth="1"/>
    <col min="69" max="69" width="2.42578125" style="314" bestFit="1" customWidth="1"/>
    <col min="70" max="70" width="3.5703125" style="314" bestFit="1" customWidth="1"/>
    <col min="71" max="71" width="8.5703125" style="314" bestFit="1" customWidth="1"/>
    <col min="72" max="72" width="4.85546875" style="314" bestFit="1" customWidth="1"/>
    <col min="73" max="73" width="9.28515625" style="258" bestFit="1" customWidth="1"/>
    <col min="74" max="74" width="9.140625" style="258"/>
    <col min="75" max="16384" width="9.140625" style="43"/>
  </cols>
  <sheetData>
    <row r="1" spans="1:124">
      <c r="A1" s="248" t="s">
        <v>15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120" t="s">
        <v>98</v>
      </c>
      <c r="U1" s="44"/>
      <c r="V1" s="54" t="s">
        <v>7</v>
      </c>
      <c r="W1" s="60" t="s">
        <v>1</v>
      </c>
      <c r="X1" s="246" t="s">
        <v>247</v>
      </c>
      <c r="Z1" s="277" t="s">
        <v>106</v>
      </c>
      <c r="AA1" s="43" t="s">
        <v>408</v>
      </c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U1" s="258" t="s">
        <v>386</v>
      </c>
      <c r="AV1" s="314"/>
      <c r="AW1" s="360" t="s">
        <v>96</v>
      </c>
      <c r="AX1" s="361">
        <v>1</v>
      </c>
      <c r="AY1" s="362">
        <v>2</v>
      </c>
      <c r="AZ1" s="362">
        <v>3</v>
      </c>
      <c r="BA1" s="362">
        <v>4</v>
      </c>
      <c r="BB1" s="362">
        <v>5</v>
      </c>
      <c r="BC1" s="362">
        <v>6</v>
      </c>
      <c r="BD1" s="362">
        <v>7</v>
      </c>
      <c r="BE1" s="362">
        <v>8</v>
      </c>
      <c r="BF1" s="362">
        <v>9</v>
      </c>
      <c r="BG1" s="362">
        <v>10</v>
      </c>
      <c r="BH1" s="362">
        <v>11</v>
      </c>
      <c r="BI1" s="362">
        <v>12</v>
      </c>
      <c r="BJ1" s="362">
        <v>13</v>
      </c>
      <c r="BK1" s="362">
        <v>14</v>
      </c>
      <c r="BL1" s="362">
        <v>15</v>
      </c>
      <c r="BM1" s="362">
        <v>16</v>
      </c>
      <c r="BN1" s="362">
        <v>17</v>
      </c>
      <c r="BO1" s="362">
        <v>18</v>
      </c>
      <c r="BP1" s="362"/>
      <c r="BQ1" s="361"/>
      <c r="BR1" s="361"/>
      <c r="BS1" s="363"/>
      <c r="BT1" s="362"/>
      <c r="BU1" s="362"/>
      <c r="BV1" s="314"/>
      <c r="BW1" s="314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</row>
    <row r="2" spans="1:124">
      <c r="A2" s="67" t="s">
        <v>89</v>
      </c>
      <c r="B2" s="68">
        <v>681</v>
      </c>
      <c r="C2" s="68">
        <v>655</v>
      </c>
      <c r="D2" s="68">
        <v>724</v>
      </c>
      <c r="E2" s="68">
        <v>634</v>
      </c>
      <c r="F2" s="68">
        <v>661</v>
      </c>
      <c r="G2" s="68">
        <v>584</v>
      </c>
      <c r="H2" s="68">
        <v>653</v>
      </c>
      <c r="I2" s="68">
        <v>613</v>
      </c>
      <c r="J2" s="68">
        <v>690</v>
      </c>
      <c r="K2" s="68">
        <v>653</v>
      </c>
      <c r="L2" s="68">
        <v>667</v>
      </c>
      <c r="M2" s="68">
        <v>655</v>
      </c>
      <c r="N2" s="68">
        <v>682</v>
      </c>
      <c r="O2" s="68"/>
      <c r="P2" s="68"/>
      <c r="Q2" s="68"/>
      <c r="R2" s="68"/>
      <c r="S2" s="68"/>
      <c r="T2" s="435">
        <v>8552</v>
      </c>
      <c r="U2" s="68" t="s">
        <v>8</v>
      </c>
      <c r="V2" s="204">
        <v>65</v>
      </c>
      <c r="W2" s="49">
        <v>131.56923076923076</v>
      </c>
      <c r="X2" s="247">
        <v>724</v>
      </c>
      <c r="Y2" s="43">
        <v>148</v>
      </c>
      <c r="Z2" s="44">
        <v>175</v>
      </c>
      <c r="AA2" s="398">
        <f t="shared" ref="AA2:AA35" si="0">V2/(90)</f>
        <v>0.72222222222222221</v>
      </c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V2" s="314"/>
      <c r="AW2" s="364" t="s">
        <v>94</v>
      </c>
      <c r="AX2" s="365">
        <f>'1'!G11</f>
        <v>637</v>
      </c>
      <c r="AY2" s="365">
        <f>'2'!G3</f>
        <v>618</v>
      </c>
      <c r="AZ2" s="365">
        <f>'3'!G19</f>
        <v>625</v>
      </c>
      <c r="BA2" s="365">
        <f>'4'!G35</f>
        <v>521</v>
      </c>
      <c r="BB2" s="361">
        <f>'5'!P59</f>
        <v>614</v>
      </c>
      <c r="BC2" s="365">
        <f>'6'!P67</f>
        <v>549</v>
      </c>
      <c r="BD2" s="365">
        <f>'7'!P51</f>
        <v>527</v>
      </c>
      <c r="BE2" s="361"/>
      <c r="BF2" s="365">
        <f>'9'!P11</f>
        <v>556</v>
      </c>
      <c r="BG2" s="365">
        <f>'10'!P3</f>
        <v>574</v>
      </c>
      <c r="BH2" s="365">
        <f>'11'!P19</f>
        <v>589</v>
      </c>
      <c r="BI2" s="365">
        <f>'12'!P35</f>
        <v>614</v>
      </c>
      <c r="BJ2" s="361">
        <f>'13'!G59</f>
        <v>565</v>
      </c>
      <c r="BK2" s="361"/>
      <c r="BL2" s="361"/>
      <c r="BM2" s="361"/>
      <c r="BN2" s="361"/>
      <c r="BO2" s="361"/>
      <c r="BP2" s="362">
        <f t="shared" ref="BP2:BP39" si="1">SUM(AX2:BO2)</f>
        <v>6989</v>
      </c>
      <c r="BQ2" s="361" t="s">
        <v>8</v>
      </c>
      <c r="BR2" s="361">
        <f t="shared" ref="BR2:BR39" si="2">COUNTA(AX2:BO2)*5</f>
        <v>60</v>
      </c>
      <c r="BS2" s="363">
        <f t="shared" ref="BS2:BS39" si="3">SUM(BP2/BR2)</f>
        <v>116.48333333333333</v>
      </c>
      <c r="BT2" s="362">
        <f t="shared" ref="BT2:BT39" si="4">MAX(AX2:BM2)</f>
        <v>637</v>
      </c>
      <c r="BU2" s="366">
        <f>MAX(Teams!B16:F16,Teams!Q16:U16,Teams!AF16:AJ16,Teams!AU16:AY16,Teams!BJ16:BN16,Teams!BY16:CC16,Teams!CC16,Teams!CC16,Teams!CN16:CR16,Teams!DC16:DG16,Teams!DR16:DV16,Teams!EG16:EK16,Teams!EV16:EZ16,Teams!FK16:FO16,Teams!FZ16:GD16,Teams!GO16:GS16,Teams!HD16:HH16,Teams!HS16:HW16,Teams!IH16:IL16,Teams!IW16:JA16)</f>
        <v>152</v>
      </c>
      <c r="BV2" s="314"/>
      <c r="BW2" s="314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</row>
    <row r="3" spans="1:124">
      <c r="A3" s="67" t="s">
        <v>78</v>
      </c>
      <c r="B3" s="68">
        <v>712</v>
      </c>
      <c r="C3" s="68">
        <v>641</v>
      </c>
      <c r="D3" s="68">
        <v>639</v>
      </c>
      <c r="E3" s="68">
        <v>668</v>
      </c>
      <c r="F3" s="68"/>
      <c r="G3" s="68">
        <v>618</v>
      </c>
      <c r="H3" s="68">
        <v>661</v>
      </c>
      <c r="I3" s="68">
        <v>659</v>
      </c>
      <c r="J3" s="68"/>
      <c r="K3" s="68">
        <v>555</v>
      </c>
      <c r="L3" s="68">
        <v>652</v>
      </c>
      <c r="M3" s="68"/>
      <c r="N3" s="68">
        <v>653</v>
      </c>
      <c r="O3" s="68"/>
      <c r="P3" s="68"/>
      <c r="Q3" s="68"/>
      <c r="R3" s="68"/>
      <c r="S3" s="68"/>
      <c r="T3" s="464">
        <v>6458</v>
      </c>
      <c r="U3" s="68" t="s">
        <v>8</v>
      </c>
      <c r="V3" s="204">
        <v>50</v>
      </c>
      <c r="W3" s="60">
        <v>129.16</v>
      </c>
      <c r="X3" s="247">
        <v>712</v>
      </c>
      <c r="Y3" s="43">
        <v>150</v>
      </c>
      <c r="Z3" s="44">
        <v>161</v>
      </c>
      <c r="AA3" s="398">
        <f t="shared" si="0"/>
        <v>0.55555555555555558</v>
      </c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V3" s="314"/>
      <c r="AW3" s="364" t="s">
        <v>74</v>
      </c>
      <c r="AX3" s="365">
        <f>'1'!G10</f>
        <v>511</v>
      </c>
      <c r="AY3" s="365">
        <f>'2'!G2</f>
        <v>539</v>
      </c>
      <c r="AZ3" s="365">
        <f>'3'!G18</f>
        <v>509</v>
      </c>
      <c r="BA3" s="365">
        <f>'4'!G34</f>
        <v>540</v>
      </c>
      <c r="BB3" s="361">
        <f>'5'!P58</f>
        <v>585</v>
      </c>
      <c r="BC3" s="365">
        <f>'6'!P66</f>
        <v>482</v>
      </c>
      <c r="BD3" s="361"/>
      <c r="BE3" s="361"/>
      <c r="BF3" s="365">
        <f>'9'!P10</f>
        <v>507</v>
      </c>
      <c r="BG3" s="365">
        <f>'10'!P2</f>
        <v>552</v>
      </c>
      <c r="BH3" s="365">
        <f>'11'!P18</f>
        <v>518</v>
      </c>
      <c r="BI3" s="361"/>
      <c r="BJ3" s="361">
        <f>'13'!G58</f>
        <v>549</v>
      </c>
      <c r="BK3" s="361"/>
      <c r="BL3" s="361"/>
      <c r="BM3" s="361"/>
      <c r="BN3" s="361"/>
      <c r="BO3" s="361"/>
      <c r="BP3" s="362">
        <f t="shared" si="1"/>
        <v>5292</v>
      </c>
      <c r="BQ3" s="361" t="s">
        <v>8</v>
      </c>
      <c r="BR3" s="361">
        <f t="shared" si="2"/>
        <v>50</v>
      </c>
      <c r="BS3" s="363">
        <f t="shared" si="3"/>
        <v>105.84</v>
      </c>
      <c r="BT3" s="362">
        <f t="shared" si="4"/>
        <v>585</v>
      </c>
      <c r="BU3" s="366">
        <f>MAX(Teams!B15:F15,Teams!Q15:U15,Teams!AF15:AJ15,Teams!AU15:AY15,Teams!BJ15:BN15,Teams!BY15:CC15,Teams!CC15,Teams!CC15,Teams!CN15:CR15,Teams!DC15:DG15,Teams!DR15:DV15,Teams!EG15:EK15,Teams!EV15:EZ15,Teams!FK15:FO15,Teams!FZ15:GD15,Teams!GO15:GS15,Teams!HD15:HH15,Teams!HS15:HW15,Teams!IH15:IL15,Teams!IW15:JA15)</f>
        <v>138</v>
      </c>
      <c r="BV3" s="314"/>
      <c r="BW3" s="314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</row>
    <row r="4" spans="1:124">
      <c r="A4" s="67" t="s">
        <v>87</v>
      </c>
      <c r="B4" s="68">
        <v>685</v>
      </c>
      <c r="C4" s="68">
        <v>592</v>
      </c>
      <c r="D4" s="68">
        <v>699</v>
      </c>
      <c r="E4" s="68"/>
      <c r="F4" s="68">
        <v>616</v>
      </c>
      <c r="G4" s="68">
        <v>631</v>
      </c>
      <c r="H4" s="68">
        <v>656</v>
      </c>
      <c r="I4" s="68">
        <v>686</v>
      </c>
      <c r="J4" s="68">
        <v>674</v>
      </c>
      <c r="K4" s="68">
        <v>623</v>
      </c>
      <c r="L4" s="68">
        <v>634</v>
      </c>
      <c r="M4" s="68"/>
      <c r="N4" s="68">
        <v>547</v>
      </c>
      <c r="O4" s="68"/>
      <c r="P4" s="68"/>
      <c r="Q4" s="68"/>
      <c r="R4" s="68"/>
      <c r="S4" s="68"/>
      <c r="T4" s="463">
        <v>7043</v>
      </c>
      <c r="U4" s="68" t="s">
        <v>8</v>
      </c>
      <c r="V4" s="204">
        <v>55</v>
      </c>
      <c r="W4" s="49">
        <v>128.05454545454546</v>
      </c>
      <c r="X4" s="247">
        <v>699</v>
      </c>
      <c r="Y4" s="43">
        <v>150</v>
      </c>
      <c r="Z4" s="44">
        <v>161</v>
      </c>
      <c r="AA4" s="398">
        <f t="shared" si="0"/>
        <v>0.61111111111111116</v>
      </c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V4" s="314"/>
      <c r="AW4" s="364" t="s">
        <v>468</v>
      </c>
      <c r="AX4" s="365"/>
      <c r="AY4" s="366"/>
      <c r="AZ4" s="366"/>
      <c r="BA4" s="366"/>
      <c r="BB4" s="362"/>
      <c r="BC4" s="362"/>
      <c r="BD4" s="366"/>
      <c r="BE4" s="366"/>
      <c r="BF4" s="366"/>
      <c r="BG4" s="362"/>
      <c r="BH4" s="362"/>
      <c r="BI4" s="362">
        <f>'12'!P10</f>
        <v>498</v>
      </c>
      <c r="BJ4" s="366">
        <f>'13'!P26</f>
        <v>540</v>
      </c>
      <c r="BK4" s="362"/>
      <c r="BL4" s="362"/>
      <c r="BM4" s="362"/>
      <c r="BN4" s="362"/>
      <c r="BO4" s="362"/>
      <c r="BP4" s="362">
        <f t="shared" si="1"/>
        <v>1038</v>
      </c>
      <c r="BQ4" s="361" t="s">
        <v>8</v>
      </c>
      <c r="BR4" s="361">
        <f t="shared" si="2"/>
        <v>10</v>
      </c>
      <c r="BS4" s="363">
        <f t="shared" si="3"/>
        <v>103.8</v>
      </c>
      <c r="BT4" s="362">
        <f t="shared" si="4"/>
        <v>540</v>
      </c>
      <c r="BU4" s="366">
        <f>MAX(Teams!FK51:FO51,Teams!FZ51:GD51,Teams!GO51:GS51,Teams!HD51:HH51,Teams!HS51:HW51,Teams!IH51:IL51,Teams!IW51:JA51)</f>
        <v>137</v>
      </c>
      <c r="BV4" s="314"/>
      <c r="BW4" s="314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</row>
    <row r="5" spans="1:124">
      <c r="A5" s="67" t="s">
        <v>307</v>
      </c>
      <c r="B5" s="68">
        <v>672</v>
      </c>
      <c r="C5" s="68">
        <v>670</v>
      </c>
      <c r="D5" s="68">
        <v>650</v>
      </c>
      <c r="E5" s="68">
        <v>659</v>
      </c>
      <c r="F5" s="68">
        <v>565</v>
      </c>
      <c r="G5" s="68"/>
      <c r="H5" s="68">
        <v>658</v>
      </c>
      <c r="I5" s="68">
        <v>650</v>
      </c>
      <c r="J5" s="68">
        <v>599</v>
      </c>
      <c r="K5" s="68">
        <v>550</v>
      </c>
      <c r="L5" s="68">
        <v>737</v>
      </c>
      <c r="M5" s="68">
        <v>574</v>
      </c>
      <c r="N5" s="68">
        <v>633</v>
      </c>
      <c r="O5" s="68"/>
      <c r="P5" s="68"/>
      <c r="Q5" s="68"/>
      <c r="R5" s="68"/>
      <c r="S5" s="68"/>
      <c r="T5" s="463">
        <v>7617</v>
      </c>
      <c r="U5" s="68" t="s">
        <v>8</v>
      </c>
      <c r="V5" s="204">
        <v>60</v>
      </c>
      <c r="W5" s="49">
        <v>126.95</v>
      </c>
      <c r="X5" s="247">
        <v>737</v>
      </c>
      <c r="Y5" s="43">
        <v>282</v>
      </c>
      <c r="Z5" s="44">
        <v>183</v>
      </c>
      <c r="AA5" s="398">
        <f t="shared" si="0"/>
        <v>0.66666666666666663</v>
      </c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V5" s="314"/>
      <c r="AW5" s="364" t="s">
        <v>31</v>
      </c>
      <c r="AX5" s="361">
        <f>'1'!P58</f>
        <v>484</v>
      </c>
      <c r="AY5" s="365">
        <f>'2'!P50</f>
        <v>526</v>
      </c>
      <c r="AZ5" s="365">
        <f>'3'!G66</f>
        <v>533</v>
      </c>
      <c r="BA5" s="365">
        <f>'4'!G26</f>
        <v>529</v>
      </c>
      <c r="BB5" s="361">
        <f>'5'!P10</f>
        <v>509</v>
      </c>
      <c r="BC5" s="365">
        <f>'6'!P2</f>
        <v>532</v>
      </c>
      <c r="BD5" s="365">
        <f>'7'!P18</f>
        <v>528</v>
      </c>
      <c r="BE5" s="365">
        <f>'8'!P34</f>
        <v>539</v>
      </c>
      <c r="BF5" s="361">
        <f>'9'!G58</f>
        <v>589</v>
      </c>
      <c r="BG5" s="365">
        <f>'10'!P66</f>
        <v>572</v>
      </c>
      <c r="BH5" s="365">
        <f>'11'!G50</f>
        <v>488</v>
      </c>
      <c r="BI5" s="365">
        <f>'12'!G34</f>
        <v>555</v>
      </c>
      <c r="BJ5" s="365">
        <f>'13'!G10</f>
        <v>552</v>
      </c>
      <c r="BK5" s="361"/>
      <c r="BL5" s="361"/>
      <c r="BM5" s="361"/>
      <c r="BN5" s="361"/>
      <c r="BO5" s="361"/>
      <c r="BP5" s="362">
        <f t="shared" si="1"/>
        <v>6936</v>
      </c>
      <c r="BQ5" s="361" t="s">
        <v>8</v>
      </c>
      <c r="BR5" s="361">
        <f t="shared" si="2"/>
        <v>65</v>
      </c>
      <c r="BS5" s="363">
        <f t="shared" si="3"/>
        <v>106.70769230769231</v>
      </c>
      <c r="BT5" s="362">
        <f t="shared" si="4"/>
        <v>589</v>
      </c>
      <c r="BU5" s="366">
        <f>MAX(Teams!B93:F93,Teams!Q93:U93,Teams!AF93:AJ93,Teams!AU93:AY93,Teams!BJ93:BN93,Teams!BY93:CC93,Teams!CC93,Teams!CC93,Teams!CN93:CR93,Teams!DC93:DG93,Teams!DR93:DV93,Teams!EG93:EK93,Teams!EV93:EZ93,Teams!FK93:FO93,Teams!FZ93:GD93,Teams!GO93:GS93,Teams!HD93:HH93,Teams!HS93:HW93,Teams!IH93:IL93,Teams!IW93:JA93)</f>
        <v>134</v>
      </c>
      <c r="BV5" s="314"/>
      <c r="BW5" s="314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</row>
    <row r="6" spans="1:124">
      <c r="A6" s="67" t="s">
        <v>85</v>
      </c>
      <c r="B6" s="68">
        <v>617</v>
      </c>
      <c r="C6" s="68">
        <v>569</v>
      </c>
      <c r="D6" s="68">
        <v>610</v>
      </c>
      <c r="E6" s="68">
        <v>652</v>
      </c>
      <c r="F6" s="68">
        <v>627</v>
      </c>
      <c r="G6" s="68">
        <v>612</v>
      </c>
      <c r="H6" s="68">
        <v>639</v>
      </c>
      <c r="I6" s="68">
        <v>617</v>
      </c>
      <c r="J6" s="68">
        <v>640</v>
      </c>
      <c r="K6" s="68">
        <v>611</v>
      </c>
      <c r="L6" s="68">
        <v>584</v>
      </c>
      <c r="M6" s="68">
        <v>640</v>
      </c>
      <c r="N6" s="68">
        <v>674</v>
      </c>
      <c r="O6" s="68"/>
      <c r="P6" s="68"/>
      <c r="Q6" s="68"/>
      <c r="R6" s="68"/>
      <c r="S6" s="68"/>
      <c r="T6" s="430">
        <v>8092</v>
      </c>
      <c r="U6" s="68" t="s">
        <v>8</v>
      </c>
      <c r="V6" s="204">
        <v>65</v>
      </c>
      <c r="W6" s="49">
        <v>124.49230769230769</v>
      </c>
      <c r="X6" s="247">
        <v>674</v>
      </c>
      <c r="Y6" s="43">
        <v>157</v>
      </c>
      <c r="Z6" s="44">
        <v>154</v>
      </c>
      <c r="AA6" s="398">
        <f t="shared" si="0"/>
        <v>0.72222222222222221</v>
      </c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V6" s="314"/>
      <c r="AW6" s="364" t="s">
        <v>11</v>
      </c>
      <c r="AX6" s="361">
        <f>'1'!G59</f>
        <v>570</v>
      </c>
      <c r="AY6" s="365">
        <f>'2'!P67</f>
        <v>637</v>
      </c>
      <c r="AZ6" s="365">
        <f>'3'!G51</f>
        <v>601</v>
      </c>
      <c r="BA6" s="365">
        <f>'4'!P11</f>
        <v>664</v>
      </c>
      <c r="BB6" s="361">
        <f>'5'!P35</f>
        <v>561</v>
      </c>
      <c r="BC6" s="365">
        <f>'6'!P43</f>
        <v>664</v>
      </c>
      <c r="BD6" s="365">
        <f>'7'!P27</f>
        <v>596</v>
      </c>
      <c r="BE6" s="365">
        <f>'8'!G19</f>
        <v>572</v>
      </c>
      <c r="BF6" s="365">
        <f>'9'!G35</f>
        <v>588</v>
      </c>
      <c r="BG6" s="365">
        <f>'10'!G43</f>
        <v>624</v>
      </c>
      <c r="BH6" s="365">
        <f>'11'!G27</f>
        <v>652</v>
      </c>
      <c r="BI6" s="365">
        <f>'12'!G11</f>
        <v>532</v>
      </c>
      <c r="BJ6" s="365">
        <f>'13'!G67</f>
        <v>609</v>
      </c>
      <c r="BK6" s="361"/>
      <c r="BL6" s="361"/>
      <c r="BM6" s="361"/>
      <c r="BN6" s="361"/>
      <c r="BO6" s="361"/>
      <c r="BP6" s="362">
        <f t="shared" si="1"/>
        <v>7870</v>
      </c>
      <c r="BQ6" s="361" t="s">
        <v>8</v>
      </c>
      <c r="BR6" s="361">
        <f t="shared" si="2"/>
        <v>65</v>
      </c>
      <c r="BS6" s="363">
        <f t="shared" si="3"/>
        <v>121.07692307692308</v>
      </c>
      <c r="BT6" s="362">
        <f t="shared" si="4"/>
        <v>664</v>
      </c>
      <c r="BU6" s="366">
        <f>MAX(Teams!B88:F88,Teams!Q88:U88,Teams!AF88:AJ88,Teams!AU88:AY88,Teams!BJ88:BN88,Teams!BY88:CC88,Teams!CC88,Teams!CC88,Teams!CN88:CR88,Teams!DC88:DG88,Teams!DR88:DV88,Teams!EG88:EK88,Teams!EV88:EZ88,Teams!FK88:FO88,Teams!FZ88:GD88,Teams!GO88:GS88,Teams!HD88:HH88,Teams!HS88:HW88,Teams!IH88:IL88,Teams!IW88:JA88)</f>
        <v>161</v>
      </c>
      <c r="BV6" s="314"/>
      <c r="BW6" s="314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</row>
    <row r="7" spans="1:124">
      <c r="A7" s="67" t="s">
        <v>5</v>
      </c>
      <c r="B7" s="68">
        <v>644</v>
      </c>
      <c r="C7" s="68">
        <v>568</v>
      </c>
      <c r="D7" s="68">
        <v>551</v>
      </c>
      <c r="E7" s="68">
        <v>615</v>
      </c>
      <c r="F7" s="68">
        <v>617</v>
      </c>
      <c r="G7" s="68">
        <v>642</v>
      </c>
      <c r="H7" s="68">
        <v>681</v>
      </c>
      <c r="I7" s="68">
        <v>590</v>
      </c>
      <c r="J7" s="68"/>
      <c r="K7" s="68"/>
      <c r="L7" s="68"/>
      <c r="M7" s="68">
        <v>596</v>
      </c>
      <c r="N7" s="68">
        <v>701</v>
      </c>
      <c r="O7" s="68"/>
      <c r="P7" s="68"/>
      <c r="Q7" s="68"/>
      <c r="R7" s="68"/>
      <c r="S7" s="68"/>
      <c r="T7" s="436">
        <v>6205</v>
      </c>
      <c r="U7" s="68" t="s">
        <v>8</v>
      </c>
      <c r="V7" s="204">
        <v>50</v>
      </c>
      <c r="W7" s="49">
        <v>124.1</v>
      </c>
      <c r="X7" s="247">
        <v>701</v>
      </c>
      <c r="Y7" s="43">
        <v>135</v>
      </c>
      <c r="Z7" s="44">
        <v>165</v>
      </c>
      <c r="AA7" s="398">
        <f t="shared" si="0"/>
        <v>0.55555555555555558</v>
      </c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V7" s="314"/>
      <c r="AW7" s="364" t="s">
        <v>77</v>
      </c>
      <c r="AX7" s="365">
        <f>'1'!G18</f>
        <v>558</v>
      </c>
      <c r="AY7" s="365">
        <f>'2'!G10</f>
        <v>553</v>
      </c>
      <c r="AZ7" s="365">
        <f>'3'!G2</f>
        <v>560</v>
      </c>
      <c r="BA7" s="365">
        <f>'4'!P42</f>
        <v>558</v>
      </c>
      <c r="BB7" s="361">
        <f>'5'!P66</f>
        <v>561</v>
      </c>
      <c r="BC7" s="365">
        <f>'6'!P50</f>
        <v>531</v>
      </c>
      <c r="BD7" s="361">
        <f>'7'!P58</f>
        <v>549</v>
      </c>
      <c r="BE7" s="365">
        <f>'8'!G42</f>
        <v>523</v>
      </c>
      <c r="BF7" s="365">
        <f>'9'!P18</f>
        <v>557</v>
      </c>
      <c r="BG7" s="365">
        <f>'10'!P10</f>
        <v>539</v>
      </c>
      <c r="BH7" s="365">
        <f>'11'!P2</f>
        <v>556</v>
      </c>
      <c r="BI7" s="365">
        <f>'12'!P26</f>
        <v>501</v>
      </c>
      <c r="BJ7" s="361"/>
      <c r="BK7" s="361"/>
      <c r="BL7" s="361"/>
      <c r="BM7" s="361"/>
      <c r="BN7" s="361"/>
      <c r="BO7" s="361"/>
      <c r="BP7" s="362">
        <f t="shared" si="1"/>
        <v>6546</v>
      </c>
      <c r="BQ7" s="361" t="s">
        <v>8</v>
      </c>
      <c r="BR7" s="361">
        <f t="shared" si="2"/>
        <v>60</v>
      </c>
      <c r="BS7" s="363">
        <f t="shared" si="3"/>
        <v>109.1</v>
      </c>
      <c r="BT7" s="362">
        <f t="shared" si="4"/>
        <v>561</v>
      </c>
      <c r="BU7" s="366">
        <f>MAX(Teams!B27:F27,Teams!Q27:U27,Teams!AF27:AJ27,Teams!AU27:AY27,Teams!BJ27:BN27,Teams!BY27:CC27,Teams!CC27,Teams!CC27,Teams!CN27:CR27,Teams!DC27:DG27,Teams!DR27:DV27,Teams!EG27:EK27,Teams!EV27:EZ27,Teams!FK27:FO27,Teams!FZ27:GD27,Teams!GO27:GS27,Teams!HD27:HH27,Teams!HS27:HW27,Teams!IH27:IL27,Teams!IW27:JA27)</f>
        <v>150</v>
      </c>
      <c r="BV7" s="314"/>
      <c r="BW7" s="314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</row>
    <row r="8" spans="1:124">
      <c r="A8" s="67" t="s">
        <v>86</v>
      </c>
      <c r="B8" s="68">
        <v>606</v>
      </c>
      <c r="C8" s="68">
        <v>714</v>
      </c>
      <c r="D8" s="68">
        <v>669</v>
      </c>
      <c r="E8" s="68">
        <v>605</v>
      </c>
      <c r="F8" s="68">
        <v>630</v>
      </c>
      <c r="G8" s="68">
        <v>587</v>
      </c>
      <c r="H8" s="68">
        <v>630</v>
      </c>
      <c r="I8" s="68">
        <v>593</v>
      </c>
      <c r="J8" s="68">
        <v>598</v>
      </c>
      <c r="K8" s="68">
        <v>567</v>
      </c>
      <c r="L8" s="68">
        <v>585</v>
      </c>
      <c r="M8" s="68">
        <v>577</v>
      </c>
      <c r="N8" s="68">
        <v>628</v>
      </c>
      <c r="O8" s="68"/>
      <c r="P8" s="68"/>
      <c r="Q8" s="68"/>
      <c r="R8" s="68"/>
      <c r="S8" s="68"/>
      <c r="T8" s="463">
        <v>7989</v>
      </c>
      <c r="U8" s="68" t="s">
        <v>8</v>
      </c>
      <c r="V8" s="204">
        <v>65</v>
      </c>
      <c r="W8" s="60">
        <v>122.9076923076923</v>
      </c>
      <c r="X8" s="247">
        <v>714</v>
      </c>
      <c r="Y8" s="43">
        <v>136</v>
      </c>
      <c r="Z8" s="44">
        <v>156</v>
      </c>
      <c r="AA8" s="398">
        <f t="shared" si="0"/>
        <v>0.72222222222222221</v>
      </c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V8" s="314"/>
      <c r="AW8" s="364" t="s">
        <v>85</v>
      </c>
      <c r="AX8" s="365">
        <f>'1'!P43</f>
        <v>617</v>
      </c>
      <c r="AY8" s="365">
        <f>'2'!P35</f>
        <v>569</v>
      </c>
      <c r="AZ8" s="365">
        <f>'3'!P27</f>
        <v>610</v>
      </c>
      <c r="BA8" s="365">
        <f>'4'!G67</f>
        <v>652</v>
      </c>
      <c r="BB8" s="361">
        <f>'5'!G43</f>
        <v>627</v>
      </c>
      <c r="BC8" s="365">
        <f>'6'!G35</f>
        <v>612</v>
      </c>
      <c r="BD8" s="365">
        <f>'7'!G27</f>
        <v>639</v>
      </c>
      <c r="BE8" s="365">
        <f>'8'!P67</f>
        <v>617</v>
      </c>
      <c r="BF8" s="365">
        <f>'9'!G19</f>
        <v>640</v>
      </c>
      <c r="BG8" s="365">
        <f>'10'!G3</f>
        <v>611</v>
      </c>
      <c r="BH8" s="365">
        <f>'11'!G11</f>
        <v>584</v>
      </c>
      <c r="BI8" s="365">
        <f>'12'!G51</f>
        <v>640</v>
      </c>
      <c r="BJ8" s="365">
        <f>'13'!P19</f>
        <v>674</v>
      </c>
      <c r="BK8" s="361"/>
      <c r="BL8" s="361"/>
      <c r="BM8" s="361"/>
      <c r="BN8" s="361"/>
      <c r="BO8" s="361"/>
      <c r="BP8" s="362">
        <f t="shared" si="1"/>
        <v>8092</v>
      </c>
      <c r="BQ8" s="361" t="s">
        <v>8</v>
      </c>
      <c r="BR8" s="361">
        <f t="shared" si="2"/>
        <v>65</v>
      </c>
      <c r="BS8" s="363">
        <f t="shared" si="3"/>
        <v>124.49230769230769</v>
      </c>
      <c r="BT8" s="362">
        <f t="shared" si="4"/>
        <v>674</v>
      </c>
      <c r="BU8" s="366">
        <f>MAX(Teams!B70:F70,Teams!Q70:U70,Teams!AF70:AJ70,Teams!AU70:AY70,Teams!BJ70:BN70,Teams!BY70:CC70,Teams!CC70,Teams!CC70,Teams!CN70:CR70,Teams!DC70:DG70,Teams!DR70:DV70,Teams!EG70:EK70,Teams!EV70:EZ70,Teams!FK70:FO70,Teams!FZ70:GD70,Teams!GO70:GS70,Teams!HD70:HH70,Teams!HS70:HW70,Teams!IH70:IL70,Teams!IW70:JA70)</f>
        <v>154</v>
      </c>
      <c r="BV8" s="314"/>
      <c r="BW8" s="314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</row>
    <row r="9" spans="1:124">
      <c r="A9" s="67" t="s">
        <v>90</v>
      </c>
      <c r="B9" s="68">
        <v>638</v>
      </c>
      <c r="C9" s="68">
        <v>638</v>
      </c>
      <c r="D9" s="68">
        <v>640</v>
      </c>
      <c r="E9" s="68">
        <v>579</v>
      </c>
      <c r="F9" s="68">
        <v>638</v>
      </c>
      <c r="G9" s="68">
        <v>612</v>
      </c>
      <c r="H9" s="68">
        <v>606</v>
      </c>
      <c r="I9" s="68">
        <v>584</v>
      </c>
      <c r="J9" s="68">
        <v>588</v>
      </c>
      <c r="K9" s="68">
        <v>590</v>
      </c>
      <c r="L9" s="68">
        <v>611</v>
      </c>
      <c r="M9" s="68"/>
      <c r="N9" s="68">
        <v>621</v>
      </c>
      <c r="O9" s="68"/>
      <c r="P9" s="68"/>
      <c r="Q9" s="68"/>
      <c r="R9" s="68"/>
      <c r="S9" s="68"/>
      <c r="T9" s="413">
        <v>7345</v>
      </c>
      <c r="U9" s="68" t="s">
        <v>8</v>
      </c>
      <c r="V9" s="204">
        <v>60</v>
      </c>
      <c r="W9" s="60">
        <v>122.41666666666667</v>
      </c>
      <c r="X9" s="247">
        <v>640</v>
      </c>
      <c r="Y9" s="43">
        <v>137</v>
      </c>
      <c r="Z9" s="44">
        <v>166</v>
      </c>
      <c r="AA9" s="398">
        <f t="shared" si="0"/>
        <v>0.66666666666666663</v>
      </c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V9" s="314"/>
      <c r="AW9" s="364" t="s">
        <v>5</v>
      </c>
      <c r="AX9" s="365">
        <f>'1'!G43</f>
        <v>644</v>
      </c>
      <c r="AY9" s="365">
        <f>'2'!G27</f>
        <v>568</v>
      </c>
      <c r="AZ9" s="365">
        <f>'3'!G35</f>
        <v>551</v>
      </c>
      <c r="BA9" s="365">
        <f>'4'!P19</f>
        <v>615</v>
      </c>
      <c r="BB9" s="361">
        <f>'5'!G67</f>
        <v>617</v>
      </c>
      <c r="BC9" s="361">
        <f>'6'!G59</f>
        <v>642</v>
      </c>
      <c r="BD9" s="365">
        <f>'7'!G51</f>
        <v>681</v>
      </c>
      <c r="BE9" s="365">
        <f>'8'!P11</f>
        <v>590</v>
      </c>
      <c r="BF9" s="361"/>
      <c r="BG9" s="361"/>
      <c r="BH9" s="361"/>
      <c r="BI9" s="365">
        <f>'12'!G19</f>
        <v>596</v>
      </c>
      <c r="BJ9" s="365">
        <f>'13'!P35</f>
        <v>701</v>
      </c>
      <c r="BK9" s="361"/>
      <c r="BL9" s="361"/>
      <c r="BM9" s="361"/>
      <c r="BN9" s="361"/>
      <c r="BO9" s="361"/>
      <c r="BP9" s="362">
        <f t="shared" si="1"/>
        <v>6205</v>
      </c>
      <c r="BQ9" s="361" t="s">
        <v>8</v>
      </c>
      <c r="BR9" s="361">
        <f t="shared" si="2"/>
        <v>50</v>
      </c>
      <c r="BS9" s="363">
        <f t="shared" si="3"/>
        <v>124.1</v>
      </c>
      <c r="BT9" s="362">
        <f t="shared" si="4"/>
        <v>701</v>
      </c>
      <c r="BU9" s="366">
        <f>MAX(Teams!B64:F64,Teams!Q64:U64,Teams!AF64:AJ64,Teams!AU64:AY64,Teams!BJ64:BN64,Teams!BY64:CC64,Teams!CC64,Teams!CC64,Teams!CN64:CR64,Teams!DC64:DG64,Teams!DR64:DV64,Teams!EG64:EK64,Teams!EV64:EZ64,Teams!FK64:FO64,Teams!FZ64:GD64,Teams!GO64:GS64,Teams!HD64:HH64,Teams!HS64:HW64,Teams!IH64:IL64,Teams!IW64:JA64)</f>
        <v>165</v>
      </c>
      <c r="BV9" s="314"/>
      <c r="BW9" s="314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</row>
    <row r="10" spans="1:124">
      <c r="A10" s="67" t="s">
        <v>2</v>
      </c>
      <c r="B10" s="68">
        <v>548</v>
      </c>
      <c r="C10" s="68">
        <v>621</v>
      </c>
      <c r="D10" s="68">
        <v>655</v>
      </c>
      <c r="E10" s="68">
        <v>664</v>
      </c>
      <c r="F10" s="68"/>
      <c r="G10" s="68">
        <v>604</v>
      </c>
      <c r="H10" s="68">
        <v>600</v>
      </c>
      <c r="I10" s="68">
        <v>570</v>
      </c>
      <c r="J10" s="68">
        <v>624</v>
      </c>
      <c r="K10" s="68">
        <v>645</v>
      </c>
      <c r="L10" s="68">
        <v>584</v>
      </c>
      <c r="M10" s="68"/>
      <c r="N10" s="68">
        <v>607</v>
      </c>
      <c r="O10" s="68"/>
      <c r="P10" s="68"/>
      <c r="Q10" s="68"/>
      <c r="R10" s="68"/>
      <c r="S10" s="68"/>
      <c r="T10" s="412">
        <v>6722</v>
      </c>
      <c r="U10" s="68" t="s">
        <v>8</v>
      </c>
      <c r="V10" s="204">
        <v>55</v>
      </c>
      <c r="W10" s="49">
        <v>122.21818181818182</v>
      </c>
      <c r="X10" s="247">
        <v>664</v>
      </c>
      <c r="Y10" s="43">
        <v>165</v>
      </c>
      <c r="Z10" s="44">
        <v>165</v>
      </c>
      <c r="AA10" s="398">
        <f t="shared" si="0"/>
        <v>0.61111111111111116</v>
      </c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V10" s="314"/>
      <c r="AW10" s="364" t="s">
        <v>83</v>
      </c>
      <c r="AX10" s="365">
        <f>'1'!P35</f>
        <v>562</v>
      </c>
      <c r="AY10" s="365">
        <f>'2'!P27</f>
        <v>618</v>
      </c>
      <c r="AZ10" s="365">
        <f>'3'!P43</f>
        <v>603</v>
      </c>
      <c r="BA10" s="361">
        <f>'4'!P59</f>
        <v>561</v>
      </c>
      <c r="BB10" s="361">
        <f>'5'!G35</f>
        <v>652</v>
      </c>
      <c r="BC10" s="365">
        <f>'6'!G27</f>
        <v>629</v>
      </c>
      <c r="BD10" s="365">
        <f>'7'!G43</f>
        <v>593</v>
      </c>
      <c r="BE10" s="365">
        <f>'8'!G67</f>
        <v>577</v>
      </c>
      <c r="BF10" s="365">
        <f>'9'!G11</f>
        <v>605</v>
      </c>
      <c r="BG10" s="365">
        <f>'10'!G19</f>
        <v>595</v>
      </c>
      <c r="BH10" s="365">
        <f>'11'!G3</f>
        <v>555</v>
      </c>
      <c r="BI10" s="361">
        <f>'12'!G59</f>
        <v>576</v>
      </c>
      <c r="BJ10" s="361"/>
      <c r="BK10" s="361"/>
      <c r="BL10" s="361"/>
      <c r="BM10" s="361"/>
      <c r="BN10" s="361"/>
      <c r="BO10" s="361"/>
      <c r="BP10" s="362">
        <f t="shared" si="1"/>
        <v>7126</v>
      </c>
      <c r="BQ10" s="361" t="s">
        <v>8</v>
      </c>
      <c r="BR10" s="361">
        <f t="shared" si="2"/>
        <v>60</v>
      </c>
      <c r="BS10" s="363">
        <f t="shared" si="3"/>
        <v>118.76666666666667</v>
      </c>
      <c r="BT10" s="362">
        <f t="shared" si="4"/>
        <v>652</v>
      </c>
      <c r="BU10" s="366">
        <f>MAX(Teams!B58:F58,Teams!Q58:U58,Teams!AF58:AJ58,Teams!AU58:AY58,Teams!BJ58:BN58,Teams!BY58:CC58,Teams!CC58,Teams!CC58,Teams!CN58:CR58,Teams!DC58:DG58,Teams!DR58:DV58,Teams!EG58:EK58,Teams!EV58:EZ58,Teams!FK58:FO58,Teams!FZ58:GD58,Teams!GO58:GS58,Teams!HD58:HH58,Teams!HS58:HW58,Teams!IH58:IL58,Teams!IW58:JA58)</f>
        <v>165</v>
      </c>
      <c r="BV10" s="314"/>
      <c r="BW10" s="314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</row>
    <row r="11" spans="1:124">
      <c r="A11" s="67" t="s">
        <v>11</v>
      </c>
      <c r="B11" s="68">
        <v>570</v>
      </c>
      <c r="C11" s="68">
        <v>637</v>
      </c>
      <c r="D11" s="68">
        <v>601</v>
      </c>
      <c r="E11" s="68">
        <v>664</v>
      </c>
      <c r="F11" s="68">
        <v>561</v>
      </c>
      <c r="G11" s="68">
        <v>664</v>
      </c>
      <c r="H11" s="68">
        <v>596</v>
      </c>
      <c r="I11" s="68">
        <v>572</v>
      </c>
      <c r="J11" s="68">
        <v>588</v>
      </c>
      <c r="K11" s="68">
        <v>624</v>
      </c>
      <c r="L11" s="68">
        <v>652</v>
      </c>
      <c r="M11" s="68">
        <v>532</v>
      </c>
      <c r="N11" s="68">
        <v>609</v>
      </c>
      <c r="O11" s="68"/>
      <c r="P11" s="68"/>
      <c r="Q11" s="68"/>
      <c r="R11" s="68"/>
      <c r="S11" s="68"/>
      <c r="T11" s="436">
        <v>7870</v>
      </c>
      <c r="U11" s="68" t="s">
        <v>8</v>
      </c>
      <c r="V11" s="204">
        <v>65</v>
      </c>
      <c r="W11" s="49">
        <v>121.07692307692308</v>
      </c>
      <c r="X11" s="247">
        <v>664</v>
      </c>
      <c r="Y11" s="43">
        <v>156</v>
      </c>
      <c r="Z11" s="44">
        <v>161</v>
      </c>
      <c r="AA11" s="398">
        <f t="shared" si="0"/>
        <v>0.72222222222222221</v>
      </c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V11" s="314"/>
      <c r="AW11" s="364" t="s">
        <v>90</v>
      </c>
      <c r="AX11" s="365">
        <f>'1'!G66</f>
        <v>638</v>
      </c>
      <c r="AY11" s="365">
        <f>'2'!G34</f>
        <v>638</v>
      </c>
      <c r="AZ11" s="365">
        <f>'3'!G42</f>
        <v>640</v>
      </c>
      <c r="BA11" s="365">
        <f>'4'!G2</f>
        <v>579</v>
      </c>
      <c r="BB11" s="361">
        <f>'5'!G50</f>
        <v>638</v>
      </c>
      <c r="BC11" s="365">
        <f>'6'!G66</f>
        <v>612</v>
      </c>
      <c r="BD11" s="361">
        <f>'7'!G59</f>
        <v>606</v>
      </c>
      <c r="BE11" s="365">
        <f>'8'!P3</f>
        <v>584</v>
      </c>
      <c r="BF11" s="365">
        <f>'9'!P50</f>
        <v>588</v>
      </c>
      <c r="BG11" s="365">
        <f>'10'!G66</f>
        <v>590</v>
      </c>
      <c r="BH11" s="361">
        <f>'11'!P59</f>
        <v>611</v>
      </c>
      <c r="BI11" s="361"/>
      <c r="BJ11" s="365">
        <f>'13'!P42</f>
        <v>621</v>
      </c>
      <c r="BK11" s="361"/>
      <c r="BL11" s="361"/>
      <c r="BM11" s="361"/>
      <c r="BN11" s="361"/>
      <c r="BO11" s="361"/>
      <c r="BP11" s="362">
        <f t="shared" si="1"/>
        <v>7345</v>
      </c>
      <c r="BQ11" s="361" t="s">
        <v>8</v>
      </c>
      <c r="BR11" s="361">
        <f t="shared" si="2"/>
        <v>60</v>
      </c>
      <c r="BS11" s="363">
        <f t="shared" si="3"/>
        <v>122.41666666666667</v>
      </c>
      <c r="BT11" s="362">
        <f t="shared" si="4"/>
        <v>640</v>
      </c>
      <c r="BU11" s="366">
        <f>MAX(Teams!B39:F39,Teams!Q39:U39,Teams!AF39:AJ39,Teams!AU39:AY39,Teams!BJ39:BN39,Teams!BY39:CC39,Teams!CC39,Teams!CC39,Teams!CN39:CR39,Teams!DC39:DG39,Teams!DR39:DV39,Teams!EG39:EK39,Teams!EV39:EZ39,Teams!FK39:FO39,Teams!FZ39:GD39,Teams!GO39:GS39,Teams!HD39:HH39,Teams!HS39:HW39,Teams!IH39:IL39,Teams!IW39:JA39)</f>
        <v>166</v>
      </c>
      <c r="BV11" s="314"/>
      <c r="BW11" s="314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</row>
    <row r="12" spans="1:124">
      <c r="A12" s="67" t="s">
        <v>71</v>
      </c>
      <c r="B12" s="68">
        <v>585</v>
      </c>
      <c r="C12" s="68">
        <v>576</v>
      </c>
      <c r="D12" s="68">
        <v>648</v>
      </c>
      <c r="E12" s="68">
        <v>609</v>
      </c>
      <c r="F12" s="68">
        <v>631</v>
      </c>
      <c r="G12" s="68">
        <v>575</v>
      </c>
      <c r="H12" s="68">
        <v>578</v>
      </c>
      <c r="I12" s="68">
        <v>642</v>
      </c>
      <c r="J12" s="68">
        <v>577</v>
      </c>
      <c r="K12" s="68"/>
      <c r="L12" s="68"/>
      <c r="M12" s="68"/>
      <c r="N12" s="68">
        <v>563</v>
      </c>
      <c r="O12" s="68"/>
      <c r="P12" s="68"/>
      <c r="Q12" s="68"/>
      <c r="R12" s="68"/>
      <c r="S12" s="68"/>
      <c r="T12" s="417">
        <v>5984</v>
      </c>
      <c r="U12" s="68" t="s">
        <v>8</v>
      </c>
      <c r="V12" s="204">
        <v>50</v>
      </c>
      <c r="W12" s="49">
        <v>119.68</v>
      </c>
      <c r="X12" s="247">
        <v>648</v>
      </c>
      <c r="Y12" s="43">
        <v>136</v>
      </c>
      <c r="Z12" s="44">
        <v>152</v>
      </c>
      <c r="AA12" s="398">
        <f t="shared" si="0"/>
        <v>0.55555555555555558</v>
      </c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V12" s="314"/>
      <c r="AW12" s="364" t="s">
        <v>70</v>
      </c>
      <c r="AX12" s="365">
        <f>'1'!G3</f>
        <v>532</v>
      </c>
      <c r="AY12" s="365">
        <f>'2'!P11</f>
        <v>646</v>
      </c>
      <c r="AZ12" s="365">
        <f>'3'!P19</f>
        <v>564</v>
      </c>
      <c r="BA12" s="365">
        <f>'4'!G51</f>
        <v>619</v>
      </c>
      <c r="BB12" s="361">
        <f>'5'!P3</f>
        <v>516</v>
      </c>
      <c r="BC12" s="365">
        <f>'6'!G11</f>
        <v>523</v>
      </c>
      <c r="BD12" s="365">
        <f>'7'!G19</f>
        <v>588</v>
      </c>
      <c r="BE12" s="365">
        <f>'8'!P51</f>
        <v>599</v>
      </c>
      <c r="BF12" s="365">
        <f>'9'!P27</f>
        <v>579</v>
      </c>
      <c r="BG12" s="365">
        <f>'10'!P43</f>
        <v>587</v>
      </c>
      <c r="BH12" s="365">
        <f>'11'!P35</f>
        <v>604</v>
      </c>
      <c r="BI12" s="365">
        <f>'12'!P67</f>
        <v>631</v>
      </c>
      <c r="BJ12" s="365">
        <f>'13'!G27</f>
        <v>593</v>
      </c>
      <c r="BK12" s="361"/>
      <c r="BL12" s="361"/>
      <c r="BM12" s="361"/>
      <c r="BN12" s="361"/>
      <c r="BO12" s="361"/>
      <c r="BP12" s="362">
        <f t="shared" si="1"/>
        <v>7581</v>
      </c>
      <c r="BQ12" s="361" t="s">
        <v>8</v>
      </c>
      <c r="BR12" s="361">
        <f t="shared" si="2"/>
        <v>65</v>
      </c>
      <c r="BS12" s="363">
        <f t="shared" si="3"/>
        <v>116.63076923076923</v>
      </c>
      <c r="BT12" s="362">
        <f t="shared" si="4"/>
        <v>646</v>
      </c>
      <c r="BU12" s="366">
        <f>MAX(Teams!B4:F4,Teams!Q4:U4,Teams!AF4:AJ4,Teams!AU4:AY4,Teams!BJ4:BN4,Teams!BY4:CC4,Teams!CC4,Teams!CC4,Teams!CN4:CR4,Teams!DC4:DG4,Teams!DR4:DV4,Teams!EG4:EK4,Teams!EV4:EZ4,Teams!FK4:FO4,Teams!FZ4:GD4,Teams!GO4:GS4,Teams!HD4:HH4,Teams!HS4:HW4,Teams!IH4:IL4,Teams!IW4:JA4)</f>
        <v>154</v>
      </c>
      <c r="BV12" s="314"/>
      <c r="BW12" s="314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</row>
    <row r="13" spans="1:124">
      <c r="A13" s="67" t="s">
        <v>83</v>
      </c>
      <c r="B13" s="68">
        <v>562</v>
      </c>
      <c r="C13" s="68">
        <v>618</v>
      </c>
      <c r="D13" s="68">
        <v>603</v>
      </c>
      <c r="E13" s="68">
        <v>561</v>
      </c>
      <c r="F13" s="68">
        <v>652</v>
      </c>
      <c r="G13" s="68">
        <v>629</v>
      </c>
      <c r="H13" s="68">
        <v>593</v>
      </c>
      <c r="I13" s="68">
        <v>577</v>
      </c>
      <c r="J13" s="68">
        <v>605</v>
      </c>
      <c r="K13" s="68">
        <v>595</v>
      </c>
      <c r="L13" s="68">
        <v>555</v>
      </c>
      <c r="M13" s="68">
        <v>576</v>
      </c>
      <c r="N13" s="68"/>
      <c r="O13" s="68"/>
      <c r="P13" s="68"/>
      <c r="Q13" s="68"/>
      <c r="R13" s="68"/>
      <c r="S13" s="68"/>
      <c r="T13" s="435">
        <v>7126</v>
      </c>
      <c r="U13" s="68" t="s">
        <v>8</v>
      </c>
      <c r="V13" s="204">
        <v>60</v>
      </c>
      <c r="W13" s="49">
        <v>118.76666666666667</v>
      </c>
      <c r="X13" s="247">
        <v>652</v>
      </c>
      <c r="Y13" s="43">
        <v>138</v>
      </c>
      <c r="Z13" s="44">
        <v>165</v>
      </c>
      <c r="AA13" s="398">
        <f t="shared" si="0"/>
        <v>0.66666666666666663</v>
      </c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V13" s="314"/>
      <c r="AW13" s="364" t="s">
        <v>2</v>
      </c>
      <c r="AX13" s="365">
        <f>'1'!G42</f>
        <v>548</v>
      </c>
      <c r="AY13" s="365">
        <f>'2'!G26</f>
        <v>621</v>
      </c>
      <c r="AZ13" s="365">
        <f>'3'!G34</f>
        <v>655</v>
      </c>
      <c r="BA13" s="365">
        <f>'4'!P18</f>
        <v>664</v>
      </c>
      <c r="BB13" s="361"/>
      <c r="BC13" s="361">
        <f>'6'!G58</f>
        <v>604</v>
      </c>
      <c r="BD13" s="365">
        <f>'7'!G50</f>
        <v>600</v>
      </c>
      <c r="BE13" s="365">
        <f>'8'!P10</f>
        <v>570</v>
      </c>
      <c r="BF13" s="365">
        <f>'9'!G66</f>
        <v>624</v>
      </c>
      <c r="BG13" s="361">
        <f>'10'!P59</f>
        <v>645</v>
      </c>
      <c r="BH13" s="365">
        <f>'11'!P50</f>
        <v>584</v>
      </c>
      <c r="BI13" s="361"/>
      <c r="BJ13" s="365">
        <f>'13'!P34</f>
        <v>607</v>
      </c>
      <c r="BK13" s="361"/>
      <c r="BL13" s="361"/>
      <c r="BM13" s="361"/>
      <c r="BN13" s="361"/>
      <c r="BO13" s="361"/>
      <c r="BP13" s="362">
        <f t="shared" si="1"/>
        <v>6722</v>
      </c>
      <c r="BQ13" s="361" t="s">
        <v>8</v>
      </c>
      <c r="BR13" s="361">
        <f t="shared" si="2"/>
        <v>55</v>
      </c>
      <c r="BS13" s="363">
        <f t="shared" si="3"/>
        <v>122.21818181818182</v>
      </c>
      <c r="BT13" s="362">
        <f t="shared" si="4"/>
        <v>664</v>
      </c>
      <c r="BU13" s="366">
        <f>MAX(Teams!B63:F63,Teams!Q63:U63,Teams!AF63:AJ63,Teams!AU63:AY63,Teams!BJ63:BN63,Teams!BY63:CC63,Teams!CC63,Teams!CC63,Teams!CN63:CR63,Teams!DC63:DG63,Teams!DR63:DV63,Teams!EG63:EK63,Teams!EV63:EZ63,Teams!FK63:FO63,Teams!FZ63:GD63,Teams!GO63:GS63,Teams!HD63:HH63,Teams!HS63:HW63,Teams!IH63:IL63,Teams!IW63:JA63)</f>
        <v>165</v>
      </c>
      <c r="BV13" s="314"/>
      <c r="BW13" s="314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</row>
    <row r="14" spans="1:124">
      <c r="A14" s="67" t="s">
        <v>6</v>
      </c>
      <c r="B14" s="68">
        <v>623</v>
      </c>
      <c r="C14" s="68">
        <v>606</v>
      </c>
      <c r="D14" s="68">
        <v>653</v>
      </c>
      <c r="E14" s="68">
        <v>583</v>
      </c>
      <c r="F14" s="68">
        <v>590</v>
      </c>
      <c r="G14" s="68">
        <v>586</v>
      </c>
      <c r="H14" s="68">
        <v>621</v>
      </c>
      <c r="I14" s="68">
        <v>546</v>
      </c>
      <c r="J14" s="68">
        <v>551</v>
      </c>
      <c r="K14" s="68">
        <v>587</v>
      </c>
      <c r="L14" s="68">
        <v>582</v>
      </c>
      <c r="M14" s="68">
        <v>540</v>
      </c>
      <c r="N14" s="68">
        <v>558</v>
      </c>
      <c r="O14" s="68"/>
      <c r="P14" s="68"/>
      <c r="Q14" s="68"/>
      <c r="R14" s="68"/>
      <c r="S14" s="68"/>
      <c r="T14" s="464">
        <v>7626</v>
      </c>
      <c r="U14" s="68" t="s">
        <v>8</v>
      </c>
      <c r="V14" s="204">
        <v>65</v>
      </c>
      <c r="W14" s="60">
        <v>117.32307692307693</v>
      </c>
      <c r="X14" s="247">
        <v>653</v>
      </c>
      <c r="Y14" s="43">
        <v>150</v>
      </c>
      <c r="Z14" s="44">
        <v>164</v>
      </c>
      <c r="AA14" s="398">
        <f t="shared" si="0"/>
        <v>0.72222222222222221</v>
      </c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V14" s="314"/>
      <c r="AW14" s="364" t="s">
        <v>28</v>
      </c>
      <c r="AX14" s="365">
        <f>'1'!G35</f>
        <v>558</v>
      </c>
      <c r="AY14" s="365">
        <f>'2'!G43</f>
        <v>598</v>
      </c>
      <c r="AZ14" s="365">
        <f>'3'!G27</f>
        <v>593</v>
      </c>
      <c r="BA14" s="365">
        <f>'4'!P3</f>
        <v>572</v>
      </c>
      <c r="BB14" s="361">
        <f>'5'!G59</f>
        <v>572</v>
      </c>
      <c r="BC14" s="365">
        <f>'6'!G51</f>
        <v>564</v>
      </c>
      <c r="BD14" s="365">
        <f>'7'!P67</f>
        <v>618</v>
      </c>
      <c r="BE14" s="365">
        <f>'8'!G11</f>
        <v>616</v>
      </c>
      <c r="BF14" s="361">
        <f>'9'!P59</f>
        <v>581</v>
      </c>
      <c r="BG14" s="365">
        <f>'10'!P51</f>
        <v>526</v>
      </c>
      <c r="BH14" s="365">
        <f>'11'!G67</f>
        <v>541</v>
      </c>
      <c r="BI14" s="365">
        <f>'12'!P11</f>
        <v>537</v>
      </c>
      <c r="BJ14" s="365">
        <f>'13'!P27</f>
        <v>546</v>
      </c>
      <c r="BK14" s="361"/>
      <c r="BL14" s="361"/>
      <c r="BM14" s="361"/>
      <c r="BN14" s="361"/>
      <c r="BO14" s="361"/>
      <c r="BP14" s="362">
        <f t="shared" si="1"/>
        <v>7422</v>
      </c>
      <c r="BQ14" s="361" t="s">
        <v>8</v>
      </c>
      <c r="BR14" s="361">
        <f t="shared" si="2"/>
        <v>65</v>
      </c>
      <c r="BS14" s="363">
        <f t="shared" si="3"/>
        <v>114.18461538461538</v>
      </c>
      <c r="BT14" s="362">
        <f t="shared" si="4"/>
        <v>618</v>
      </c>
      <c r="BU14" s="366">
        <f>MAX(Teams!B52:F52,Teams!Q52:U52,Teams!AF52:AJ52,Teams!AU52:AY52,Teams!BJ52:BN52,Teams!BY52:CC52,Teams!CC52,Teams!CC52,Teams!CN52:CR52,Teams!DC52:DG52,Teams!DR52:DV52,Teams!EG52:EK52,Teams!EV52:EZ52,Teams!FK52:FO52,Teams!FZ52:GD52,Teams!GO52:GS52,Teams!HD52:HH52,Teams!HS52:HW52,Teams!IH52:IL52,Teams!IW52:JA52)</f>
        <v>157</v>
      </c>
      <c r="BV14" s="314"/>
      <c r="BW14" s="314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</row>
    <row r="15" spans="1:124">
      <c r="A15" s="67" t="s">
        <v>9</v>
      </c>
      <c r="B15" s="68">
        <v>615</v>
      </c>
      <c r="C15" s="68">
        <v>551</v>
      </c>
      <c r="D15" s="68">
        <v>604</v>
      </c>
      <c r="E15" s="68">
        <v>592</v>
      </c>
      <c r="F15" s="68">
        <v>562</v>
      </c>
      <c r="G15" s="68">
        <v>567</v>
      </c>
      <c r="H15" s="68">
        <v>599</v>
      </c>
      <c r="I15" s="68">
        <v>599</v>
      </c>
      <c r="J15" s="68">
        <v>580</v>
      </c>
      <c r="K15" s="68">
        <v>599</v>
      </c>
      <c r="L15" s="68">
        <v>599</v>
      </c>
      <c r="M15" s="68">
        <v>536</v>
      </c>
      <c r="N15" s="68">
        <v>614</v>
      </c>
      <c r="O15" s="68"/>
      <c r="P15" s="68"/>
      <c r="Q15" s="68"/>
      <c r="R15" s="68"/>
      <c r="S15" s="68"/>
      <c r="T15" s="464">
        <v>7617</v>
      </c>
      <c r="U15" s="68" t="s">
        <v>8</v>
      </c>
      <c r="V15" s="204">
        <v>65</v>
      </c>
      <c r="W15" s="60">
        <v>117.18461538461538</v>
      </c>
      <c r="X15" s="247">
        <v>615</v>
      </c>
      <c r="Y15" s="43">
        <v>140</v>
      </c>
      <c r="Z15" s="44">
        <v>153</v>
      </c>
      <c r="AA15" s="398">
        <f t="shared" si="0"/>
        <v>0.72222222222222221</v>
      </c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V15" s="314"/>
      <c r="AW15" s="364" t="s">
        <v>80</v>
      </c>
      <c r="AX15" s="365">
        <f>'1'!G26</f>
        <v>522</v>
      </c>
      <c r="AY15" s="361">
        <f>'2'!P58</f>
        <v>480</v>
      </c>
      <c r="AZ15" s="365">
        <f>'3'!P50</f>
        <v>500</v>
      </c>
      <c r="BA15" s="365">
        <f>'4'!G42</f>
        <v>513</v>
      </c>
      <c r="BB15" s="361">
        <f>'5'!P18</f>
        <v>518</v>
      </c>
      <c r="BC15" s="365">
        <f>'6'!P10</f>
        <v>549</v>
      </c>
      <c r="BD15" s="365">
        <f>'7'!P2</f>
        <v>521</v>
      </c>
      <c r="BE15" s="365">
        <f>'8'!G34</f>
        <v>506</v>
      </c>
      <c r="BF15" s="365">
        <f>'9'!P66</f>
        <v>512</v>
      </c>
      <c r="BG15" s="365">
        <f>'10'!G10</f>
        <v>552</v>
      </c>
      <c r="BH15" s="365">
        <f>'11'!G18</f>
        <v>575</v>
      </c>
      <c r="BI15" s="365">
        <f>'12'!P50</f>
        <v>533</v>
      </c>
      <c r="BJ15" s="365">
        <f>'13'!G2</f>
        <v>503</v>
      </c>
      <c r="BK15" s="361"/>
      <c r="BL15" s="361"/>
      <c r="BM15" s="361"/>
      <c r="BN15" s="361"/>
      <c r="BO15" s="361"/>
      <c r="BP15" s="362">
        <f t="shared" si="1"/>
        <v>6784</v>
      </c>
      <c r="BQ15" s="361" t="s">
        <v>8</v>
      </c>
      <c r="BR15" s="361">
        <f t="shared" si="2"/>
        <v>65</v>
      </c>
      <c r="BS15" s="363">
        <f t="shared" si="3"/>
        <v>104.36923076923077</v>
      </c>
      <c r="BT15" s="362">
        <f t="shared" si="4"/>
        <v>575</v>
      </c>
      <c r="BU15" s="366">
        <f>MAX(Teams!B99:F99,Teams!Q99:U99,Teams!AF99:AJ99,Teams!AU99:AY99,Teams!BJ99:BN99,Teams!BY99:CC99,Teams!CC99,Teams!CC99,Teams!CN99:CR99,Teams!DC99:DG99,Teams!DR99:DV99,Teams!EG99:EK99,Teams!EV99:EZ99,Teams!FK99:FO99,Teams!FZ99:GD99,Teams!GO99:GS99,Teams!HD99:HH99,Teams!HS99:HW99,Teams!IH99:IL99,Teams!IW99:JA99)</f>
        <v>132</v>
      </c>
      <c r="BV15" s="314"/>
      <c r="BW15" s="314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</row>
    <row r="16" spans="1:124">
      <c r="A16" s="67" t="s">
        <v>10</v>
      </c>
      <c r="B16" s="68">
        <v>602</v>
      </c>
      <c r="C16" s="68">
        <v>586</v>
      </c>
      <c r="D16" s="68">
        <v>612</v>
      </c>
      <c r="E16" s="68">
        <v>576</v>
      </c>
      <c r="F16" s="68">
        <v>652</v>
      </c>
      <c r="G16" s="68">
        <v>601</v>
      </c>
      <c r="H16" s="68">
        <v>595</v>
      </c>
      <c r="I16" s="68">
        <v>609</v>
      </c>
      <c r="J16" s="68">
        <v>558</v>
      </c>
      <c r="K16" s="68">
        <v>530</v>
      </c>
      <c r="L16" s="68">
        <v>559</v>
      </c>
      <c r="M16" s="68">
        <v>531</v>
      </c>
      <c r="N16" s="68">
        <v>594</v>
      </c>
      <c r="O16" s="68"/>
      <c r="P16" s="68"/>
      <c r="Q16" s="68"/>
      <c r="R16" s="68"/>
      <c r="S16" s="68"/>
      <c r="T16" s="436">
        <v>7605</v>
      </c>
      <c r="U16" s="68" t="s">
        <v>8</v>
      </c>
      <c r="V16" s="204">
        <v>65</v>
      </c>
      <c r="W16" s="49">
        <v>117</v>
      </c>
      <c r="X16" s="247">
        <v>652</v>
      </c>
      <c r="Y16" s="43">
        <v>127</v>
      </c>
      <c r="Z16" s="44">
        <v>161</v>
      </c>
      <c r="AA16" s="398">
        <f t="shared" si="0"/>
        <v>0.72222222222222221</v>
      </c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V16" s="314"/>
      <c r="AW16" s="364" t="s">
        <v>10</v>
      </c>
      <c r="AX16" s="365">
        <f>'1'!P67</f>
        <v>602</v>
      </c>
      <c r="AY16" s="365">
        <f>'2'!P43</f>
        <v>586</v>
      </c>
      <c r="AZ16" s="365">
        <f>'3'!P35</f>
        <v>612</v>
      </c>
      <c r="BA16" s="361">
        <f>'4'!G59</f>
        <v>576</v>
      </c>
      <c r="BB16" s="361">
        <f>'5'!G27</f>
        <v>652</v>
      </c>
      <c r="BC16" s="365">
        <f>'6'!G43</f>
        <v>601</v>
      </c>
      <c r="BD16" s="365">
        <f>'7'!G35</f>
        <v>595</v>
      </c>
      <c r="BE16" s="365">
        <f>'8'!G51</f>
        <v>609</v>
      </c>
      <c r="BF16" s="365">
        <f>'9'!P3</f>
        <v>558</v>
      </c>
      <c r="BG16" s="365">
        <f>'10'!G11</f>
        <v>530</v>
      </c>
      <c r="BH16" s="365">
        <f>'11'!G19</f>
        <v>559</v>
      </c>
      <c r="BI16" s="365">
        <f>'12'!P51</f>
        <v>531</v>
      </c>
      <c r="BJ16" s="365">
        <f>'13'!G3</f>
        <v>594</v>
      </c>
      <c r="BK16" s="361"/>
      <c r="BL16" s="361"/>
      <c r="BM16" s="361"/>
      <c r="BN16" s="361"/>
      <c r="BO16" s="361"/>
      <c r="BP16" s="362">
        <f t="shared" si="1"/>
        <v>7605</v>
      </c>
      <c r="BQ16" s="361" t="s">
        <v>8</v>
      </c>
      <c r="BR16" s="361">
        <f t="shared" si="2"/>
        <v>65</v>
      </c>
      <c r="BS16" s="363">
        <f t="shared" si="3"/>
        <v>117</v>
      </c>
      <c r="BT16" s="362">
        <f t="shared" si="4"/>
        <v>652</v>
      </c>
      <c r="BU16" s="366">
        <f>MAX(Teams!B46:F46,Teams!Q46:U46,Teams!AF46:AJ46,Teams!AU46:AY46,Teams!BJ46:BN46,Teams!BY46:CC46,Teams!CC46,Teams!CC46,Teams!CN46:CR46,Teams!DC46:DG46,Teams!DR46:DV46,Teams!EG46:EK46,Teams!EV46:EZ46,Teams!FK46:FO46,Teams!FZ46:GD46,Teams!GO46:GS46,Teams!HD46:HH46,Teams!HS46:HW46,Teams!IH46:IL46,Teams!IW46:JA46)</f>
        <v>161</v>
      </c>
      <c r="BV16" s="314"/>
      <c r="BW16" s="314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</row>
    <row r="17" spans="1:124">
      <c r="A17" s="67" t="s">
        <v>70</v>
      </c>
      <c r="B17" s="68">
        <v>532</v>
      </c>
      <c r="C17" s="68">
        <v>646</v>
      </c>
      <c r="D17" s="68">
        <v>564</v>
      </c>
      <c r="E17" s="68">
        <v>619</v>
      </c>
      <c r="F17" s="68">
        <v>516</v>
      </c>
      <c r="G17" s="68">
        <v>523</v>
      </c>
      <c r="H17" s="68">
        <v>588</v>
      </c>
      <c r="I17" s="68">
        <v>599</v>
      </c>
      <c r="J17" s="68">
        <v>579</v>
      </c>
      <c r="K17" s="68">
        <v>587</v>
      </c>
      <c r="L17" s="68">
        <v>604</v>
      </c>
      <c r="M17" s="68">
        <v>631</v>
      </c>
      <c r="N17" s="68">
        <v>593</v>
      </c>
      <c r="O17" s="68"/>
      <c r="P17" s="68"/>
      <c r="Q17" s="68"/>
      <c r="R17" s="68"/>
      <c r="S17" s="68"/>
      <c r="T17" s="425">
        <v>7581</v>
      </c>
      <c r="U17" s="68" t="s">
        <v>8</v>
      </c>
      <c r="V17" s="204">
        <v>65</v>
      </c>
      <c r="W17" s="49">
        <v>116.63076923076923</v>
      </c>
      <c r="X17" s="247">
        <v>646</v>
      </c>
      <c r="Y17" s="43">
        <v>164</v>
      </c>
      <c r="Z17" s="44">
        <v>154</v>
      </c>
      <c r="AA17" s="398">
        <f t="shared" si="0"/>
        <v>0.72222222222222221</v>
      </c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V17" s="314"/>
      <c r="AW17" s="364" t="s">
        <v>89</v>
      </c>
      <c r="AX17" s="365">
        <f>'1'!P51</f>
        <v>681</v>
      </c>
      <c r="AY17" s="365">
        <f>'2'!G67</f>
        <v>655</v>
      </c>
      <c r="AZ17" s="361">
        <f>'3'!P59</f>
        <v>724</v>
      </c>
      <c r="BA17" s="365">
        <f>'4'!P27</f>
        <v>634</v>
      </c>
      <c r="BB17" s="361">
        <f>'5'!G3</f>
        <v>661</v>
      </c>
      <c r="BC17" s="365">
        <f>'6'!P19</f>
        <v>584</v>
      </c>
      <c r="BD17" s="365">
        <f>'7'!P11</f>
        <v>653</v>
      </c>
      <c r="BE17" s="365">
        <f>'8'!G27</f>
        <v>613</v>
      </c>
      <c r="BF17" s="365">
        <f>'9'!G51</f>
        <v>690</v>
      </c>
      <c r="BG17" s="361">
        <f>'10'!G59</f>
        <v>653</v>
      </c>
      <c r="BH17" s="365">
        <f>'11'!P67</f>
        <v>667</v>
      </c>
      <c r="BI17" s="365">
        <f>'12'!G43</f>
        <v>655</v>
      </c>
      <c r="BJ17" s="365">
        <f>'13'!P3</f>
        <v>682</v>
      </c>
      <c r="BK17" s="361"/>
      <c r="BL17" s="361"/>
      <c r="BM17" s="361"/>
      <c r="BN17" s="361"/>
      <c r="BO17" s="361"/>
      <c r="BP17" s="362">
        <f t="shared" si="1"/>
        <v>8552</v>
      </c>
      <c r="BQ17" s="361" t="s">
        <v>8</v>
      </c>
      <c r="BR17" s="361">
        <f t="shared" si="2"/>
        <v>65</v>
      </c>
      <c r="BS17" s="363">
        <f t="shared" si="3"/>
        <v>131.56923076923076</v>
      </c>
      <c r="BT17" s="362">
        <f t="shared" si="4"/>
        <v>724</v>
      </c>
      <c r="BU17" s="366">
        <f>MAX(Teams!B82:F82,Teams!Q82:U82,Teams!AF82:AJ82,Teams!AU82:AY82,Teams!BJ82:BN82,Teams!BY82:CC82,Teams!CC82,Teams!CC82,Teams!CN82:CR82,Teams!DC82:DG82,Teams!DR82:DV82,Teams!EG82:EK82,Teams!EV82:EZ82,Teams!FK82:FO82,Teams!FZ82:GD82,Teams!GO82:GS82,Teams!HD82:HH82,Teams!HS82:HW82,Teams!IH82:IL82,Teams!IW82:JA82)</f>
        <v>175</v>
      </c>
      <c r="BV17" s="314"/>
      <c r="BW17" s="314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</row>
    <row r="18" spans="1:124">
      <c r="A18" s="67" t="s">
        <v>94</v>
      </c>
      <c r="B18" s="68">
        <v>637</v>
      </c>
      <c r="C18" s="68">
        <v>618</v>
      </c>
      <c r="D18" s="68">
        <v>625</v>
      </c>
      <c r="E18" s="68">
        <v>521</v>
      </c>
      <c r="F18" s="68">
        <v>614</v>
      </c>
      <c r="G18" s="68">
        <v>549</v>
      </c>
      <c r="H18" s="68">
        <v>527</v>
      </c>
      <c r="I18" s="68"/>
      <c r="J18" s="68">
        <v>556</v>
      </c>
      <c r="K18" s="68">
        <v>574</v>
      </c>
      <c r="L18" s="68">
        <v>589</v>
      </c>
      <c r="M18" s="68">
        <v>614</v>
      </c>
      <c r="N18" s="68">
        <v>565</v>
      </c>
      <c r="O18" s="68"/>
      <c r="P18" s="68"/>
      <c r="Q18" s="68"/>
      <c r="R18" s="68"/>
      <c r="S18" s="68"/>
      <c r="T18" s="373">
        <v>6989</v>
      </c>
      <c r="U18" s="68" t="s">
        <v>8</v>
      </c>
      <c r="V18" s="204">
        <v>60</v>
      </c>
      <c r="W18" s="60">
        <v>116.48333333333333</v>
      </c>
      <c r="X18" s="247">
        <v>637</v>
      </c>
      <c r="Y18" s="43">
        <v>143</v>
      </c>
      <c r="Z18" s="44">
        <v>152</v>
      </c>
      <c r="AA18" s="398">
        <f t="shared" si="0"/>
        <v>0.66666666666666663</v>
      </c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V18" s="314"/>
      <c r="AW18" s="364" t="s">
        <v>29</v>
      </c>
      <c r="AX18" s="365">
        <f>'1'!P26</f>
        <v>557</v>
      </c>
      <c r="AY18" s="365">
        <f>'2'!G50</f>
        <v>543</v>
      </c>
      <c r="AZ18" s="361">
        <f>'3'!G58</f>
        <v>517</v>
      </c>
      <c r="BA18" s="365">
        <f>'4'!G18</f>
        <v>568</v>
      </c>
      <c r="BB18" s="361">
        <f>'5'!P42</f>
        <v>532</v>
      </c>
      <c r="BC18" s="365">
        <f>'6'!P26</f>
        <v>542</v>
      </c>
      <c r="BD18" s="365">
        <f>'7'!P34</f>
        <v>543</v>
      </c>
      <c r="BE18" s="365">
        <f>'8'!P18</f>
        <v>540</v>
      </c>
      <c r="BF18" s="365">
        <f>'9'!G42</f>
        <v>528</v>
      </c>
      <c r="BG18" s="365">
        <f>'10'!G26</f>
        <v>507</v>
      </c>
      <c r="BH18" s="365">
        <f>'11'!G34</f>
        <v>482</v>
      </c>
      <c r="BI18" s="365">
        <f>'12'!G2</f>
        <v>501</v>
      </c>
      <c r="BJ18" s="365">
        <f>'13'!P50</f>
        <v>527</v>
      </c>
      <c r="BK18" s="361"/>
      <c r="BL18" s="361"/>
      <c r="BM18" s="361"/>
      <c r="BN18" s="361"/>
      <c r="BO18" s="361"/>
      <c r="BP18" s="362">
        <f t="shared" si="1"/>
        <v>6887</v>
      </c>
      <c r="BQ18" s="361" t="s">
        <v>8</v>
      </c>
      <c r="BR18" s="361">
        <f t="shared" si="2"/>
        <v>65</v>
      </c>
      <c r="BS18" s="363">
        <f t="shared" si="3"/>
        <v>105.95384615384616</v>
      </c>
      <c r="BT18" s="362">
        <f t="shared" si="4"/>
        <v>568</v>
      </c>
      <c r="BU18" s="366">
        <f>MAX(Teams!B105:F105,Teams!Q105:U105,Teams!AF105:AJ105,Teams!AU105:AY105,Teams!BJ105:BN105,Teams!BY105:CC105,Teams!CC105,Teams!CC105,Teams!CN105:CR105,Teams!DC105:DG105,Teams!DR105:DV105,Teams!EG105:EK105,Teams!EV105:EZ105,Teams!FK105:FO105,Teams!FZ105:GD105,Teams!GO105:GS105,Teams!HD105:HH105,Teams!HS105:HW105,Teams!IH105:IL105,Teams!IW105:JA105)</f>
        <v>135</v>
      </c>
      <c r="BV18" s="314"/>
      <c r="BW18" s="314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</row>
    <row r="19" spans="1:124">
      <c r="A19" s="67" t="s">
        <v>380</v>
      </c>
      <c r="B19" s="68"/>
      <c r="C19" s="68"/>
      <c r="D19" s="68"/>
      <c r="E19" s="68">
        <v>604</v>
      </c>
      <c r="F19" s="68">
        <v>543</v>
      </c>
      <c r="G19" s="68">
        <v>590</v>
      </c>
      <c r="H19" s="68">
        <v>604</v>
      </c>
      <c r="I19" s="68">
        <v>589</v>
      </c>
      <c r="J19" s="68">
        <v>589</v>
      </c>
      <c r="K19" s="68">
        <v>539</v>
      </c>
      <c r="L19" s="68"/>
      <c r="M19" s="68">
        <v>581</v>
      </c>
      <c r="N19" s="68">
        <v>552</v>
      </c>
      <c r="O19" s="68"/>
      <c r="P19" s="68"/>
      <c r="Q19" s="68"/>
      <c r="R19" s="68"/>
      <c r="S19" s="68"/>
      <c r="T19" s="425">
        <v>5191</v>
      </c>
      <c r="U19" s="68" t="s">
        <v>8</v>
      </c>
      <c r="V19" s="204">
        <v>45</v>
      </c>
      <c r="W19" s="60">
        <v>115.35555555555555</v>
      </c>
      <c r="X19" s="247">
        <v>604</v>
      </c>
      <c r="Y19" s="43">
        <v>166</v>
      </c>
      <c r="Z19" s="44">
        <v>149</v>
      </c>
      <c r="AA19" s="398">
        <f t="shared" si="0"/>
        <v>0.5</v>
      </c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V19" s="314"/>
      <c r="AW19" s="364" t="s">
        <v>30</v>
      </c>
      <c r="AX19" s="365">
        <f>'1'!P27</f>
        <v>451</v>
      </c>
      <c r="AY19" s="365">
        <f>'2'!G51</f>
        <v>459</v>
      </c>
      <c r="AZ19" s="361">
        <f>'3'!G59</f>
        <v>521</v>
      </c>
      <c r="BA19" s="365">
        <f>'4'!G19</f>
        <v>492</v>
      </c>
      <c r="BB19" s="361">
        <f>'5'!P43</f>
        <v>454</v>
      </c>
      <c r="BC19" s="361"/>
      <c r="BD19" s="361"/>
      <c r="BE19" s="365">
        <f>'8'!P19</f>
        <v>526</v>
      </c>
      <c r="BF19" s="365">
        <f>'9'!G43</f>
        <v>475</v>
      </c>
      <c r="BG19" s="365">
        <f>'10'!G27</f>
        <v>494</v>
      </c>
      <c r="BH19" s="365">
        <f>'11'!G35</f>
        <v>529</v>
      </c>
      <c r="BI19" s="365">
        <f>'12'!G3</f>
        <v>517</v>
      </c>
      <c r="BJ19" s="365">
        <f>'13'!P51</f>
        <v>458</v>
      </c>
      <c r="BK19" s="361"/>
      <c r="BL19" s="361"/>
      <c r="BM19" s="361"/>
      <c r="BN19" s="361"/>
      <c r="BO19" s="361"/>
      <c r="BP19" s="362">
        <f t="shared" si="1"/>
        <v>5376</v>
      </c>
      <c r="BQ19" s="361" t="s">
        <v>8</v>
      </c>
      <c r="BR19" s="361">
        <f t="shared" si="2"/>
        <v>55</v>
      </c>
      <c r="BS19" s="363">
        <f t="shared" si="3"/>
        <v>97.74545454545455</v>
      </c>
      <c r="BT19" s="362">
        <f t="shared" si="4"/>
        <v>529</v>
      </c>
      <c r="BU19" s="366">
        <f>MAX(Teams!B106:F106,Teams!Q106:U106,Teams!AF106:AJ106,Teams!AU106:AY106,Teams!BJ106:BN106,Teams!BY106:CC106,Teams!CC106,Teams!CC106,Teams!CN106:CR106,Teams!DC106:DG106,Teams!DR106:DV106,Teams!EG106:EK106,Teams!EV106:EZ106,Teams!FK106:FO106,Teams!FZ106:GD106,Teams!GO106:GS106,Teams!HD106:HH106,Teams!HS106:HW106,Teams!IH106:IL106,Teams!IW106:JA106)</f>
        <v>138</v>
      </c>
      <c r="BV19" s="314"/>
      <c r="BW19" s="314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</row>
    <row r="20" spans="1:124">
      <c r="A20" s="67" t="s">
        <v>82</v>
      </c>
      <c r="B20" s="68"/>
      <c r="C20" s="68">
        <v>594</v>
      </c>
      <c r="D20" s="68">
        <v>601</v>
      </c>
      <c r="E20" s="68">
        <v>602</v>
      </c>
      <c r="F20" s="68">
        <v>533</v>
      </c>
      <c r="G20" s="68">
        <v>678</v>
      </c>
      <c r="H20" s="68">
        <v>570</v>
      </c>
      <c r="I20" s="68">
        <v>522</v>
      </c>
      <c r="J20" s="68">
        <v>560</v>
      </c>
      <c r="K20" s="68">
        <v>519</v>
      </c>
      <c r="L20" s="68">
        <v>593</v>
      </c>
      <c r="M20" s="68">
        <v>546</v>
      </c>
      <c r="N20" s="68">
        <v>576</v>
      </c>
      <c r="O20" s="68"/>
      <c r="P20" s="68"/>
      <c r="Q20" s="68"/>
      <c r="R20" s="68"/>
      <c r="S20" s="68"/>
      <c r="T20" s="463">
        <v>6894</v>
      </c>
      <c r="U20" s="68" t="s">
        <v>8</v>
      </c>
      <c r="V20" s="204">
        <v>60</v>
      </c>
      <c r="W20" s="49">
        <v>114.9</v>
      </c>
      <c r="X20" s="247">
        <v>678</v>
      </c>
      <c r="Y20" s="43">
        <v>144</v>
      </c>
      <c r="Z20" s="44">
        <v>164</v>
      </c>
      <c r="AA20" s="398">
        <f t="shared" si="0"/>
        <v>0.66666666666666663</v>
      </c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V20" s="314"/>
      <c r="AW20" s="364" t="s">
        <v>88</v>
      </c>
      <c r="AX20" s="365">
        <f>'1'!P50</f>
        <v>566</v>
      </c>
      <c r="AY20" s="365">
        <f>'2'!G66</f>
        <v>538</v>
      </c>
      <c r="AZ20" s="361">
        <f>'3'!P58</f>
        <v>597</v>
      </c>
      <c r="BA20" s="365">
        <f>'4'!P26</f>
        <v>572</v>
      </c>
      <c r="BB20" s="361">
        <f>'5'!G2</f>
        <v>518</v>
      </c>
      <c r="BC20" s="365">
        <f>'6'!P18</f>
        <v>524</v>
      </c>
      <c r="BD20" s="365">
        <f>'7'!P10</f>
        <v>559</v>
      </c>
      <c r="BE20" s="365">
        <f>'8'!G26</f>
        <v>546</v>
      </c>
      <c r="BF20" s="365">
        <f>'9'!G50</f>
        <v>569</v>
      </c>
      <c r="BG20" s="361">
        <f>'10'!G58</f>
        <v>590</v>
      </c>
      <c r="BH20" s="365">
        <f>'11'!P66</f>
        <v>640</v>
      </c>
      <c r="BI20" s="365">
        <f>'12'!G42</f>
        <v>531</v>
      </c>
      <c r="BJ20" s="365">
        <f>'13'!P2</f>
        <v>522</v>
      </c>
      <c r="BK20" s="361"/>
      <c r="BL20" s="361"/>
      <c r="BM20" s="361"/>
      <c r="BN20" s="361"/>
      <c r="BO20" s="361"/>
      <c r="BP20" s="362">
        <f t="shared" si="1"/>
        <v>7272</v>
      </c>
      <c r="BQ20" s="361" t="s">
        <v>8</v>
      </c>
      <c r="BR20" s="361">
        <f t="shared" si="2"/>
        <v>65</v>
      </c>
      <c r="BS20" s="363">
        <f t="shared" si="3"/>
        <v>111.87692307692308</v>
      </c>
      <c r="BT20" s="362">
        <f t="shared" si="4"/>
        <v>640</v>
      </c>
      <c r="BU20" s="366">
        <f>MAX(Teams!B81:F81,Teams!Q81:U81,Teams!AF81:AJ81,Teams!AU81:AY81,Teams!BJ81:BN81,Teams!BY81:CC81,Teams!CC81,Teams!CC81,Teams!CN81:CR81,Teams!DC81:DG81,Teams!DR81:DV81,Teams!EG81:EK81,Teams!EV81:EZ81,Teams!FK81:FO81,Teams!FZ81:GD81,Teams!GO81:GS81,Teams!HD81:HH81,Teams!HS81:HW81,Teams!IH81:IL81,Teams!IW81:JA81)</f>
        <v>140</v>
      </c>
      <c r="BV20" s="314"/>
      <c r="BW20" s="314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</row>
    <row r="21" spans="1:124">
      <c r="A21" s="67" t="s">
        <v>69</v>
      </c>
      <c r="B21" s="68">
        <v>574</v>
      </c>
      <c r="C21" s="68">
        <v>558</v>
      </c>
      <c r="D21" s="68">
        <v>550</v>
      </c>
      <c r="E21" s="68">
        <v>548</v>
      </c>
      <c r="F21" s="68">
        <v>571</v>
      </c>
      <c r="G21" s="68">
        <v>581</v>
      </c>
      <c r="H21" s="68">
        <v>562</v>
      </c>
      <c r="I21" s="68">
        <v>559</v>
      </c>
      <c r="J21" s="68">
        <v>566</v>
      </c>
      <c r="K21" s="68">
        <v>610</v>
      </c>
      <c r="L21" s="68"/>
      <c r="M21" s="68">
        <v>639</v>
      </c>
      <c r="N21" s="68">
        <v>552</v>
      </c>
      <c r="O21" s="68"/>
      <c r="P21" s="68"/>
      <c r="Q21" s="68"/>
      <c r="R21" s="68"/>
      <c r="S21" s="68"/>
      <c r="T21" s="435">
        <v>6870</v>
      </c>
      <c r="U21" s="68" t="s">
        <v>8</v>
      </c>
      <c r="V21" s="204">
        <v>60</v>
      </c>
      <c r="W21" s="60">
        <v>114.5</v>
      </c>
      <c r="X21" s="247">
        <v>639</v>
      </c>
      <c r="Y21" s="43">
        <v>134</v>
      </c>
      <c r="Z21" s="44">
        <v>147</v>
      </c>
      <c r="AA21" s="398">
        <f t="shared" si="0"/>
        <v>0.66666666666666663</v>
      </c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V21" s="314"/>
      <c r="AW21" s="364" t="s">
        <v>69</v>
      </c>
      <c r="AX21" s="365">
        <f>'1'!G2</f>
        <v>574</v>
      </c>
      <c r="AY21" s="365">
        <f>'2'!P10</f>
        <v>558</v>
      </c>
      <c r="AZ21" s="365">
        <f>'3'!P18</f>
        <v>550</v>
      </c>
      <c r="BA21" s="365">
        <f>'4'!G50</f>
        <v>548</v>
      </c>
      <c r="BB21" s="361">
        <f>'5'!P2</f>
        <v>571</v>
      </c>
      <c r="BC21" s="365">
        <f>'6'!G10</f>
        <v>581</v>
      </c>
      <c r="BD21" s="365">
        <f>'7'!G18</f>
        <v>562</v>
      </c>
      <c r="BE21" s="365">
        <f>'8'!P50</f>
        <v>559</v>
      </c>
      <c r="BF21" s="365">
        <f>'9'!P26</f>
        <v>566</v>
      </c>
      <c r="BG21" s="365">
        <f>'10'!P42</f>
        <v>610</v>
      </c>
      <c r="BH21" s="365"/>
      <c r="BI21" s="365">
        <f>'12'!P66</f>
        <v>639</v>
      </c>
      <c r="BJ21" s="365">
        <f>'13'!G26</f>
        <v>552</v>
      </c>
      <c r="BK21" s="361"/>
      <c r="BL21" s="361"/>
      <c r="BM21" s="361"/>
      <c r="BN21" s="361"/>
      <c r="BO21" s="361"/>
      <c r="BP21" s="362">
        <f t="shared" si="1"/>
        <v>6870</v>
      </c>
      <c r="BQ21" s="361" t="s">
        <v>8</v>
      </c>
      <c r="BR21" s="361">
        <f t="shared" si="2"/>
        <v>60</v>
      </c>
      <c r="BS21" s="363">
        <f t="shared" si="3"/>
        <v>114.5</v>
      </c>
      <c r="BT21" s="362">
        <f t="shared" si="4"/>
        <v>639</v>
      </c>
      <c r="BU21" s="366">
        <f>MAX(Teams!B3:F3,Teams!Q3:U3,Teams!AF3:AJ3,Teams!AU3:AY3,Teams!BJ3:BN3,Teams!BY3:CC3,Teams!CC3,Teams!CC3,Teams!CN3:CR3,Teams!DC3:DG3,Teams!DR3:DV3,Teams!EG3:EK3,Teams!EV3:EZ3,Teams!FK3:FO3,Teams!FZ3:GD3,Teams!GO3:GS3,Teams!HD3:HH3,Teams!HS3:HW3,Teams!IH3:IL3,Teams!IW3:JA3)</f>
        <v>147</v>
      </c>
      <c r="BV21" s="314"/>
      <c r="BW21" s="314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</row>
    <row r="22" spans="1:124">
      <c r="A22" s="67" t="s">
        <v>4</v>
      </c>
      <c r="B22" s="68">
        <v>592</v>
      </c>
      <c r="C22" s="68">
        <v>528</v>
      </c>
      <c r="D22" s="68"/>
      <c r="E22" s="68">
        <v>566</v>
      </c>
      <c r="F22" s="68">
        <v>606</v>
      </c>
      <c r="G22" s="68">
        <v>571</v>
      </c>
      <c r="H22" s="68">
        <v>614</v>
      </c>
      <c r="I22" s="68">
        <v>516</v>
      </c>
      <c r="J22" s="68">
        <v>519</v>
      </c>
      <c r="K22" s="68">
        <v>579</v>
      </c>
      <c r="L22" s="68">
        <v>610</v>
      </c>
      <c r="M22" s="68">
        <v>590</v>
      </c>
      <c r="N22" s="68">
        <v>563</v>
      </c>
      <c r="O22" s="68"/>
      <c r="P22" s="68"/>
      <c r="Q22" s="68"/>
      <c r="R22" s="68"/>
      <c r="S22" s="68"/>
      <c r="T22" s="430">
        <v>6854</v>
      </c>
      <c r="U22" s="68" t="s">
        <v>8</v>
      </c>
      <c r="V22" s="204">
        <v>60</v>
      </c>
      <c r="W22" s="60">
        <v>114.23333333333333</v>
      </c>
      <c r="X22" s="247">
        <v>614</v>
      </c>
      <c r="Y22" s="43">
        <v>127</v>
      </c>
      <c r="Z22" s="44">
        <v>148</v>
      </c>
      <c r="AA22" s="398">
        <f t="shared" si="0"/>
        <v>0.66666666666666663</v>
      </c>
      <c r="AJ22" s="258"/>
      <c r="AK22" s="258"/>
      <c r="AL22" s="258"/>
      <c r="AM22" s="258"/>
      <c r="AN22" s="258"/>
      <c r="AO22" s="359"/>
      <c r="AP22" s="258"/>
      <c r="AQ22" s="258"/>
      <c r="AR22" s="258"/>
      <c r="AS22" s="258"/>
      <c r="AV22" s="314"/>
      <c r="AW22" s="364" t="s">
        <v>78</v>
      </c>
      <c r="AX22" s="365">
        <f>'1'!G19</f>
        <v>712</v>
      </c>
      <c r="AY22" s="365">
        <f>'2'!G11</f>
        <v>641</v>
      </c>
      <c r="AZ22" s="365">
        <f>'3'!G3</f>
        <v>639</v>
      </c>
      <c r="BA22" s="365">
        <f>'4'!P43</f>
        <v>668</v>
      </c>
      <c r="BB22" s="361"/>
      <c r="BC22" s="365">
        <f>'6'!P51</f>
        <v>618</v>
      </c>
      <c r="BD22" s="361">
        <f>'7'!P59</f>
        <v>661</v>
      </c>
      <c r="BE22" s="365">
        <f>'8'!G43</f>
        <v>659</v>
      </c>
      <c r="BF22" s="361"/>
      <c r="BG22" s="365">
        <f>'10'!P11</f>
        <v>555</v>
      </c>
      <c r="BH22" s="365">
        <f>'11'!P3</f>
        <v>652</v>
      </c>
      <c r="BI22" s="361"/>
      <c r="BJ22" s="365">
        <f>'13'!P67</f>
        <v>653</v>
      </c>
      <c r="BK22" s="361"/>
      <c r="BL22" s="361"/>
      <c r="BM22" s="361"/>
      <c r="BN22" s="361"/>
      <c r="BO22" s="361"/>
      <c r="BP22" s="362">
        <f t="shared" si="1"/>
        <v>6458</v>
      </c>
      <c r="BQ22" s="361" t="s">
        <v>8</v>
      </c>
      <c r="BR22" s="361">
        <f t="shared" si="2"/>
        <v>50</v>
      </c>
      <c r="BS22" s="363">
        <f t="shared" si="3"/>
        <v>129.16</v>
      </c>
      <c r="BT22" s="362">
        <f t="shared" si="4"/>
        <v>712</v>
      </c>
      <c r="BU22" s="366">
        <f>MAX(Teams!B28:F28,Teams!Q28:U28,Teams!AF28:AJ28,Teams!AU28:AY28,Teams!BJ28:BN28,Teams!BY28:CC28,Teams!CC28,Teams!CC28,Teams!CN28:CR28,Teams!DC28:DG28,Teams!DR28:DV28,Teams!EG28:EK28,Teams!EV28:EZ28,Teams!FK28:FO28,Teams!FZ28:GD28,Teams!GO28:GS28,Teams!HD28:HH28,Teams!HS28:HW28,Teams!IH28:IL28,Teams!IW28:JA28)</f>
        <v>161</v>
      </c>
      <c r="BV22" s="314"/>
      <c r="BW22" s="314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</row>
    <row r="23" spans="1:124">
      <c r="A23" s="67" t="s">
        <v>28</v>
      </c>
      <c r="B23" s="68">
        <v>558</v>
      </c>
      <c r="C23" s="68">
        <v>598</v>
      </c>
      <c r="D23" s="68">
        <v>593</v>
      </c>
      <c r="E23" s="68">
        <v>572</v>
      </c>
      <c r="F23" s="68">
        <v>572</v>
      </c>
      <c r="G23" s="68">
        <v>564</v>
      </c>
      <c r="H23" s="68">
        <v>618</v>
      </c>
      <c r="I23" s="68">
        <v>616</v>
      </c>
      <c r="J23" s="68">
        <v>581</v>
      </c>
      <c r="K23" s="68">
        <v>526</v>
      </c>
      <c r="L23" s="68">
        <v>541</v>
      </c>
      <c r="M23" s="68">
        <v>537</v>
      </c>
      <c r="N23" s="68">
        <v>546</v>
      </c>
      <c r="O23" s="68"/>
      <c r="P23" s="68"/>
      <c r="Q23" s="68"/>
      <c r="R23" s="68"/>
      <c r="S23" s="68"/>
      <c r="T23" s="463">
        <v>7422</v>
      </c>
      <c r="U23" s="68" t="s">
        <v>8</v>
      </c>
      <c r="V23" s="204">
        <v>65</v>
      </c>
      <c r="W23" s="60">
        <v>114.18461538461538</v>
      </c>
      <c r="X23" s="247">
        <v>618</v>
      </c>
      <c r="Y23" s="43">
        <v>124</v>
      </c>
      <c r="Z23" s="44">
        <v>157</v>
      </c>
      <c r="AA23" s="398">
        <f t="shared" si="0"/>
        <v>0.72222222222222221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V23" s="314"/>
      <c r="AW23" s="364" t="s">
        <v>4</v>
      </c>
      <c r="AX23" s="365">
        <f>'1'!P11</f>
        <v>592</v>
      </c>
      <c r="AY23" s="365">
        <f>'2'!P19</f>
        <v>528</v>
      </c>
      <c r="AZ23" s="361"/>
      <c r="BA23" s="365">
        <f>'4'!P51</f>
        <v>566</v>
      </c>
      <c r="BB23" s="361">
        <f>'5'!G11</f>
        <v>606</v>
      </c>
      <c r="BC23" s="365">
        <f>'6'!G19</f>
        <v>571</v>
      </c>
      <c r="BD23" s="365">
        <f>'7'!G3</f>
        <v>614</v>
      </c>
      <c r="BE23" s="361">
        <f>'8'!G59</f>
        <v>516</v>
      </c>
      <c r="BF23" s="365">
        <f>'9'!P35</f>
        <v>519</v>
      </c>
      <c r="BG23" s="365">
        <f>'10'!P27</f>
        <v>579</v>
      </c>
      <c r="BH23" s="365">
        <f>'11'!P43</f>
        <v>610</v>
      </c>
      <c r="BI23" s="361">
        <f>'12'!P59</f>
        <v>590</v>
      </c>
      <c r="BJ23" s="365">
        <f>'13'!G35</f>
        <v>563</v>
      </c>
      <c r="BK23" s="361"/>
      <c r="BL23" s="361"/>
      <c r="BM23" s="361"/>
      <c r="BN23" s="361"/>
      <c r="BO23" s="361"/>
      <c r="BP23" s="362">
        <f t="shared" si="1"/>
        <v>6854</v>
      </c>
      <c r="BQ23" s="361" t="s">
        <v>8</v>
      </c>
      <c r="BR23" s="361">
        <f t="shared" si="2"/>
        <v>60</v>
      </c>
      <c r="BS23" s="363">
        <f t="shared" si="3"/>
        <v>114.23333333333333</v>
      </c>
      <c r="BT23" s="362">
        <f t="shared" si="4"/>
        <v>614</v>
      </c>
      <c r="BU23" s="366">
        <f>MAX(Teams!B22:F22,Teams!Q22:U22,Teams!AF22:AJ22,Teams!AU22:AY22,Teams!BJ22:BN22,Teams!BY22:CC22,Teams!CC22,Teams!CC22,Teams!CN22:CR22,Teams!DC22:DG22,Teams!DR22:DV22,Teams!EG22:EK22,Teams!EV22:EZ22,Teams!FK22:FO22,Teams!FZ22:GD22,Teams!GO22:GS22,Teams!HD22:HH22,Teams!HS22:HW22,Teams!IH22:IL22,Teams!IW22:JA22)</f>
        <v>148</v>
      </c>
      <c r="BV23" s="314"/>
      <c r="BW23" s="314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</row>
    <row r="24" spans="1:124">
      <c r="A24" s="67" t="s">
        <v>93</v>
      </c>
      <c r="B24" s="68"/>
      <c r="C24" s="68">
        <v>547</v>
      </c>
      <c r="D24" s="68">
        <v>580</v>
      </c>
      <c r="E24" s="68">
        <v>568</v>
      </c>
      <c r="F24" s="68">
        <v>544</v>
      </c>
      <c r="G24" s="68">
        <v>599</v>
      </c>
      <c r="H24" s="68">
        <v>582</v>
      </c>
      <c r="I24" s="68">
        <v>575</v>
      </c>
      <c r="J24" s="68">
        <v>547</v>
      </c>
      <c r="K24" s="68">
        <v>548</v>
      </c>
      <c r="L24" s="68">
        <v>527</v>
      </c>
      <c r="M24" s="68">
        <v>600</v>
      </c>
      <c r="N24" s="68">
        <v>540</v>
      </c>
      <c r="O24" s="68"/>
      <c r="P24" s="68"/>
      <c r="Q24" s="68"/>
      <c r="R24" s="68"/>
      <c r="S24" s="68"/>
      <c r="T24" s="463">
        <v>6757</v>
      </c>
      <c r="U24" s="68" t="s">
        <v>8</v>
      </c>
      <c r="V24" s="204">
        <v>60</v>
      </c>
      <c r="W24" s="49">
        <v>112.61666666666666</v>
      </c>
      <c r="X24" s="247">
        <v>600</v>
      </c>
      <c r="Y24" s="43">
        <v>161</v>
      </c>
      <c r="Z24" s="44">
        <v>148</v>
      </c>
      <c r="AA24" s="398">
        <f t="shared" si="0"/>
        <v>0.66666666666666663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V24" s="314"/>
      <c r="AW24" s="364" t="s">
        <v>3</v>
      </c>
      <c r="AX24" s="365">
        <f>'1'!P10</f>
        <v>519</v>
      </c>
      <c r="AY24" s="365">
        <f>'2'!P18</f>
        <v>559</v>
      </c>
      <c r="AZ24" s="365">
        <f>'3'!P2</f>
        <v>573</v>
      </c>
      <c r="BA24" s="365">
        <f>'4'!P50</f>
        <v>589</v>
      </c>
      <c r="BB24" s="361">
        <f>'5'!G10</f>
        <v>552</v>
      </c>
      <c r="BC24" s="365">
        <f>'6'!G18</f>
        <v>522</v>
      </c>
      <c r="BD24" s="365">
        <f>'7'!G2</f>
        <v>579</v>
      </c>
      <c r="BE24" s="361">
        <f>'8'!G58</f>
        <v>583</v>
      </c>
      <c r="BF24" s="365">
        <f>'9'!P34</f>
        <v>499</v>
      </c>
      <c r="BG24" s="365">
        <f>'10'!P26</f>
        <v>533</v>
      </c>
      <c r="BH24" s="365">
        <f>'11'!P42</f>
        <v>502</v>
      </c>
      <c r="BI24" s="361">
        <f>'12'!P58</f>
        <v>533</v>
      </c>
      <c r="BJ24" s="365">
        <f>'13'!G34</f>
        <v>511</v>
      </c>
      <c r="BK24" s="361"/>
      <c r="BL24" s="361"/>
      <c r="BM24" s="361"/>
      <c r="BN24" s="361"/>
      <c r="BO24" s="361"/>
      <c r="BP24" s="362">
        <f t="shared" si="1"/>
        <v>7054</v>
      </c>
      <c r="BQ24" s="361" t="s">
        <v>8</v>
      </c>
      <c r="BR24" s="361">
        <f t="shared" si="2"/>
        <v>65</v>
      </c>
      <c r="BS24" s="363">
        <f t="shared" si="3"/>
        <v>108.52307692307693</v>
      </c>
      <c r="BT24" s="362">
        <f t="shared" si="4"/>
        <v>589</v>
      </c>
      <c r="BU24" s="366">
        <f>MAX(Teams!B21:F21,Teams!Q21:U21,Teams!AF21:AJ21,Teams!AU21:AY21,Teams!BJ21:BN21,Teams!BY21:CC21,Teams!CC21,Teams!CC21,Teams!CN21:CR21,Teams!DC21:DG21,Teams!DR21:DV21,Teams!EG21:EK21,Teams!EV21:EZ21,Teams!FK21:FO21,Teams!FZ21:GD21,Teams!GO21:GS21,Teams!HD21:HH21,Teams!HS21:HW21,Teams!IH21:IL21,Teams!IW21:JA21)</f>
        <v>155</v>
      </c>
      <c r="BV24" s="314"/>
      <c r="BW24" s="314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</row>
    <row r="25" spans="1:124">
      <c r="A25" s="67" t="s">
        <v>88</v>
      </c>
      <c r="B25" s="68">
        <v>566</v>
      </c>
      <c r="C25" s="68">
        <v>538</v>
      </c>
      <c r="D25" s="68">
        <v>597</v>
      </c>
      <c r="E25" s="68">
        <v>572</v>
      </c>
      <c r="F25" s="68">
        <v>518</v>
      </c>
      <c r="G25" s="68">
        <v>524</v>
      </c>
      <c r="H25" s="68">
        <v>559</v>
      </c>
      <c r="I25" s="68">
        <v>546</v>
      </c>
      <c r="J25" s="68">
        <v>569</v>
      </c>
      <c r="K25" s="68">
        <v>590</v>
      </c>
      <c r="L25" s="68">
        <v>640</v>
      </c>
      <c r="M25" s="68">
        <v>531</v>
      </c>
      <c r="N25" s="68">
        <v>522</v>
      </c>
      <c r="O25" s="68"/>
      <c r="P25" s="68"/>
      <c r="Q25" s="68"/>
      <c r="R25" s="68"/>
      <c r="S25" s="68"/>
      <c r="T25" s="464">
        <v>7272</v>
      </c>
      <c r="U25" s="68" t="s">
        <v>8</v>
      </c>
      <c r="V25" s="204">
        <v>65</v>
      </c>
      <c r="W25" s="49">
        <v>111.87692307692308</v>
      </c>
      <c r="X25" s="247">
        <v>640</v>
      </c>
      <c r="Y25" s="43">
        <v>165</v>
      </c>
      <c r="Z25" s="44">
        <v>140</v>
      </c>
      <c r="AA25" s="398">
        <f t="shared" si="0"/>
        <v>0.72222222222222221</v>
      </c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V25" s="314"/>
      <c r="AW25" s="364" t="s">
        <v>86</v>
      </c>
      <c r="AX25" s="365">
        <f>'1'!G50</f>
        <v>606</v>
      </c>
      <c r="AY25" s="361">
        <f>'2'!G58</f>
        <v>714</v>
      </c>
      <c r="AZ25" s="365">
        <f>'3'!P66</f>
        <v>669</v>
      </c>
      <c r="BA25" s="365">
        <f>'4'!G10</f>
        <v>605</v>
      </c>
      <c r="BB25" s="361">
        <f>'5'!P26</f>
        <v>630</v>
      </c>
      <c r="BC25" s="365">
        <f>'6'!P34</f>
        <v>587</v>
      </c>
      <c r="BD25" s="365">
        <f>'7'!P42</f>
        <v>630</v>
      </c>
      <c r="BE25" s="365">
        <f>'8'!G2</f>
        <v>593</v>
      </c>
      <c r="BF25" s="365">
        <f>'9'!G26</f>
        <v>598</v>
      </c>
      <c r="BG25" s="365">
        <f>'10'!G34</f>
        <v>567</v>
      </c>
      <c r="BH25" s="365">
        <f>'11'!G42</f>
        <v>585</v>
      </c>
      <c r="BI25" s="365">
        <f>'12'!P2</f>
        <v>577</v>
      </c>
      <c r="BJ25" s="361">
        <f>'13'!P58</f>
        <v>628</v>
      </c>
      <c r="BK25" s="361"/>
      <c r="BL25" s="361"/>
      <c r="BM25" s="361"/>
      <c r="BN25" s="361"/>
      <c r="BO25" s="361"/>
      <c r="BP25" s="362">
        <f t="shared" si="1"/>
        <v>7989</v>
      </c>
      <c r="BQ25" s="361" t="s">
        <v>8</v>
      </c>
      <c r="BR25" s="361">
        <f t="shared" si="2"/>
        <v>65</v>
      </c>
      <c r="BS25" s="363">
        <f t="shared" si="3"/>
        <v>122.9076923076923</v>
      </c>
      <c r="BT25" s="362">
        <f t="shared" si="4"/>
        <v>714</v>
      </c>
      <c r="BU25" s="366">
        <f>MAX(Teams!B75:F75,Teams!Q75:U75,Teams!AF75:AJ75,Teams!AU75:AY75,Teams!BJ75:BN75,Teams!BY75:CC75,Teams!CC75,Teams!CC75,Teams!CN75:CR75,Teams!DC75:DG75,Teams!DR75:DV75,Teams!EG75:EK75,Teams!EV75:EZ75,Teams!FK75:FO75,Teams!FZ75:GD75,Teams!GO75:GS75,Teams!HD75:HH75,Teams!HS75:HW75,Teams!IH75:IL75,Teams!IW75:JA75)</f>
        <v>156</v>
      </c>
      <c r="BV25" s="314"/>
      <c r="BW25" s="314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</row>
    <row r="26" spans="1:124">
      <c r="A26" s="67" t="s">
        <v>95</v>
      </c>
      <c r="B26" s="68">
        <v>540</v>
      </c>
      <c r="C26" s="68">
        <v>546</v>
      </c>
      <c r="D26" s="68">
        <v>574</v>
      </c>
      <c r="E26" s="68">
        <v>523</v>
      </c>
      <c r="F26" s="68">
        <v>540</v>
      </c>
      <c r="G26" s="68">
        <v>535</v>
      </c>
      <c r="H26" s="68">
        <v>561</v>
      </c>
      <c r="I26" s="68">
        <v>581</v>
      </c>
      <c r="J26" s="68">
        <v>601</v>
      </c>
      <c r="K26" s="68">
        <v>552</v>
      </c>
      <c r="L26" s="68">
        <v>547</v>
      </c>
      <c r="M26" s="68">
        <v>547</v>
      </c>
      <c r="N26" s="68">
        <v>568</v>
      </c>
      <c r="O26" s="68"/>
      <c r="P26" s="68"/>
      <c r="Q26" s="68"/>
      <c r="R26" s="68"/>
      <c r="S26" s="68"/>
      <c r="T26" s="417">
        <v>7215</v>
      </c>
      <c r="U26" s="68" t="s">
        <v>8</v>
      </c>
      <c r="V26" s="204">
        <v>65</v>
      </c>
      <c r="W26" s="49">
        <v>111</v>
      </c>
      <c r="X26" s="247">
        <v>601</v>
      </c>
      <c r="Y26" s="43">
        <v>152</v>
      </c>
      <c r="Z26" s="44">
        <v>136</v>
      </c>
      <c r="AA26" s="398">
        <f t="shared" si="0"/>
        <v>0.72222222222222221</v>
      </c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V26" s="314"/>
      <c r="AW26" s="364" t="s">
        <v>82</v>
      </c>
      <c r="AX26" s="365"/>
      <c r="AY26" s="365">
        <f>'2'!P26</f>
        <v>594</v>
      </c>
      <c r="AZ26" s="365">
        <f>'3'!P42</f>
        <v>601</v>
      </c>
      <c r="BA26" s="361">
        <f>'4'!P58</f>
        <v>602</v>
      </c>
      <c r="BB26" s="361">
        <f>'5'!G34</f>
        <v>533</v>
      </c>
      <c r="BC26" s="365">
        <f>'6'!G26</f>
        <v>678</v>
      </c>
      <c r="BD26" s="365">
        <f>'7'!G42</f>
        <v>570</v>
      </c>
      <c r="BE26" s="365">
        <f>'8'!G66</f>
        <v>522</v>
      </c>
      <c r="BF26" s="365">
        <f>'9'!G10</f>
        <v>560</v>
      </c>
      <c r="BG26" s="365">
        <f>'10'!G18</f>
        <v>519</v>
      </c>
      <c r="BH26" s="365">
        <f>'11'!G2</f>
        <v>593</v>
      </c>
      <c r="BI26" s="361">
        <f>'12'!G58</f>
        <v>546</v>
      </c>
      <c r="BJ26" s="365">
        <f>'13'!P10</f>
        <v>576</v>
      </c>
      <c r="BK26" s="361"/>
      <c r="BL26" s="361"/>
      <c r="BM26" s="361"/>
      <c r="BN26" s="361"/>
      <c r="BO26" s="361"/>
      <c r="BP26" s="362">
        <f t="shared" si="1"/>
        <v>6894</v>
      </c>
      <c r="BQ26" s="361" t="s">
        <v>8</v>
      </c>
      <c r="BR26" s="361">
        <f t="shared" si="2"/>
        <v>60</v>
      </c>
      <c r="BS26" s="363">
        <f t="shared" si="3"/>
        <v>114.9</v>
      </c>
      <c r="BT26" s="362">
        <f t="shared" si="4"/>
        <v>678</v>
      </c>
      <c r="BU26" s="366">
        <f>MAX(Teams!B57:F57,Teams!Q57:U57,Teams!AF57:AJ57,Teams!AU57:AY57,Teams!BJ57:BN57,Teams!BY57:CC57,Teams!CC57,Teams!CC57,Teams!CN57:CR57,Teams!DC57:DG57,Teams!DR57:DV57,Teams!EG57:EK57,Teams!EV57:EZ57,Teams!FK57:FO57,Teams!FZ57:GD57,Teams!GO57:GS57,Teams!HD57:HH57,Teams!HS57:HW57,Teams!IH57:IL57,Teams!IW57:JA57)</f>
        <v>164</v>
      </c>
      <c r="BV26" s="314"/>
      <c r="BW26" s="314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</row>
    <row r="27" spans="1:124">
      <c r="A27" s="67" t="s">
        <v>77</v>
      </c>
      <c r="B27" s="68">
        <v>558</v>
      </c>
      <c r="C27" s="68">
        <v>553</v>
      </c>
      <c r="D27" s="68">
        <v>560</v>
      </c>
      <c r="E27" s="68">
        <v>558</v>
      </c>
      <c r="F27" s="68">
        <v>561</v>
      </c>
      <c r="G27" s="68">
        <v>531</v>
      </c>
      <c r="H27" s="68">
        <v>549</v>
      </c>
      <c r="I27" s="68">
        <v>523</v>
      </c>
      <c r="J27" s="68">
        <v>557</v>
      </c>
      <c r="K27" s="68">
        <v>539</v>
      </c>
      <c r="L27" s="68">
        <v>556</v>
      </c>
      <c r="M27" s="68">
        <v>501</v>
      </c>
      <c r="N27" s="68"/>
      <c r="O27" s="68"/>
      <c r="P27" s="68"/>
      <c r="Q27" s="68"/>
      <c r="R27" s="68"/>
      <c r="S27" s="68"/>
      <c r="T27" s="464">
        <v>6546</v>
      </c>
      <c r="U27" s="68" t="s">
        <v>8</v>
      </c>
      <c r="V27" s="204">
        <v>60</v>
      </c>
      <c r="W27" s="49">
        <v>109.1</v>
      </c>
      <c r="X27" s="247">
        <v>561</v>
      </c>
      <c r="Y27" s="43">
        <v>135</v>
      </c>
      <c r="Z27" s="44">
        <v>150</v>
      </c>
      <c r="AA27" s="398">
        <f t="shared" si="0"/>
        <v>0.66666666666666663</v>
      </c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V27" s="314"/>
      <c r="AW27" s="364" t="s">
        <v>380</v>
      </c>
      <c r="AX27" s="361"/>
      <c r="AY27" s="362"/>
      <c r="AZ27" s="362"/>
      <c r="BA27" s="366">
        <f>'4'!P66</f>
        <v>604</v>
      </c>
      <c r="BB27" s="362">
        <f>'5'!G18</f>
        <v>543</v>
      </c>
      <c r="BC27" s="366">
        <f>'6'!G2</f>
        <v>590</v>
      </c>
      <c r="BD27" s="366">
        <f>'7'!G10</f>
        <v>604</v>
      </c>
      <c r="BE27" s="362">
        <f>'8'!P58</f>
        <v>589</v>
      </c>
      <c r="BF27" s="366">
        <f>'9'!P42</f>
        <v>589</v>
      </c>
      <c r="BG27" s="366">
        <f>'10'!P34</f>
        <v>539</v>
      </c>
      <c r="BH27" s="362"/>
      <c r="BI27" s="366">
        <f>'12'!G66</f>
        <v>581</v>
      </c>
      <c r="BJ27" s="366">
        <f>'13'!G42</f>
        <v>552</v>
      </c>
      <c r="BK27" s="362"/>
      <c r="BL27" s="362"/>
      <c r="BM27" s="362"/>
      <c r="BN27" s="362"/>
      <c r="BO27" s="362"/>
      <c r="BP27" s="362">
        <f t="shared" si="1"/>
        <v>5191</v>
      </c>
      <c r="BQ27" s="361" t="s">
        <v>8</v>
      </c>
      <c r="BR27" s="361">
        <f t="shared" si="2"/>
        <v>45</v>
      </c>
      <c r="BS27" s="363">
        <f t="shared" si="3"/>
        <v>115.35555555555555</v>
      </c>
      <c r="BT27" s="362">
        <f t="shared" si="4"/>
        <v>604</v>
      </c>
      <c r="BU27" s="366">
        <f>MAX(Teams!AU33:AY33,Teams!BJ33:BN33,Teams!BY33:CC33,Teams!CC33,Teams!CC33,Teams!CN33:CR33,Teams!DC33:DG33,Teams!DR33:DV33,Teams!EG33:EK33,Teams!EV33:EZ33,Teams!FK33:FO33,Teams!FZ33:GD33,Teams!GO33:GS33,Teams!HD33:HH33,Teams!HS33:HW33,Teams!IH33:IL33,Teams!IW33:JA33)</f>
        <v>149</v>
      </c>
      <c r="BV27" s="314"/>
      <c r="BW27" s="314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</row>
    <row r="28" spans="1:124">
      <c r="A28" s="67" t="s">
        <v>3</v>
      </c>
      <c r="B28" s="68">
        <v>519</v>
      </c>
      <c r="C28" s="68">
        <v>559</v>
      </c>
      <c r="D28" s="68">
        <v>573</v>
      </c>
      <c r="E28" s="68">
        <v>589</v>
      </c>
      <c r="F28" s="68">
        <v>552</v>
      </c>
      <c r="G28" s="68">
        <v>522</v>
      </c>
      <c r="H28" s="68">
        <v>579</v>
      </c>
      <c r="I28" s="68">
        <v>583</v>
      </c>
      <c r="J28" s="68">
        <v>499</v>
      </c>
      <c r="K28" s="68">
        <v>533</v>
      </c>
      <c r="L28" s="68">
        <v>502</v>
      </c>
      <c r="M28" s="68">
        <v>533</v>
      </c>
      <c r="N28" s="68">
        <v>511</v>
      </c>
      <c r="O28" s="68"/>
      <c r="P28" s="68"/>
      <c r="Q28" s="68"/>
      <c r="R28" s="68"/>
      <c r="S28" s="68"/>
      <c r="T28" s="436">
        <v>7054</v>
      </c>
      <c r="U28" s="68" t="s">
        <v>8</v>
      </c>
      <c r="V28" s="204">
        <v>65</v>
      </c>
      <c r="W28" s="49">
        <v>108.52307692307693</v>
      </c>
      <c r="X28" s="247">
        <v>589</v>
      </c>
      <c r="Y28" s="43">
        <v>132</v>
      </c>
      <c r="Z28" s="44">
        <v>155</v>
      </c>
      <c r="AA28" s="398">
        <f t="shared" si="0"/>
        <v>0.72222222222222221</v>
      </c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V28" s="314"/>
      <c r="AW28" s="364" t="s">
        <v>9</v>
      </c>
      <c r="AX28" s="365">
        <f>'1'!G67</f>
        <v>615</v>
      </c>
      <c r="AY28" s="365">
        <f>'2'!G35</f>
        <v>551</v>
      </c>
      <c r="AZ28" s="365">
        <f>'3'!G43</f>
        <v>604</v>
      </c>
      <c r="BA28" s="365">
        <f>'4'!G3</f>
        <v>592</v>
      </c>
      <c r="BB28" s="361">
        <f>'5'!G51</f>
        <v>562</v>
      </c>
      <c r="BC28" s="365">
        <f>'6'!G67</f>
        <v>567</v>
      </c>
      <c r="BD28" s="361">
        <f>'7'!G58</f>
        <v>599</v>
      </c>
      <c r="BE28" s="365">
        <f>'8'!P2</f>
        <v>599</v>
      </c>
      <c r="BF28" s="365">
        <f>'9'!P51</f>
        <v>580</v>
      </c>
      <c r="BG28" s="365">
        <f>'10'!G67</f>
        <v>599</v>
      </c>
      <c r="BH28" s="361">
        <f>'11'!P58</f>
        <v>599</v>
      </c>
      <c r="BI28" s="365">
        <f>'12'!P19</f>
        <v>536</v>
      </c>
      <c r="BJ28" s="365">
        <f>'13'!P43</f>
        <v>614</v>
      </c>
      <c r="BK28" s="361"/>
      <c r="BL28" s="361"/>
      <c r="BM28" s="361"/>
      <c r="BN28" s="361"/>
      <c r="BO28" s="361"/>
      <c r="BP28" s="362">
        <f t="shared" si="1"/>
        <v>7617</v>
      </c>
      <c r="BQ28" s="361" t="s">
        <v>8</v>
      </c>
      <c r="BR28" s="361">
        <f t="shared" si="2"/>
        <v>65</v>
      </c>
      <c r="BS28" s="363">
        <f t="shared" si="3"/>
        <v>117.18461538461538</v>
      </c>
      <c r="BT28" s="362">
        <f t="shared" si="4"/>
        <v>615</v>
      </c>
      <c r="BU28" s="366">
        <f>MAX(Teams!B40:F40,Teams!Q40:U40,Teams!AF40:AJ40,Teams!AU40:AY40,Teams!BJ40:BN40,Teams!BY40:CC40,Teams!CN40:CR40,Teams!DC40:DG40,Teams!DR40:DV40,Teams!EG40:EK40,Teams!EV40:EZ40,Teams!FK40:FO40,Teams!FZ40:GD40,Teams!GO40:GS40,Teams!HD40:HH40,Teams!HS40:HW40,Teams!IH40:IL40,Teams!IW40:JA40)</f>
        <v>153</v>
      </c>
      <c r="BV28" s="314"/>
      <c r="BW28" s="314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</row>
    <row r="29" spans="1:124">
      <c r="A29" s="67" t="s">
        <v>31</v>
      </c>
      <c r="B29" s="68">
        <v>484</v>
      </c>
      <c r="C29" s="68">
        <v>526</v>
      </c>
      <c r="D29" s="68">
        <v>533</v>
      </c>
      <c r="E29" s="68">
        <v>529</v>
      </c>
      <c r="F29" s="68">
        <v>509</v>
      </c>
      <c r="G29" s="68">
        <v>532</v>
      </c>
      <c r="H29" s="68">
        <v>528</v>
      </c>
      <c r="I29" s="68">
        <v>539</v>
      </c>
      <c r="J29" s="68">
        <v>589</v>
      </c>
      <c r="K29" s="68">
        <v>572</v>
      </c>
      <c r="L29" s="68">
        <v>488</v>
      </c>
      <c r="M29" s="68">
        <v>555</v>
      </c>
      <c r="N29" s="68">
        <v>552</v>
      </c>
      <c r="O29" s="68"/>
      <c r="P29" s="68"/>
      <c r="Q29" s="68"/>
      <c r="R29" s="68"/>
      <c r="S29" s="68"/>
      <c r="T29" s="464">
        <v>6936</v>
      </c>
      <c r="U29" s="68" t="s">
        <v>8</v>
      </c>
      <c r="V29" s="204">
        <v>65</v>
      </c>
      <c r="W29" s="49">
        <v>106.70769230769231</v>
      </c>
      <c r="X29" s="247">
        <v>589</v>
      </c>
      <c r="Y29" s="43">
        <v>149</v>
      </c>
      <c r="Z29" s="44">
        <v>134</v>
      </c>
      <c r="AA29" s="398">
        <f t="shared" si="0"/>
        <v>0.72222222222222221</v>
      </c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V29" s="314"/>
      <c r="AW29" s="364" t="s">
        <v>95</v>
      </c>
      <c r="AX29" s="361">
        <f>'1'!P59</f>
        <v>540</v>
      </c>
      <c r="AY29" s="365">
        <f>'2'!P51</f>
        <v>546</v>
      </c>
      <c r="AZ29" s="365">
        <f>'3'!G67</f>
        <v>574</v>
      </c>
      <c r="BA29" s="365">
        <f>'4'!G27</f>
        <v>523</v>
      </c>
      <c r="BB29" s="361">
        <f>'5'!P11</f>
        <v>540</v>
      </c>
      <c r="BC29" s="365">
        <f>'6'!P3</f>
        <v>535</v>
      </c>
      <c r="BD29" s="365">
        <f>'7'!P19</f>
        <v>561</v>
      </c>
      <c r="BE29" s="365">
        <f>'8'!P35</f>
        <v>581</v>
      </c>
      <c r="BF29" s="361">
        <f>'9'!G59</f>
        <v>601</v>
      </c>
      <c r="BG29" s="365">
        <f>'10'!P67</f>
        <v>552</v>
      </c>
      <c r="BH29" s="365">
        <f>'11'!G51</f>
        <v>547</v>
      </c>
      <c r="BI29" s="365">
        <f>'12'!G35</f>
        <v>547</v>
      </c>
      <c r="BJ29" s="365">
        <f>'13'!G11</f>
        <v>568</v>
      </c>
      <c r="BK29" s="361"/>
      <c r="BL29" s="361"/>
      <c r="BM29" s="361"/>
      <c r="BN29" s="361"/>
      <c r="BO29" s="361"/>
      <c r="BP29" s="362">
        <f t="shared" si="1"/>
        <v>7215</v>
      </c>
      <c r="BQ29" s="361" t="s">
        <v>8</v>
      </c>
      <c r="BR29" s="361">
        <f t="shared" si="2"/>
        <v>65</v>
      </c>
      <c r="BS29" s="363">
        <f t="shared" si="3"/>
        <v>111</v>
      </c>
      <c r="BT29" s="362">
        <f t="shared" si="4"/>
        <v>601</v>
      </c>
      <c r="BU29" s="366">
        <f>MAX(Teams!B94:F94,Teams!Q94:U94,Teams!AF94:AJ94,Teams!AU94:AY94,Teams!BJ94:BN94,Teams!BY94:CC94,Teams!CC94,Teams!CC94,Teams!CN94:CR94,Teams!DC94:DG94,Teams!DR94:DV94,Teams!EG94:EK94,Teams!EV94:EZ94,Teams!FK94:FO94,Teams!FZ94:GD94,Teams!GO94:GS94,Teams!HD94:HH94,Teams!HS94:HW94,Teams!IH94:IL94,Teams!IW94:JA94)</f>
        <v>136</v>
      </c>
      <c r="BV29" s="314"/>
      <c r="BW29" s="314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</row>
    <row r="30" spans="1:124">
      <c r="A30" s="67" t="s">
        <v>84</v>
      </c>
      <c r="B30" s="68">
        <v>538</v>
      </c>
      <c r="C30" s="68">
        <v>530</v>
      </c>
      <c r="D30" s="68">
        <v>570</v>
      </c>
      <c r="E30" s="68">
        <v>510</v>
      </c>
      <c r="F30" s="68">
        <v>496</v>
      </c>
      <c r="G30" s="68">
        <v>599</v>
      </c>
      <c r="H30" s="68">
        <v>515</v>
      </c>
      <c r="I30" s="68">
        <v>510</v>
      </c>
      <c r="J30" s="68">
        <v>567</v>
      </c>
      <c r="K30" s="68">
        <v>534</v>
      </c>
      <c r="L30" s="68">
        <v>497</v>
      </c>
      <c r="M30" s="68">
        <v>521</v>
      </c>
      <c r="N30" s="68">
        <v>544</v>
      </c>
      <c r="O30" s="68"/>
      <c r="P30" s="68"/>
      <c r="Q30" s="68"/>
      <c r="R30" s="68"/>
      <c r="S30" s="68"/>
      <c r="T30" s="464">
        <v>6931</v>
      </c>
      <c r="U30" s="68" t="s">
        <v>8</v>
      </c>
      <c r="V30" s="204">
        <v>65</v>
      </c>
      <c r="W30" s="60">
        <v>106.63076923076923</v>
      </c>
      <c r="X30" s="247">
        <v>599</v>
      </c>
      <c r="Y30" s="43">
        <v>157</v>
      </c>
      <c r="Z30" s="44">
        <v>139</v>
      </c>
      <c r="AA30" s="398">
        <f t="shared" si="0"/>
        <v>0.72222222222222221</v>
      </c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V30" s="314"/>
      <c r="AW30" s="364" t="s">
        <v>87</v>
      </c>
      <c r="AX30" s="361">
        <v>685</v>
      </c>
      <c r="AY30" s="389">
        <v>592</v>
      </c>
      <c r="AZ30" s="361">
        <v>699</v>
      </c>
      <c r="BA30" s="362"/>
      <c r="BB30" s="361">
        <f>'5'!P27</f>
        <v>616</v>
      </c>
      <c r="BC30" s="365">
        <f>'6'!P35</f>
        <v>631</v>
      </c>
      <c r="BD30" s="365">
        <f>'7'!P43</f>
        <v>656</v>
      </c>
      <c r="BE30" s="365">
        <f>'8'!G3</f>
        <v>686</v>
      </c>
      <c r="BF30" s="365">
        <f>'9'!G27</f>
        <v>674</v>
      </c>
      <c r="BG30" s="365">
        <f>'10'!G35</f>
        <v>623</v>
      </c>
      <c r="BH30" s="365">
        <f>'11'!G43</f>
        <v>634</v>
      </c>
      <c r="BI30" s="361"/>
      <c r="BJ30" s="361">
        <f>'13'!P59</f>
        <v>547</v>
      </c>
      <c r="BK30" s="361"/>
      <c r="BL30" s="361"/>
      <c r="BM30" s="361"/>
      <c r="BN30" s="361"/>
      <c r="BO30" s="361"/>
      <c r="BP30" s="362">
        <f t="shared" si="1"/>
        <v>7043</v>
      </c>
      <c r="BQ30" s="361" t="s">
        <v>8</v>
      </c>
      <c r="BR30" s="361">
        <f t="shared" si="2"/>
        <v>55</v>
      </c>
      <c r="BS30" s="363">
        <f t="shared" si="3"/>
        <v>128.05454545454546</v>
      </c>
      <c r="BT30" s="362">
        <f t="shared" si="4"/>
        <v>699</v>
      </c>
      <c r="BU30" s="366">
        <f>MAX(Teams!BJ76:BN76,Teams!B76:F76,Teams!Q76:U76,Teams!AF76:AI76,Teams!BY76:CC76,Teams!CN76:CR76,Teams!DC76:DG76,Teams!DR76:DV76,Teams!EG76:EK76,Teams!EV76:EZ76,Teams!FK76:FO76,Teams!FZ76:GD76,Teams!GO76:GS76,Teams!HD76:HH76,Teams!HS76:HW76,Teams!IH76:IL76,Teams!IW76:JA76)</f>
        <v>161</v>
      </c>
      <c r="BV30" s="314"/>
      <c r="BW30" s="314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</row>
    <row r="31" spans="1:124">
      <c r="A31" s="67" t="s">
        <v>29</v>
      </c>
      <c r="B31" s="68">
        <v>557</v>
      </c>
      <c r="C31" s="68">
        <v>543</v>
      </c>
      <c r="D31" s="68">
        <v>517</v>
      </c>
      <c r="E31" s="68">
        <v>568</v>
      </c>
      <c r="F31" s="68">
        <v>532</v>
      </c>
      <c r="G31" s="68">
        <v>542</v>
      </c>
      <c r="H31" s="68">
        <v>543</v>
      </c>
      <c r="I31" s="68">
        <v>540</v>
      </c>
      <c r="J31" s="68">
        <v>528</v>
      </c>
      <c r="K31" s="68">
        <v>507</v>
      </c>
      <c r="L31" s="68">
        <v>482</v>
      </c>
      <c r="M31" s="68">
        <v>501</v>
      </c>
      <c r="N31" s="68">
        <v>527</v>
      </c>
      <c r="O31" s="68"/>
      <c r="P31" s="68"/>
      <c r="Q31" s="68"/>
      <c r="R31" s="68"/>
      <c r="S31" s="68"/>
      <c r="T31" s="435">
        <v>6887</v>
      </c>
      <c r="U31" s="68" t="s">
        <v>8</v>
      </c>
      <c r="V31" s="204">
        <v>65</v>
      </c>
      <c r="W31" s="60">
        <v>105.95384615384616</v>
      </c>
      <c r="X31" s="247">
        <v>568</v>
      </c>
      <c r="Y31" s="43">
        <v>134</v>
      </c>
      <c r="Z31" s="44">
        <v>135</v>
      </c>
      <c r="AA31" s="398">
        <f t="shared" si="0"/>
        <v>0.72222222222222221</v>
      </c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V31" s="314"/>
      <c r="AW31" s="364" t="s">
        <v>93</v>
      </c>
      <c r="AX31" s="361"/>
      <c r="AY31" s="365">
        <f>'2'!G19</f>
        <v>547</v>
      </c>
      <c r="AZ31" s="365">
        <f>'3'!G11</f>
        <v>580</v>
      </c>
      <c r="BA31" s="365">
        <f>'4'!P35</f>
        <v>568</v>
      </c>
      <c r="BB31" s="361">
        <f>'5'!P51</f>
        <v>544</v>
      </c>
      <c r="BC31" s="361">
        <f>'6'!P59</f>
        <v>599</v>
      </c>
      <c r="BD31" s="365">
        <f>'7'!G67</f>
        <v>582</v>
      </c>
      <c r="BE31" s="365">
        <f>'8'!P27</f>
        <v>575</v>
      </c>
      <c r="BF31" s="365">
        <f>'9'!G3</f>
        <v>547</v>
      </c>
      <c r="BG31" s="365">
        <f>'10'!P19</f>
        <v>548</v>
      </c>
      <c r="BH31" s="365">
        <f>'11'!P11</f>
        <v>527</v>
      </c>
      <c r="BI31" s="365">
        <f>'12'!G27</f>
        <v>600</v>
      </c>
      <c r="BJ31" s="365">
        <f>'13'!G51</f>
        <v>540</v>
      </c>
      <c r="BK31" s="361"/>
      <c r="BL31" s="361"/>
      <c r="BM31" s="361"/>
      <c r="BN31" s="361"/>
      <c r="BO31" s="361"/>
      <c r="BP31" s="362">
        <f t="shared" si="1"/>
        <v>6757</v>
      </c>
      <c r="BQ31" s="361" t="s">
        <v>8</v>
      </c>
      <c r="BR31" s="361">
        <f t="shared" si="2"/>
        <v>60</v>
      </c>
      <c r="BS31" s="363">
        <f t="shared" si="3"/>
        <v>112.61666666666666</v>
      </c>
      <c r="BT31" s="362">
        <f t="shared" si="4"/>
        <v>600</v>
      </c>
      <c r="BU31" s="366">
        <f>MAX(Teams!Q10:U10,Teams!AF10:AJ10,Teams!AU10:AY10,Teams!BJ10:BN10,Teams!BY10:CC10,Teams!CC10,Teams!CC10,Teams!CN10:CR10,Teams!DC10:DG10,Teams!DR10:DV10,Teams!EG10:EK10,Teams!EV10:EZ10,Teams!FK10:FO10,Teams!FZ10:GD10,Teams!GO10:GS10,Teams!HD10:HH10,Teams!HS10:HW10,Teams!IH10:IL10,Teams!IW10:JA10)</f>
        <v>148</v>
      </c>
      <c r="BV31" s="314"/>
      <c r="BW31" s="314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</row>
    <row r="32" spans="1:124">
      <c r="A32" s="67" t="s">
        <v>74</v>
      </c>
      <c r="B32" s="68">
        <v>511</v>
      </c>
      <c r="C32" s="68">
        <v>539</v>
      </c>
      <c r="D32" s="68">
        <v>509</v>
      </c>
      <c r="E32" s="68">
        <v>540</v>
      </c>
      <c r="F32" s="68">
        <v>585</v>
      </c>
      <c r="G32" s="68">
        <v>482</v>
      </c>
      <c r="H32" s="68"/>
      <c r="I32" s="68"/>
      <c r="J32" s="68">
        <v>507</v>
      </c>
      <c r="K32" s="68">
        <v>552</v>
      </c>
      <c r="L32" s="68">
        <v>518</v>
      </c>
      <c r="M32" s="68"/>
      <c r="N32" s="68">
        <v>549</v>
      </c>
      <c r="O32" s="68"/>
      <c r="P32" s="68"/>
      <c r="Q32" s="68"/>
      <c r="R32" s="68"/>
      <c r="S32" s="68"/>
      <c r="T32" s="463">
        <v>5292</v>
      </c>
      <c r="U32" s="68" t="s">
        <v>8</v>
      </c>
      <c r="V32" s="204">
        <v>50</v>
      </c>
      <c r="W32" s="60">
        <v>105.84</v>
      </c>
      <c r="X32" s="247">
        <v>585</v>
      </c>
      <c r="Y32" s="43">
        <v>173</v>
      </c>
      <c r="Z32" s="44">
        <v>138</v>
      </c>
      <c r="AA32" s="398">
        <f t="shared" si="0"/>
        <v>0.55555555555555558</v>
      </c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V32" s="314"/>
      <c r="AW32" s="364" t="s">
        <v>84</v>
      </c>
      <c r="AX32" s="365">
        <f>'1'!P42</f>
        <v>538</v>
      </c>
      <c r="AY32" s="365">
        <f>'2'!P34</f>
        <v>530</v>
      </c>
      <c r="AZ32" s="365">
        <f>'3'!P26</f>
        <v>570</v>
      </c>
      <c r="BA32" s="365">
        <f>'4'!G66</f>
        <v>510</v>
      </c>
      <c r="BB32" s="361">
        <f>'5'!G42</f>
        <v>496</v>
      </c>
      <c r="BC32" s="365">
        <f>'6'!G34</f>
        <v>599</v>
      </c>
      <c r="BD32" s="365">
        <f>'7'!G26</f>
        <v>515</v>
      </c>
      <c r="BE32" s="365">
        <f>'8'!P66</f>
        <v>510</v>
      </c>
      <c r="BF32" s="365">
        <f>'9'!G18</f>
        <v>567</v>
      </c>
      <c r="BG32" s="423">
        <f>'10'!G2</f>
        <v>534</v>
      </c>
      <c r="BH32" s="365">
        <f>'11'!G10</f>
        <v>497</v>
      </c>
      <c r="BI32" s="365">
        <f>'12'!G50</f>
        <v>521</v>
      </c>
      <c r="BJ32" s="365">
        <f>'13'!P18</f>
        <v>544</v>
      </c>
      <c r="BK32" s="361"/>
      <c r="BL32" s="361"/>
      <c r="BM32" s="361"/>
      <c r="BN32" s="361"/>
      <c r="BO32" s="361"/>
      <c r="BP32" s="362">
        <f t="shared" si="1"/>
        <v>6931</v>
      </c>
      <c r="BQ32" s="361" t="s">
        <v>8</v>
      </c>
      <c r="BR32" s="361">
        <f t="shared" si="2"/>
        <v>65</v>
      </c>
      <c r="BS32" s="363">
        <f t="shared" si="3"/>
        <v>106.63076923076923</v>
      </c>
      <c r="BT32" s="362">
        <f t="shared" si="4"/>
        <v>599</v>
      </c>
      <c r="BU32" s="366">
        <f>MAX(Teams!B69:F69,Teams!Q69:U69,Teams!AF69:AJ69,Teams!AU69:AY69,Teams!BJ69:BN69,Teams!BY69:CC69,Teams!CC69,Teams!CC69,Teams!CN69:CR69,Teams!DC69:DG69,Teams!DR69:DV69,Teams!EG69:EK69,Teams!EV69:EZ69,Teams!FK69:FO69,Teams!FZ69:GD69,Teams!GO69:GS69,Teams!HD69:HH69,Teams!HS69:HW69,Teams!IH69:IL69,Teams!IW69:JA69)</f>
        <v>139</v>
      </c>
      <c r="BV32" s="314"/>
      <c r="BW32" s="314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</row>
    <row r="33" spans="1:124">
      <c r="A33" s="67" t="s">
        <v>80</v>
      </c>
      <c r="B33" s="68">
        <v>522</v>
      </c>
      <c r="C33" s="68">
        <v>480</v>
      </c>
      <c r="D33" s="68">
        <v>500</v>
      </c>
      <c r="E33" s="68">
        <v>513</v>
      </c>
      <c r="F33" s="68">
        <v>518</v>
      </c>
      <c r="G33" s="68">
        <v>549</v>
      </c>
      <c r="H33" s="68">
        <v>521</v>
      </c>
      <c r="I33" s="68">
        <v>506</v>
      </c>
      <c r="J33" s="68">
        <v>512</v>
      </c>
      <c r="K33" s="68">
        <v>552</v>
      </c>
      <c r="L33" s="68">
        <v>575</v>
      </c>
      <c r="M33" s="68">
        <v>533</v>
      </c>
      <c r="N33" s="68">
        <v>503</v>
      </c>
      <c r="O33" s="68"/>
      <c r="P33" s="68"/>
      <c r="Q33" s="68"/>
      <c r="R33" s="68"/>
      <c r="S33" s="68"/>
      <c r="T33" s="463">
        <v>6784</v>
      </c>
      <c r="U33" s="68" t="s">
        <v>8</v>
      </c>
      <c r="V33" s="204">
        <v>65</v>
      </c>
      <c r="W33" s="49">
        <v>104.36923076923077</v>
      </c>
      <c r="X33" s="247">
        <v>575</v>
      </c>
      <c r="Y33" s="43">
        <v>138</v>
      </c>
      <c r="Z33" s="44">
        <v>132</v>
      </c>
      <c r="AA33" s="398">
        <f t="shared" si="0"/>
        <v>0.72222222222222221</v>
      </c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V33" s="314"/>
      <c r="AW33" s="364" t="s">
        <v>6</v>
      </c>
      <c r="AX33" s="361">
        <f>'1'!G58</f>
        <v>623</v>
      </c>
      <c r="AY33" s="365">
        <f>'2'!P66</f>
        <v>606</v>
      </c>
      <c r="AZ33" s="365">
        <f>'3'!G50</f>
        <v>653</v>
      </c>
      <c r="BA33" s="365">
        <f>'4'!P10</f>
        <v>583</v>
      </c>
      <c r="BB33" s="361">
        <f>'5'!P34</f>
        <v>590</v>
      </c>
      <c r="BC33" s="365">
        <f>'6'!P42</f>
        <v>586</v>
      </c>
      <c r="BD33" s="365">
        <f>'7'!P26</f>
        <v>621</v>
      </c>
      <c r="BE33" s="365">
        <f>'8'!G18</f>
        <v>546</v>
      </c>
      <c r="BF33" s="365">
        <f>'9'!G34</f>
        <v>551</v>
      </c>
      <c r="BG33" s="365">
        <f>'10'!G42</f>
        <v>587</v>
      </c>
      <c r="BH33" s="365">
        <f>'11'!G26</f>
        <v>582</v>
      </c>
      <c r="BI33" s="365">
        <f>'12'!G10</f>
        <v>540</v>
      </c>
      <c r="BJ33" s="365">
        <f>'13'!G66</f>
        <v>558</v>
      </c>
      <c r="BK33" s="361"/>
      <c r="BL33" s="361"/>
      <c r="BM33" s="361"/>
      <c r="BN33" s="361"/>
      <c r="BO33" s="361"/>
      <c r="BP33" s="362">
        <f t="shared" si="1"/>
        <v>7626</v>
      </c>
      <c r="BQ33" s="361" t="s">
        <v>8</v>
      </c>
      <c r="BR33" s="361">
        <f t="shared" si="2"/>
        <v>65</v>
      </c>
      <c r="BS33" s="363">
        <f t="shared" si="3"/>
        <v>117.32307692307693</v>
      </c>
      <c r="BT33" s="362">
        <f t="shared" si="4"/>
        <v>653</v>
      </c>
      <c r="BU33" s="366">
        <f>MAX(Teams!B87:F87,Teams!Q87:U87,Teams!AF87:AJ87,Teams!AU87:AY87,Teams!BJ87:BN87,Teams!BY87:CC87,Teams!CC87,Teams!CC87,Teams!CN87:CR87,Teams!DC87:DG87,Teams!DR87:DV87,Teams!EG87:EK87,Teams!EV87:EZ87,Teams!FK87:FO87,Teams!FZ87:GD87,Teams!GO87:GS87,Teams!HD87:HH87,Teams!HS87:HW87,Teams!IH87:IL87,Teams!IW87:JA87)</f>
        <v>164</v>
      </c>
      <c r="BV33" s="314"/>
      <c r="BW33" s="314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</row>
    <row r="34" spans="1:124">
      <c r="A34" s="67" t="s">
        <v>468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>
        <v>498</v>
      </c>
      <c r="N34" s="68">
        <v>540</v>
      </c>
      <c r="O34" s="68"/>
      <c r="P34" s="68"/>
      <c r="Q34" s="68"/>
      <c r="R34" s="68"/>
      <c r="S34" s="68"/>
      <c r="T34" s="464">
        <v>1038</v>
      </c>
      <c r="U34" s="68" t="s">
        <v>8</v>
      </c>
      <c r="V34" s="204">
        <v>10</v>
      </c>
      <c r="W34" s="49">
        <v>103.8</v>
      </c>
      <c r="X34" s="247">
        <v>540</v>
      </c>
      <c r="Y34" s="43">
        <v>175</v>
      </c>
      <c r="Z34" s="44">
        <v>137</v>
      </c>
      <c r="AA34" s="398">
        <f t="shared" si="0"/>
        <v>0.1111111111111111</v>
      </c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V34" s="314"/>
      <c r="AW34" s="364" t="s">
        <v>307</v>
      </c>
      <c r="AX34" s="365">
        <f>'1'!P19</f>
        <v>672</v>
      </c>
      <c r="AY34" s="365">
        <f>'2'!P3</f>
        <v>670</v>
      </c>
      <c r="AZ34" s="365">
        <f>'3'!P11</f>
        <v>650</v>
      </c>
      <c r="BA34" s="365">
        <f>'4'!P67</f>
        <v>659</v>
      </c>
      <c r="BB34" s="361">
        <f>'5'!G19</f>
        <v>565</v>
      </c>
      <c r="BC34" s="361"/>
      <c r="BD34" s="365">
        <f>'7'!G11</f>
        <v>658</v>
      </c>
      <c r="BE34" s="361">
        <f>'8'!P59</f>
        <v>650</v>
      </c>
      <c r="BF34" s="365">
        <f>'9'!P43</f>
        <v>599</v>
      </c>
      <c r="BG34" s="365">
        <f>'10'!P35</f>
        <v>550</v>
      </c>
      <c r="BH34" s="365">
        <f>'11'!P27</f>
        <v>737</v>
      </c>
      <c r="BI34" s="365">
        <f>'12'!G67</f>
        <v>574</v>
      </c>
      <c r="BJ34" s="365">
        <f>'13'!G43</f>
        <v>633</v>
      </c>
      <c r="BK34" s="361"/>
      <c r="BL34" s="361"/>
      <c r="BM34" s="361"/>
      <c r="BN34" s="361"/>
      <c r="BO34" s="361"/>
      <c r="BP34" s="362">
        <f t="shared" si="1"/>
        <v>7617</v>
      </c>
      <c r="BQ34" s="361" t="s">
        <v>8</v>
      </c>
      <c r="BR34" s="361">
        <f t="shared" si="2"/>
        <v>60</v>
      </c>
      <c r="BS34" s="363">
        <f t="shared" si="3"/>
        <v>126.95</v>
      </c>
      <c r="BT34" s="362">
        <f t="shared" si="4"/>
        <v>737</v>
      </c>
      <c r="BU34" s="366">
        <f>MAX(Teams!B34:F34,Teams!Q34:U34,Teams!AF34:AJ34,Teams!AU34:AY34,Teams!BJ34:BN34,Teams!BY34:CC34,Teams!CC34,Teams!CC34,Teams!CN34:CR34,Teams!DC34:DG34,Teams!DR34:DV34,Teams!EG34:EK34,Teams!EV34:EZ34,Teams!FK34:FO34,Teams!FZ34:GD34,Teams!GO34:GS34,Teams!HD34:HH34,Teams!HS34:HW34,Teams!IH34:IL34,Teams!IW34:JA34)</f>
        <v>183</v>
      </c>
      <c r="BV34" s="314"/>
      <c r="BW34" s="314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</row>
    <row r="35" spans="1:124">
      <c r="A35" s="67" t="s">
        <v>30</v>
      </c>
      <c r="B35" s="68">
        <v>451</v>
      </c>
      <c r="C35" s="68">
        <v>459</v>
      </c>
      <c r="D35" s="68">
        <v>521</v>
      </c>
      <c r="E35" s="68">
        <v>492</v>
      </c>
      <c r="F35" s="68">
        <v>454</v>
      </c>
      <c r="G35" s="68"/>
      <c r="H35" s="68"/>
      <c r="I35" s="68">
        <v>526</v>
      </c>
      <c r="J35" s="68">
        <v>475</v>
      </c>
      <c r="K35" s="68">
        <v>494</v>
      </c>
      <c r="L35" s="68">
        <v>529</v>
      </c>
      <c r="M35" s="68">
        <v>517</v>
      </c>
      <c r="N35" s="68">
        <v>458</v>
      </c>
      <c r="O35" s="68"/>
      <c r="P35" s="68"/>
      <c r="Q35" s="68"/>
      <c r="R35" s="68"/>
      <c r="S35" s="68"/>
      <c r="T35" s="401">
        <v>5376</v>
      </c>
      <c r="U35" s="68" t="s">
        <v>8</v>
      </c>
      <c r="V35" s="204">
        <v>55</v>
      </c>
      <c r="W35" s="60">
        <v>97.74545454545455</v>
      </c>
      <c r="X35" s="247">
        <v>529</v>
      </c>
      <c r="Y35" s="43">
        <v>138</v>
      </c>
      <c r="Z35" s="44">
        <v>138</v>
      </c>
      <c r="AA35" s="398">
        <f t="shared" si="0"/>
        <v>0.61111111111111116</v>
      </c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V35" s="314"/>
      <c r="AW35" s="364" t="s">
        <v>71</v>
      </c>
      <c r="AX35" s="365">
        <f>'1'!P2</f>
        <v>585</v>
      </c>
      <c r="AY35" s="366">
        <f>'2'!G18</f>
        <v>576</v>
      </c>
      <c r="AZ35" s="366">
        <f>'3'!G10</f>
        <v>648</v>
      </c>
      <c r="BA35" s="366">
        <f>'4'!P34</f>
        <v>609</v>
      </c>
      <c r="BB35" s="362">
        <f>'5'!P50</f>
        <v>631</v>
      </c>
      <c r="BC35" s="362">
        <f>'6'!P58</f>
        <v>575</v>
      </c>
      <c r="BD35" s="366">
        <f>'7'!G66</f>
        <v>578</v>
      </c>
      <c r="BE35" s="366">
        <f>'8'!P26</f>
        <v>642</v>
      </c>
      <c r="BF35" s="366">
        <f>'9'!G2</f>
        <v>577</v>
      </c>
      <c r="BG35" s="362"/>
      <c r="BH35" s="362"/>
      <c r="BI35" s="362"/>
      <c r="BJ35" s="366">
        <f>'13'!G50</f>
        <v>563</v>
      </c>
      <c r="BK35" s="362"/>
      <c r="BL35" s="362"/>
      <c r="BM35" s="362"/>
      <c r="BN35" s="362"/>
      <c r="BO35" s="362"/>
      <c r="BP35" s="362">
        <f t="shared" si="1"/>
        <v>5984</v>
      </c>
      <c r="BQ35" s="361" t="s">
        <v>8</v>
      </c>
      <c r="BR35" s="361">
        <f t="shared" si="2"/>
        <v>50</v>
      </c>
      <c r="BS35" s="363">
        <f t="shared" si="3"/>
        <v>119.68</v>
      </c>
      <c r="BT35" s="362">
        <f t="shared" si="4"/>
        <v>648</v>
      </c>
      <c r="BU35" s="366">
        <f>MAX(Teams!B9:F9,Teams!Q9:U9,Teams!AF9:AJ9,Teams!AU9:AY9,Teams!BJ9:BN9,Teams!BY9:CC9,Teams!CC9,Teams!CC9,Teams!CN9:CR9,Teams!DC9:DG9,Teams!DR9:DV9,Teams!EG9:EK9,Teams!EV9:EZ9,Teams!FK9:FO9,Teams!FZ9:GD9,Teams!GO9:GS9,Teams!HD9:HH9,Teams!HS9:HW9,Teams!IH9:IL9,Teams!IW9:JA9)</f>
        <v>152</v>
      </c>
      <c r="BV35" s="314"/>
      <c r="BW35" s="314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</row>
    <row r="36" spans="1:124">
      <c r="A36" s="321" t="s">
        <v>269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10"/>
      <c r="U36" s="309"/>
      <c r="V36" s="311"/>
      <c r="W36" s="312"/>
      <c r="X36" s="312"/>
      <c r="Y36" s="45"/>
      <c r="Z36" s="309"/>
      <c r="AA36" s="309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V36" s="314"/>
      <c r="AW36" s="367" t="s">
        <v>79</v>
      </c>
      <c r="AX36" s="368">
        <f>'1'!P18</f>
        <v>497</v>
      </c>
      <c r="AY36" s="368">
        <f>'2'!P2</f>
        <v>506</v>
      </c>
      <c r="AZ36" s="368">
        <f>'3'!P10</f>
        <v>506</v>
      </c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70">
        <f t="shared" si="1"/>
        <v>1509</v>
      </c>
      <c r="BQ36" s="369" t="s">
        <v>8</v>
      </c>
      <c r="BR36" s="369">
        <f t="shared" si="2"/>
        <v>15</v>
      </c>
      <c r="BS36" s="371">
        <f t="shared" si="3"/>
        <v>100.6</v>
      </c>
      <c r="BT36" s="367">
        <f t="shared" si="4"/>
        <v>506</v>
      </c>
      <c r="BU36" s="370">
        <f>MAX(Teams!B33:F33,Teams!Q33:U33,Teams!AF33:AJ33,Teams!AU33:AY33,Teams!BJ33:BN33,Teams!BY33:CC33,Teams!CC33,Teams!CC33,Teams!CN33:CR33,Teams!DC33:DG33,Teams!DR33:DV33,Teams!EG33:EK33,Teams!EV33:EZ33,Teams!FK33:FO33,Teams!FZ33:GD33,Teams!GO33:GS33,Teams!HD33:HH33,Teams!HS33:HW33,Teams!IH33:IL33,Teams!IW33:JA33)</f>
        <v>149</v>
      </c>
      <c r="BV36" s="314"/>
      <c r="BW36" s="314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</row>
    <row r="37" spans="1:124">
      <c r="A37" s="43" t="s">
        <v>447</v>
      </c>
      <c r="L37" s="43">
        <f>'11'!G66</f>
        <v>622</v>
      </c>
      <c r="T37" s="121">
        <f>SUM(C37:S37)</f>
        <v>622</v>
      </c>
      <c r="U37" s="68" t="s">
        <v>8</v>
      </c>
      <c r="V37" s="204">
        <f>COUNTA(C37:S37)*5</f>
        <v>5</v>
      </c>
      <c r="W37" s="49">
        <f t="shared" ref="W37:W47" si="5">SUM(T37/V37)</f>
        <v>124.4</v>
      </c>
      <c r="X37" s="247">
        <f>MAX(C37:Q37)</f>
        <v>622</v>
      </c>
      <c r="Y37" s="47"/>
      <c r="Z37" s="392"/>
      <c r="AA37" s="398">
        <f t="shared" ref="AA37:AA47" si="6">V37/(90)</f>
        <v>5.5555555555555552E-2</v>
      </c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V37" s="314"/>
      <c r="AW37" s="414" t="s">
        <v>81</v>
      </c>
      <c r="AX37" s="419">
        <f>'1'!G27</f>
        <v>525</v>
      </c>
      <c r="AY37" s="420">
        <f>'2'!P59</f>
        <v>477</v>
      </c>
      <c r="AZ37" s="419">
        <f>'3'!P51</f>
        <v>550</v>
      </c>
      <c r="BA37" s="419">
        <f>'4'!G43</f>
        <v>538</v>
      </c>
      <c r="BB37" s="420">
        <f>'5'!P19</f>
        <v>499</v>
      </c>
      <c r="BC37" s="419">
        <f>'6'!P11</f>
        <v>497</v>
      </c>
      <c r="BD37" s="420"/>
      <c r="BE37" s="420"/>
      <c r="BF37" s="420"/>
      <c r="BG37" s="420"/>
      <c r="BH37" s="420"/>
      <c r="BI37" s="420"/>
      <c r="BJ37" s="420"/>
      <c r="BK37" s="420"/>
      <c r="BL37" s="420"/>
      <c r="BM37" s="420"/>
      <c r="BN37" s="420"/>
      <c r="BO37" s="420"/>
      <c r="BP37" s="414">
        <f t="shared" si="1"/>
        <v>3086</v>
      </c>
      <c r="BQ37" s="420" t="s">
        <v>8</v>
      </c>
      <c r="BR37" s="420">
        <f t="shared" si="2"/>
        <v>30</v>
      </c>
      <c r="BS37" s="421">
        <f t="shared" si="3"/>
        <v>102.86666666666666</v>
      </c>
      <c r="BT37" s="414">
        <f t="shared" si="4"/>
        <v>550</v>
      </c>
      <c r="BU37" s="422">
        <f>MAX(Teams!B100:F100,Teams!Q100:U100,Teams!AF100:AJ100,Teams!AU100:AY100,Teams!BJ100:BN100,Teams!BY100:CC100,Teams!CC100,Teams!CC100,Teams!CN100:CR100,Teams!DC100:DG100,Teams!DR100:DV100,Teams!EG100:EK100,Teams!EV100:EZ100,Teams!FK100:FO100,Teams!FZ100:GD100,Teams!GO100:GS100,Teams!HD100:HH100,Teams!HS100:HW100,Teams!IH100:IL100,Teams!IW100:JA100)</f>
        <v>143</v>
      </c>
      <c r="BV37" s="314"/>
      <c r="BW37" s="314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</row>
    <row r="38" spans="1:124">
      <c r="A38" s="43" t="s">
        <v>72</v>
      </c>
      <c r="B38" s="43">
        <v>546</v>
      </c>
      <c r="D38" s="43">
        <v>633</v>
      </c>
      <c r="F38" s="43">
        <v>607</v>
      </c>
      <c r="G38" s="43">
        <f>'6'!G50</f>
        <v>697</v>
      </c>
      <c r="H38" s="405">
        <v>593</v>
      </c>
      <c r="T38" s="465">
        <f t="shared" ref="T38:T47" si="7">SUM(C38:S38)</f>
        <v>2530</v>
      </c>
      <c r="U38" s="68" t="s">
        <v>8</v>
      </c>
      <c r="V38" s="204">
        <f t="shared" ref="V38:V47" si="8">COUNTA(C38:S38)*5</f>
        <v>20</v>
      </c>
      <c r="W38" s="49">
        <f t="shared" si="5"/>
        <v>126.5</v>
      </c>
      <c r="X38" s="247">
        <f t="shared" ref="X38:X47" si="9">MAX(C38:Q38)</f>
        <v>697</v>
      </c>
      <c r="Y38" s="45"/>
      <c r="Z38" s="313"/>
      <c r="AA38" s="398">
        <f t="shared" si="6"/>
        <v>0.22222222222222221</v>
      </c>
      <c r="AB38" s="46"/>
      <c r="AC38" s="46"/>
      <c r="AD38" s="46"/>
      <c r="AE38" s="46"/>
      <c r="AF38" s="48"/>
      <c r="AG38" s="48"/>
      <c r="AR38" s="357"/>
      <c r="AS38" s="358"/>
      <c r="AT38" s="314"/>
      <c r="AU38" s="314"/>
      <c r="AV38" s="314"/>
      <c r="AW38" s="414" t="s">
        <v>91</v>
      </c>
      <c r="AX38" s="419">
        <f>'1'!P66</f>
        <v>560</v>
      </c>
      <c r="AY38" s="419">
        <f>'2'!P42</f>
        <v>511</v>
      </c>
      <c r="AZ38" s="419">
        <f>'3'!P34</f>
        <v>628</v>
      </c>
      <c r="BA38" s="420">
        <f>'4'!G58</f>
        <v>516</v>
      </c>
      <c r="BB38" s="420">
        <f>'5'!G26</f>
        <v>571</v>
      </c>
      <c r="BC38" s="419">
        <f>'6'!G42</f>
        <v>560</v>
      </c>
      <c r="BD38" s="420"/>
      <c r="BE38" s="419">
        <f>'8'!G50</f>
        <v>546</v>
      </c>
      <c r="BF38" s="419">
        <f>'9'!P2</f>
        <v>493</v>
      </c>
      <c r="BG38" s="420"/>
      <c r="BH38" s="420"/>
      <c r="BI38" s="420"/>
      <c r="BJ38" s="420"/>
      <c r="BK38" s="420"/>
      <c r="BL38" s="420"/>
      <c r="BM38" s="420"/>
      <c r="BN38" s="420"/>
      <c r="BO38" s="420"/>
      <c r="BP38" s="414">
        <f t="shared" si="1"/>
        <v>4385</v>
      </c>
      <c r="BQ38" s="420" t="s">
        <v>8</v>
      </c>
      <c r="BR38" s="420">
        <f t="shared" si="2"/>
        <v>40</v>
      </c>
      <c r="BS38" s="421">
        <f t="shared" si="3"/>
        <v>109.625</v>
      </c>
      <c r="BT38" s="414">
        <f t="shared" si="4"/>
        <v>628</v>
      </c>
      <c r="BU38" s="422">
        <f>MAX(Teams!B45:F45,Teams!Q45:U45,Teams!AF45:AJ45,Teams!AU45:AY45,Teams!BJ45:BN45,Teams!BY45:CC45,Teams!CC45,Teams!CC45,Teams!CN45:CR45,Teams!DC45:DG45,Teams!DR45:DV45,Teams!EG45:EK45,Teams!EV45:EZ45,Teams!FK45:FO45,Teams!FZ45:GD45,Teams!GO45:GS45,Teams!HD45:HH45,Teams!HS45:HW45,Teams!IH45:IL45,Teams!IW45:JA45)</f>
        <v>151</v>
      </c>
      <c r="BV38" s="314"/>
      <c r="BW38" s="314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</row>
    <row r="39" spans="1:124">
      <c r="A39" s="43" t="s">
        <v>470</v>
      </c>
      <c r="E39" s="42"/>
      <c r="F39" s="42"/>
      <c r="G39" s="42"/>
      <c r="H39" s="42"/>
      <c r="I39" s="42"/>
      <c r="J39" s="42"/>
      <c r="M39" s="461">
        <f>'12'!P27</f>
        <v>595</v>
      </c>
      <c r="T39" s="465">
        <f t="shared" si="7"/>
        <v>595</v>
      </c>
      <c r="U39" s="68" t="s">
        <v>8</v>
      </c>
      <c r="V39" s="204">
        <f t="shared" si="8"/>
        <v>5</v>
      </c>
      <c r="W39" s="49">
        <f t="shared" si="5"/>
        <v>119</v>
      </c>
      <c r="X39" s="247">
        <f t="shared" si="9"/>
        <v>595</v>
      </c>
      <c r="AA39" s="398">
        <f t="shared" si="6"/>
        <v>5.5555555555555552E-2</v>
      </c>
      <c r="AB39" s="46"/>
      <c r="AC39" s="46"/>
      <c r="AD39" s="46"/>
      <c r="AE39" s="46"/>
      <c r="AF39" s="48"/>
      <c r="AG39" s="48"/>
      <c r="AR39" s="357"/>
      <c r="AS39" s="358"/>
      <c r="AU39" s="314"/>
      <c r="AV39" s="314"/>
      <c r="AW39" s="414" t="s">
        <v>27</v>
      </c>
      <c r="AX39" s="456">
        <f>'1'!G34</f>
        <v>568</v>
      </c>
      <c r="AY39" s="456">
        <f>'2'!G42</f>
        <v>557</v>
      </c>
      <c r="AZ39" s="456">
        <f>'3'!G26</f>
        <v>527</v>
      </c>
      <c r="BA39" s="456">
        <f>'4'!P2</f>
        <v>537</v>
      </c>
      <c r="BB39" s="457"/>
      <c r="BC39" s="457"/>
      <c r="BD39" s="456">
        <f>'7'!P66</f>
        <v>559</v>
      </c>
      <c r="BE39" s="456">
        <f>'8'!G10</f>
        <v>547</v>
      </c>
      <c r="BF39" s="457">
        <f>'9'!P58</f>
        <v>610</v>
      </c>
      <c r="BG39" s="456">
        <f>'10'!P50</f>
        <v>546</v>
      </c>
      <c r="BH39" s="457"/>
      <c r="BI39" s="457"/>
      <c r="BJ39" s="457"/>
      <c r="BK39" s="457"/>
      <c r="BL39" s="457"/>
      <c r="BM39" s="457"/>
      <c r="BN39" s="457"/>
      <c r="BO39" s="457"/>
      <c r="BP39" s="458">
        <f t="shared" si="1"/>
        <v>4451</v>
      </c>
      <c r="BQ39" s="457" t="s">
        <v>8</v>
      </c>
      <c r="BR39" s="457">
        <f t="shared" si="2"/>
        <v>40</v>
      </c>
      <c r="BS39" s="459">
        <f t="shared" si="3"/>
        <v>111.27500000000001</v>
      </c>
      <c r="BT39" s="458">
        <f t="shared" si="4"/>
        <v>610</v>
      </c>
      <c r="BU39" s="460">
        <f>MAX(Teams!B51:F51,Teams!Q51:U51,Teams!AF51:AJ51,Teams!AU51:AY51,Teams!BJ51:BN51,Teams!BY51:CC51,Teams!CC51,Teams!CC51,Teams!CN51:CR51,Teams!DC51:DG51,Teams!DR51:DV51,Teams!EG51:EK51,Teams!EV51:EZ51)</f>
        <v>158</v>
      </c>
      <c r="BV39" s="314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</row>
    <row r="40" spans="1:124">
      <c r="A40" s="204" t="s">
        <v>392</v>
      </c>
      <c r="F40" s="43">
        <v>598</v>
      </c>
      <c r="H40" s="43">
        <v>609</v>
      </c>
      <c r="K40" s="43">
        <f>'10'!P58</f>
        <v>567</v>
      </c>
      <c r="L40" s="43">
        <f>'11'!P51</f>
        <v>563</v>
      </c>
      <c r="M40" s="461">
        <f>'12'!G18</f>
        <v>608</v>
      </c>
      <c r="T40" s="465">
        <f t="shared" si="7"/>
        <v>2945</v>
      </c>
      <c r="U40" s="68" t="s">
        <v>8</v>
      </c>
      <c r="V40" s="204">
        <f t="shared" si="8"/>
        <v>25</v>
      </c>
      <c r="W40" s="49">
        <f t="shared" si="5"/>
        <v>117.8</v>
      </c>
      <c r="X40" s="247">
        <f t="shared" si="9"/>
        <v>609</v>
      </c>
      <c r="AA40" s="398">
        <f t="shared" si="6"/>
        <v>0.27777777777777779</v>
      </c>
      <c r="AB40" s="48"/>
      <c r="AC40" s="48"/>
      <c r="AD40" s="48"/>
      <c r="AE40" s="48"/>
      <c r="AF40" s="48"/>
      <c r="AG40" s="48"/>
      <c r="AH40" s="47"/>
      <c r="AI40" s="42"/>
      <c r="AJ40" s="42"/>
      <c r="AK40" s="42"/>
      <c r="AL40" s="42"/>
      <c r="AM40" s="42"/>
      <c r="AR40" s="44"/>
      <c r="AS40" s="49"/>
      <c r="AU40" s="314"/>
      <c r="AV40" s="314"/>
      <c r="BV40" s="314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</row>
    <row r="41" spans="1:124">
      <c r="A41" s="43" t="s">
        <v>399</v>
      </c>
      <c r="G41" s="43">
        <f>'6'!P27</f>
        <v>587</v>
      </c>
      <c r="H41" s="43">
        <v>555</v>
      </c>
      <c r="T41" s="465">
        <f t="shared" si="7"/>
        <v>1142</v>
      </c>
      <c r="U41" s="68" t="s">
        <v>8</v>
      </c>
      <c r="V41" s="204">
        <f t="shared" si="8"/>
        <v>10</v>
      </c>
      <c r="W41" s="49">
        <f t="shared" si="5"/>
        <v>114.2</v>
      </c>
      <c r="X41" s="247">
        <f t="shared" si="9"/>
        <v>587</v>
      </c>
      <c r="Y41" s="47"/>
      <c r="AA41" s="398">
        <f t="shared" si="6"/>
        <v>0.1111111111111111</v>
      </c>
      <c r="AB41" s="48"/>
      <c r="AC41" s="48"/>
      <c r="AD41" s="48"/>
      <c r="AE41" s="48"/>
      <c r="AF41" s="48"/>
      <c r="AG41" s="48"/>
      <c r="AR41" s="44"/>
      <c r="AS41" s="49"/>
      <c r="AU41" s="314"/>
      <c r="AV41" s="314"/>
      <c r="BV41" s="314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</row>
    <row r="42" spans="1:124">
      <c r="A42" s="43" t="s">
        <v>420</v>
      </c>
      <c r="E42" s="48"/>
      <c r="F42" s="48"/>
      <c r="G42" s="437">
        <f>'6'!G3</f>
        <v>580</v>
      </c>
      <c r="H42" s="48"/>
      <c r="I42" s="48"/>
      <c r="J42" s="48"/>
      <c r="M42" s="461">
        <f>'12'!P18</f>
        <v>550</v>
      </c>
      <c r="N42" s="461">
        <f>'13'!P11</f>
        <v>572</v>
      </c>
      <c r="T42" s="465">
        <f t="shared" si="7"/>
        <v>1702</v>
      </c>
      <c r="U42" s="68" t="s">
        <v>8</v>
      </c>
      <c r="V42" s="204">
        <f t="shared" si="8"/>
        <v>15</v>
      </c>
      <c r="W42" s="49">
        <f t="shared" si="5"/>
        <v>113.46666666666667</v>
      </c>
      <c r="X42" s="247">
        <f t="shared" si="9"/>
        <v>580</v>
      </c>
      <c r="AA42" s="398">
        <f t="shared" si="6"/>
        <v>0.16666666666666666</v>
      </c>
      <c r="AU42" s="314"/>
      <c r="AV42" s="314"/>
      <c r="BU42" s="316"/>
      <c r="BV42" s="314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</row>
    <row r="43" spans="1:124">
      <c r="A43" s="43" t="s">
        <v>446</v>
      </c>
      <c r="E43" s="48"/>
      <c r="F43" s="48"/>
      <c r="G43" s="48"/>
      <c r="H43" s="48"/>
      <c r="I43" s="48"/>
      <c r="J43" s="48"/>
      <c r="L43" s="43">
        <f>'11'!P26</f>
        <v>566</v>
      </c>
      <c r="T43" s="465">
        <f t="shared" si="7"/>
        <v>566</v>
      </c>
      <c r="U43" s="68" t="s">
        <v>8</v>
      </c>
      <c r="V43" s="204">
        <f t="shared" si="8"/>
        <v>5</v>
      </c>
      <c r="W43" s="49">
        <f t="shared" si="5"/>
        <v>113.2</v>
      </c>
      <c r="X43" s="247">
        <f t="shared" si="9"/>
        <v>566</v>
      </c>
      <c r="AA43" s="398">
        <f t="shared" si="6"/>
        <v>5.5555555555555552E-2</v>
      </c>
      <c r="AU43" s="314"/>
      <c r="AV43" s="314"/>
      <c r="BU43" s="314"/>
      <c r="BV43" s="314"/>
      <c r="BW43" s="258"/>
      <c r="BX43" s="258"/>
      <c r="BY43" s="258"/>
    </row>
    <row r="44" spans="1:124">
      <c r="A44" s="43" t="s">
        <v>391</v>
      </c>
      <c r="E44" s="42"/>
      <c r="F44" s="42">
        <v>561</v>
      </c>
      <c r="G44" s="42"/>
      <c r="H44" s="42"/>
      <c r="I44" s="42"/>
      <c r="J44" s="408">
        <f>'9'!G67</f>
        <v>547</v>
      </c>
      <c r="L44" s="43">
        <f>'11'!P10</f>
        <v>558</v>
      </c>
      <c r="M44" s="461">
        <f>'12'!P3</f>
        <v>528</v>
      </c>
      <c r="N44" s="461">
        <f>'13'!P66</f>
        <v>564</v>
      </c>
      <c r="T44" s="465">
        <f t="shared" si="7"/>
        <v>2758</v>
      </c>
      <c r="U44" s="68" t="s">
        <v>8</v>
      </c>
      <c r="V44" s="204">
        <f t="shared" si="8"/>
        <v>25</v>
      </c>
      <c r="W44" s="49">
        <f t="shared" si="5"/>
        <v>110.32</v>
      </c>
      <c r="X44" s="247">
        <f t="shared" si="9"/>
        <v>564</v>
      </c>
      <c r="AA44" s="398">
        <f t="shared" si="6"/>
        <v>0.27777777777777779</v>
      </c>
      <c r="BW44" s="258"/>
      <c r="BX44" s="258"/>
      <c r="BY44" s="258"/>
    </row>
    <row r="45" spans="1:124">
      <c r="A45" s="43" t="s">
        <v>415</v>
      </c>
      <c r="E45" s="42"/>
      <c r="F45" s="42"/>
      <c r="G45" s="42"/>
      <c r="H45" s="42">
        <v>514</v>
      </c>
      <c r="I45" s="42"/>
      <c r="J45" s="42"/>
      <c r="M45" s="461">
        <f>'12'!P34</f>
        <v>560</v>
      </c>
      <c r="T45" s="465">
        <f t="shared" si="7"/>
        <v>1074</v>
      </c>
      <c r="U45" s="68" t="s">
        <v>8</v>
      </c>
      <c r="V45" s="204">
        <f t="shared" si="8"/>
        <v>10</v>
      </c>
      <c r="W45" s="49">
        <f t="shared" si="5"/>
        <v>107.4</v>
      </c>
      <c r="X45" s="247">
        <f t="shared" si="9"/>
        <v>560</v>
      </c>
      <c r="AA45" s="398">
        <f t="shared" si="6"/>
        <v>0.1111111111111111</v>
      </c>
      <c r="BU45" s="316"/>
      <c r="BW45" s="258"/>
      <c r="BX45" s="258"/>
      <c r="BY45" s="258"/>
    </row>
    <row r="46" spans="1:124">
      <c r="A46" s="43" t="s">
        <v>378</v>
      </c>
      <c r="D46" s="43">
        <v>509</v>
      </c>
      <c r="E46" s="48"/>
      <c r="F46" s="48"/>
      <c r="G46" s="48"/>
      <c r="H46" s="48"/>
      <c r="I46" s="48"/>
      <c r="J46" s="48"/>
      <c r="T46" s="465">
        <f t="shared" si="7"/>
        <v>509</v>
      </c>
      <c r="U46" s="68" t="s">
        <v>8</v>
      </c>
      <c r="V46" s="204">
        <f t="shared" si="8"/>
        <v>5</v>
      </c>
      <c r="W46" s="49">
        <f t="shared" si="5"/>
        <v>101.8</v>
      </c>
      <c r="X46" s="247">
        <f t="shared" si="9"/>
        <v>509</v>
      </c>
      <c r="AA46" s="398">
        <f t="shared" si="6"/>
        <v>5.5555555555555552E-2</v>
      </c>
      <c r="BU46" s="316"/>
      <c r="BW46" s="258"/>
      <c r="BX46" s="258"/>
      <c r="BY46" s="258"/>
    </row>
    <row r="47" spans="1:124">
      <c r="A47" s="43" t="s">
        <v>471</v>
      </c>
      <c r="M47" s="461">
        <f>'12'!G26</f>
        <v>481</v>
      </c>
      <c r="T47" s="465">
        <f t="shared" si="7"/>
        <v>481</v>
      </c>
      <c r="U47" s="68" t="s">
        <v>8</v>
      </c>
      <c r="V47" s="204">
        <f t="shared" si="8"/>
        <v>5</v>
      </c>
      <c r="W47" s="49">
        <f t="shared" si="5"/>
        <v>96.2</v>
      </c>
      <c r="X47" s="247">
        <f t="shared" si="9"/>
        <v>481</v>
      </c>
      <c r="AA47" s="398">
        <f t="shared" si="6"/>
        <v>5.5555555555555552E-2</v>
      </c>
      <c r="BU47" s="316"/>
      <c r="BW47" s="258"/>
      <c r="BX47" s="258"/>
      <c r="BY47" s="258"/>
    </row>
    <row r="48" spans="1:124">
      <c r="BU48" s="316"/>
      <c r="BW48" s="258"/>
      <c r="BX48" s="258"/>
      <c r="BY48" s="258"/>
    </row>
    <row r="49" spans="23:75">
      <c r="W49" s="43"/>
      <c r="BW49" s="258"/>
    </row>
    <row r="50" spans="23:75">
      <c r="W50" s="43"/>
    </row>
    <row r="51" spans="23:75">
      <c r="W51" s="43"/>
      <c r="BU51" s="316"/>
    </row>
    <row r="52" spans="23:75">
      <c r="W52" s="43"/>
      <c r="BU52" s="316"/>
    </row>
    <row r="53" spans="23:75">
      <c r="W53" s="43"/>
      <c r="BU53" s="316"/>
    </row>
    <row r="54" spans="23:75">
      <c r="W54" s="43"/>
      <c r="BU54" s="316"/>
    </row>
    <row r="55" spans="23:75">
      <c r="W55" s="43"/>
    </row>
    <row r="56" spans="23:75">
      <c r="W56" s="43"/>
    </row>
    <row r="57" spans="23:75">
      <c r="W57" s="43"/>
      <c r="BU57" s="316"/>
    </row>
    <row r="58" spans="23:75">
      <c r="W58" s="43"/>
      <c r="BU58" s="316"/>
    </row>
    <row r="59" spans="23:75">
      <c r="W59" s="43"/>
      <c r="BU59" s="316"/>
    </row>
    <row r="60" spans="23:75">
      <c r="W60" s="43"/>
      <c r="BU60" s="316"/>
    </row>
    <row r="61" spans="23:75">
      <c r="W61" s="43"/>
    </row>
    <row r="62" spans="23:75">
      <c r="W62" s="43"/>
    </row>
    <row r="63" spans="23:75">
      <c r="W63" s="43"/>
      <c r="BU63" s="316"/>
    </row>
    <row r="64" spans="23:75">
      <c r="W64" s="43"/>
      <c r="BU64" s="316"/>
    </row>
    <row r="65" spans="23:73">
      <c r="W65" s="43"/>
      <c r="BU65" s="316"/>
    </row>
    <row r="66" spans="23:73">
      <c r="W66" s="43"/>
      <c r="BU66" s="316"/>
    </row>
    <row r="67" spans="23:73">
      <c r="W67" s="43"/>
    </row>
    <row r="68" spans="23:73">
      <c r="W68" s="43"/>
    </row>
    <row r="69" spans="23:73">
      <c r="W69" s="43"/>
      <c r="BU69" s="316"/>
    </row>
    <row r="70" spans="23:73">
      <c r="W70" s="43"/>
      <c r="BU70" s="316"/>
    </row>
    <row r="71" spans="23:73">
      <c r="W71" s="43"/>
      <c r="BU71" s="316"/>
    </row>
    <row r="72" spans="23:73">
      <c r="W72" s="43"/>
      <c r="BU72" s="316"/>
    </row>
    <row r="73" spans="23:73">
      <c r="W73" s="43"/>
    </row>
    <row r="74" spans="23:73">
      <c r="W74" s="43"/>
    </row>
    <row r="75" spans="23:73">
      <c r="W75" s="43"/>
      <c r="BU75" s="316"/>
    </row>
    <row r="76" spans="23:73">
      <c r="BU76" s="316"/>
    </row>
    <row r="77" spans="23:73">
      <c r="BU77" s="316"/>
    </row>
    <row r="78" spans="23:73">
      <c r="BU78" s="316"/>
    </row>
    <row r="81" spans="1:73">
      <c r="BU81" s="316"/>
    </row>
    <row r="82" spans="1:73">
      <c r="BU82" s="316"/>
    </row>
    <row r="83" spans="1:73">
      <c r="A83" s="47"/>
      <c r="BU83" s="316"/>
    </row>
    <row r="84" spans="1:73">
      <c r="BU84" s="316"/>
    </row>
    <row r="87" spans="1:73">
      <c r="BU87" s="316"/>
    </row>
    <row r="88" spans="1:73">
      <c r="BU88" s="316"/>
    </row>
    <row r="89" spans="1:73">
      <c r="BU89" s="316"/>
    </row>
    <row r="90" spans="1:73">
      <c r="BU90" s="316"/>
    </row>
    <row r="93" spans="1:73">
      <c r="BU93" s="316"/>
    </row>
    <row r="94" spans="1:73">
      <c r="BU94" s="316"/>
    </row>
    <row r="95" spans="1:73">
      <c r="BU95" s="316"/>
    </row>
    <row r="96" spans="1:73">
      <c r="BU96" s="316"/>
    </row>
    <row r="99" spans="73:73">
      <c r="BU99" s="316"/>
    </row>
    <row r="100" spans="73:73">
      <c r="BU100" s="316"/>
    </row>
    <row r="101" spans="73:73">
      <c r="BU101" s="316"/>
    </row>
    <row r="102" spans="73:73">
      <c r="BU102" s="316"/>
    </row>
    <row r="105" spans="73:73">
      <c r="BU105" s="316"/>
    </row>
    <row r="106" spans="73:73">
      <c r="BU106" s="316"/>
    </row>
    <row r="107" spans="73:73">
      <c r="BU107" s="316"/>
    </row>
    <row r="108" spans="73:73">
      <c r="BU108" s="316"/>
    </row>
    <row r="111" spans="73:73">
      <c r="BU111" s="316"/>
    </row>
    <row r="112" spans="73:73">
      <c r="BU112" s="316"/>
    </row>
    <row r="113" spans="73:73">
      <c r="BU113" s="316"/>
    </row>
    <row r="114" spans="73:73">
      <c r="BU114" s="316"/>
    </row>
    <row r="117" spans="73:73">
      <c r="BU117" s="316"/>
    </row>
    <row r="118" spans="73:73">
      <c r="BU118" s="316"/>
    </row>
    <row r="119" spans="73:73">
      <c r="BU119" s="316"/>
    </row>
    <row r="120" spans="73:73">
      <c r="BU120" s="316"/>
    </row>
    <row r="123" spans="73:73">
      <c r="BU123" s="316"/>
    </row>
    <row r="124" spans="73:73">
      <c r="BU124" s="316"/>
    </row>
    <row r="125" spans="73:73">
      <c r="BU125" s="316"/>
    </row>
    <row r="126" spans="73:73">
      <c r="BU126" s="316"/>
    </row>
    <row r="129" spans="73:73">
      <c r="BU129" s="316"/>
    </row>
    <row r="130" spans="73:73">
      <c r="BU130" s="316"/>
    </row>
    <row r="131" spans="73:73">
      <c r="BU131" s="316"/>
    </row>
    <row r="132" spans="73:73">
      <c r="BU132" s="316"/>
    </row>
    <row r="135" spans="73:73">
      <c r="BU135" s="316"/>
    </row>
    <row r="136" spans="73:73">
      <c r="BU136" s="316"/>
    </row>
    <row r="137" spans="73:73">
      <c r="BU137" s="316"/>
    </row>
    <row r="138" spans="73:73">
      <c r="BU138" s="316"/>
    </row>
    <row r="139" spans="73:73">
      <c r="BU139" s="316"/>
    </row>
    <row r="140" spans="73:73">
      <c r="BU140" s="316"/>
    </row>
    <row r="141" spans="73:73">
      <c r="BU141" s="316"/>
    </row>
    <row r="142" spans="73:73">
      <c r="BU142" s="316"/>
    </row>
    <row r="143" spans="73:73">
      <c r="BU143" s="316"/>
    </row>
    <row r="144" spans="73:73">
      <c r="BU144" s="316"/>
    </row>
    <row r="145" spans="73:73">
      <c r="BU145" s="316"/>
    </row>
    <row r="146" spans="73:73">
      <c r="BU146" s="316"/>
    </row>
    <row r="147" spans="73:73">
      <c r="BU147" s="316"/>
    </row>
    <row r="148" spans="73:73">
      <c r="BU148" s="316"/>
    </row>
    <row r="149" spans="73:73">
      <c r="BU149" s="316"/>
    </row>
    <row r="150" spans="73:73">
      <c r="BU150" s="316"/>
    </row>
    <row r="151" spans="73:73">
      <c r="BU151" s="316"/>
    </row>
    <row r="152" spans="73:73">
      <c r="BU152" s="316"/>
    </row>
    <row r="153" spans="73:73">
      <c r="BU153" s="316"/>
    </row>
    <row r="154" spans="73:73">
      <c r="BU154" s="316"/>
    </row>
    <row r="155" spans="73:73">
      <c r="BU155" s="316"/>
    </row>
    <row r="156" spans="73:73">
      <c r="BU156" s="316"/>
    </row>
    <row r="157" spans="73:73">
      <c r="BU157" s="316"/>
    </row>
    <row r="158" spans="73:73">
      <c r="BU158" s="316"/>
    </row>
    <row r="159" spans="73:73">
      <c r="BU159" s="316"/>
    </row>
    <row r="160" spans="73:73">
      <c r="BU160" s="316"/>
    </row>
    <row r="161" spans="73:73">
      <c r="BU161" s="316"/>
    </row>
    <row r="162" spans="73:73">
      <c r="BU162" s="316"/>
    </row>
    <row r="163" spans="73:73">
      <c r="BU163" s="316"/>
    </row>
    <row r="164" spans="73:73">
      <c r="BU164" s="316"/>
    </row>
    <row r="165" spans="73:73">
      <c r="BU165" s="316"/>
    </row>
    <row r="166" spans="73:73">
      <c r="BU166" s="316"/>
    </row>
    <row r="167" spans="73:73">
      <c r="BU167" s="316"/>
    </row>
    <row r="168" spans="73:73">
      <c r="BU168" s="316"/>
    </row>
    <row r="169" spans="73:73">
      <c r="BU169" s="316"/>
    </row>
    <row r="170" spans="73:73">
      <c r="BU170" s="316"/>
    </row>
    <row r="171" spans="73:73">
      <c r="BU171" s="316"/>
    </row>
    <row r="172" spans="73:73">
      <c r="BU172" s="316"/>
    </row>
    <row r="173" spans="73:73">
      <c r="BU173" s="316"/>
    </row>
    <row r="174" spans="73:73">
      <c r="BU174" s="316"/>
    </row>
    <row r="175" spans="73:73">
      <c r="BU175" s="316"/>
    </row>
    <row r="176" spans="73:73">
      <c r="BU176" s="316"/>
    </row>
    <row r="177" spans="73:73">
      <c r="BU177" s="316"/>
    </row>
    <row r="178" spans="73:73">
      <c r="BU178" s="316"/>
    </row>
    <row r="179" spans="73:73">
      <c r="BU179" s="316"/>
    </row>
    <row r="180" spans="73:73">
      <c r="BU180" s="316"/>
    </row>
    <row r="181" spans="73:73">
      <c r="BU181" s="316"/>
    </row>
    <row r="182" spans="73:73">
      <c r="BU182" s="316"/>
    </row>
    <row r="183" spans="73:73">
      <c r="BU183" s="316"/>
    </row>
    <row r="184" spans="73:73">
      <c r="BU184" s="316"/>
    </row>
    <row r="185" spans="73:73">
      <c r="BU185" s="316"/>
    </row>
    <row r="186" spans="73:73">
      <c r="BU186" s="316"/>
    </row>
    <row r="187" spans="73:73">
      <c r="BU187" s="316"/>
    </row>
    <row r="188" spans="73:73">
      <c r="BU188" s="316"/>
    </row>
    <row r="189" spans="73:73">
      <c r="BU189" s="316"/>
    </row>
    <row r="190" spans="73:73">
      <c r="BU190" s="316"/>
    </row>
    <row r="191" spans="73:73">
      <c r="BU191" s="316"/>
    </row>
    <row r="192" spans="73:73">
      <c r="BU192" s="316"/>
    </row>
    <row r="193" spans="73:73">
      <c r="BU193" s="316"/>
    </row>
    <row r="194" spans="73:73">
      <c r="BU194" s="316"/>
    </row>
    <row r="195" spans="73:73">
      <c r="BU195" s="316"/>
    </row>
    <row r="196" spans="73:73">
      <c r="BU196" s="316"/>
    </row>
    <row r="197" spans="73:73">
      <c r="BU197" s="316"/>
    </row>
    <row r="198" spans="73:73">
      <c r="BU198" s="316"/>
    </row>
    <row r="199" spans="73:73">
      <c r="BU199" s="316"/>
    </row>
    <row r="200" spans="73:73">
      <c r="BU200" s="316"/>
    </row>
    <row r="201" spans="73:73">
      <c r="BU201" s="316"/>
    </row>
    <row r="202" spans="73:73">
      <c r="BU202" s="316"/>
    </row>
    <row r="203" spans="73:73">
      <c r="BU203" s="316"/>
    </row>
    <row r="204" spans="73:73">
      <c r="BU204" s="316"/>
    </row>
    <row r="205" spans="73:73">
      <c r="BU205" s="316"/>
    </row>
    <row r="206" spans="73:73">
      <c r="BU206" s="316"/>
    </row>
    <row r="207" spans="73:73">
      <c r="BU207" s="316"/>
    </row>
    <row r="208" spans="73:73">
      <c r="BU208" s="316"/>
    </row>
    <row r="209" spans="73:73">
      <c r="BU209" s="316"/>
    </row>
    <row r="210" spans="73:73">
      <c r="BU210" s="316"/>
    </row>
    <row r="211" spans="73:73">
      <c r="BU211" s="316"/>
    </row>
    <row r="212" spans="73:73">
      <c r="BU212" s="316"/>
    </row>
    <row r="213" spans="73:73">
      <c r="BU213" s="316"/>
    </row>
    <row r="214" spans="73:73">
      <c r="BU214" s="316"/>
    </row>
    <row r="215" spans="73:73">
      <c r="BU215" s="316"/>
    </row>
    <row r="216" spans="73:73">
      <c r="BU216" s="316"/>
    </row>
    <row r="217" spans="73:73">
      <c r="BU217" s="316"/>
    </row>
    <row r="218" spans="73:73">
      <c r="BU218" s="316"/>
    </row>
    <row r="219" spans="73:73">
      <c r="BU219" s="316"/>
    </row>
    <row r="220" spans="73:73">
      <c r="BU220" s="316"/>
    </row>
    <row r="221" spans="73:73">
      <c r="BU221" s="316"/>
    </row>
    <row r="222" spans="73:73">
      <c r="BU222" s="316"/>
    </row>
    <row r="223" spans="73:73">
      <c r="BU223" s="316"/>
    </row>
    <row r="224" spans="73:73">
      <c r="BU224" s="316"/>
    </row>
    <row r="225" spans="73:73">
      <c r="BU225" s="316"/>
    </row>
    <row r="226" spans="73:73">
      <c r="BU226" s="316"/>
    </row>
    <row r="227" spans="73:73">
      <c r="BU227" s="316"/>
    </row>
    <row r="228" spans="73:73">
      <c r="BU228" s="316"/>
    </row>
    <row r="229" spans="73:73">
      <c r="BU229" s="316"/>
    </row>
    <row r="230" spans="73:73">
      <c r="BU230" s="316"/>
    </row>
    <row r="231" spans="73:73">
      <c r="BU231" s="316"/>
    </row>
    <row r="232" spans="73:73">
      <c r="BU232" s="316"/>
    </row>
    <row r="233" spans="73:73">
      <c r="BU233" s="316"/>
    </row>
    <row r="234" spans="73:73">
      <c r="BU234" s="316"/>
    </row>
    <row r="235" spans="73:73">
      <c r="BU235" s="316"/>
    </row>
    <row r="236" spans="73:73">
      <c r="BU236" s="316"/>
    </row>
    <row r="237" spans="73:73">
      <c r="BU237" s="316"/>
    </row>
    <row r="238" spans="73:73">
      <c r="BU238" s="316"/>
    </row>
    <row r="239" spans="73:73">
      <c r="BU239" s="316"/>
    </row>
    <row r="240" spans="73:73">
      <c r="BU240" s="316"/>
    </row>
    <row r="241" spans="73:73">
      <c r="BU241" s="316"/>
    </row>
    <row r="242" spans="73:73">
      <c r="BU242" s="316"/>
    </row>
    <row r="243" spans="73:73">
      <c r="BU243" s="316"/>
    </row>
    <row r="244" spans="73:73">
      <c r="BU244" s="316"/>
    </row>
    <row r="245" spans="73:73">
      <c r="BU245" s="316"/>
    </row>
    <row r="246" spans="73:73">
      <c r="BU246" s="316"/>
    </row>
    <row r="247" spans="73:73">
      <c r="BU247" s="316"/>
    </row>
    <row r="248" spans="73:73">
      <c r="BU248" s="316"/>
    </row>
    <row r="249" spans="73:73">
      <c r="BU249" s="316"/>
    </row>
    <row r="250" spans="73:73">
      <c r="BU250" s="316"/>
    </row>
    <row r="251" spans="73:73">
      <c r="BU251" s="316"/>
    </row>
    <row r="252" spans="73:73">
      <c r="BU252" s="316"/>
    </row>
    <row r="253" spans="73:73">
      <c r="BU253" s="316"/>
    </row>
    <row r="254" spans="73:73">
      <c r="BU254" s="316"/>
    </row>
    <row r="255" spans="73:73">
      <c r="BU255" s="316"/>
    </row>
    <row r="256" spans="73:73">
      <c r="BU256" s="316"/>
    </row>
    <row r="257" spans="73:73">
      <c r="BU257" s="316"/>
    </row>
    <row r="258" spans="73:73">
      <c r="BU258" s="316"/>
    </row>
    <row r="259" spans="73:73">
      <c r="BU259" s="316"/>
    </row>
    <row r="260" spans="73:73">
      <c r="BU260" s="316"/>
    </row>
    <row r="261" spans="73:73">
      <c r="BU261" s="316"/>
    </row>
    <row r="262" spans="73:73">
      <c r="BU262" s="316"/>
    </row>
    <row r="263" spans="73:73">
      <c r="BU263" s="316"/>
    </row>
    <row r="264" spans="73:73">
      <c r="BU264" s="316"/>
    </row>
    <row r="265" spans="73:73">
      <c r="BU265" s="316"/>
    </row>
    <row r="266" spans="73:73">
      <c r="BU266" s="316"/>
    </row>
    <row r="267" spans="73:73">
      <c r="BU267" s="316"/>
    </row>
    <row r="268" spans="73:73">
      <c r="BU268" s="316"/>
    </row>
    <row r="269" spans="73:73">
      <c r="BU269" s="316"/>
    </row>
    <row r="270" spans="73:73">
      <c r="BU270" s="316"/>
    </row>
    <row r="271" spans="73:73">
      <c r="BU271" s="316"/>
    </row>
    <row r="272" spans="73:73">
      <c r="BU272" s="316"/>
    </row>
    <row r="273" spans="73:73">
      <c r="BU273" s="316"/>
    </row>
    <row r="274" spans="73:73">
      <c r="BU274" s="316"/>
    </row>
    <row r="275" spans="73:73">
      <c r="BU275" s="316"/>
    </row>
    <row r="276" spans="73:73">
      <c r="BU276" s="316"/>
    </row>
    <row r="277" spans="73:73">
      <c r="BU277" s="316"/>
    </row>
    <row r="278" spans="73:73">
      <c r="BU278" s="316"/>
    </row>
    <row r="279" spans="73:73">
      <c r="BU279" s="316"/>
    </row>
    <row r="280" spans="73:73">
      <c r="BU280" s="316"/>
    </row>
    <row r="281" spans="73:73">
      <c r="BU281" s="316"/>
    </row>
    <row r="282" spans="73:73">
      <c r="BU282" s="316"/>
    </row>
    <row r="283" spans="73:73">
      <c r="BU283" s="316"/>
    </row>
    <row r="284" spans="73:73">
      <c r="BU284" s="316"/>
    </row>
    <row r="285" spans="73:73">
      <c r="BU285" s="316"/>
    </row>
    <row r="286" spans="73:73">
      <c r="BU286" s="316"/>
    </row>
    <row r="287" spans="73:73">
      <c r="BU287" s="316"/>
    </row>
    <row r="288" spans="73:73">
      <c r="BU288" s="316"/>
    </row>
    <row r="289" spans="73:73">
      <c r="BU289" s="316"/>
    </row>
    <row r="290" spans="73:73">
      <c r="BU290" s="316"/>
    </row>
    <row r="291" spans="73:73">
      <c r="BU291" s="316"/>
    </row>
    <row r="292" spans="73:73">
      <c r="BU292" s="316"/>
    </row>
    <row r="293" spans="73:73">
      <c r="BU293" s="316"/>
    </row>
    <row r="294" spans="73:73">
      <c r="BU294" s="316"/>
    </row>
    <row r="295" spans="73:73">
      <c r="BU295" s="316"/>
    </row>
    <row r="296" spans="73:73">
      <c r="BU296" s="316"/>
    </row>
    <row r="297" spans="73:73">
      <c r="BU297" s="316"/>
    </row>
    <row r="298" spans="73:73">
      <c r="BU298" s="316"/>
    </row>
    <row r="299" spans="73:73">
      <c r="BU299" s="316"/>
    </row>
    <row r="300" spans="73:73">
      <c r="BU300" s="316"/>
    </row>
    <row r="301" spans="73:73">
      <c r="BU301" s="316"/>
    </row>
    <row r="302" spans="73:73">
      <c r="BU302" s="316"/>
    </row>
    <row r="303" spans="73:73">
      <c r="BU303" s="316"/>
    </row>
    <row r="304" spans="73:73">
      <c r="BU304" s="316"/>
    </row>
    <row r="305" spans="73:73">
      <c r="BU305" s="316"/>
    </row>
    <row r="306" spans="73:73">
      <c r="BU306" s="316"/>
    </row>
    <row r="307" spans="73:73">
      <c r="BU307" s="316"/>
    </row>
    <row r="308" spans="73:73">
      <c r="BU308" s="316"/>
    </row>
    <row r="309" spans="73:73">
      <c r="BU309" s="316"/>
    </row>
    <row r="310" spans="73:73">
      <c r="BU310" s="316"/>
    </row>
    <row r="311" spans="73:73">
      <c r="BU311" s="316"/>
    </row>
    <row r="312" spans="73:73">
      <c r="BU312" s="316"/>
    </row>
    <row r="313" spans="73:73">
      <c r="BU313" s="316"/>
    </row>
    <row r="314" spans="73:73">
      <c r="BU314" s="316"/>
    </row>
    <row r="315" spans="73:73">
      <c r="BU315" s="316"/>
    </row>
    <row r="316" spans="73:73">
      <c r="BU316" s="316"/>
    </row>
    <row r="317" spans="73:73">
      <c r="BU317" s="316"/>
    </row>
    <row r="318" spans="73:73">
      <c r="BU318" s="316"/>
    </row>
    <row r="319" spans="73:73">
      <c r="BU319" s="316"/>
    </row>
    <row r="320" spans="73:73">
      <c r="BU320" s="316"/>
    </row>
    <row r="321" spans="73:73">
      <c r="BU321" s="316"/>
    </row>
    <row r="322" spans="73:73">
      <c r="BU322" s="316"/>
    </row>
    <row r="323" spans="73:73">
      <c r="BU323" s="316"/>
    </row>
    <row r="324" spans="73:73">
      <c r="BU324" s="316"/>
    </row>
    <row r="325" spans="73:73">
      <c r="BU325" s="316"/>
    </row>
    <row r="326" spans="73:73">
      <c r="BU326" s="316"/>
    </row>
    <row r="327" spans="73:73">
      <c r="BU327" s="316"/>
    </row>
    <row r="328" spans="73:73">
      <c r="BU328" s="316"/>
    </row>
    <row r="329" spans="73:73">
      <c r="BU329" s="316"/>
    </row>
    <row r="330" spans="73:73">
      <c r="BU330" s="316"/>
    </row>
    <row r="331" spans="73:73">
      <c r="BU331" s="316"/>
    </row>
    <row r="332" spans="73:73">
      <c r="BU332" s="316"/>
    </row>
    <row r="333" spans="73:73">
      <c r="BU333" s="316"/>
    </row>
    <row r="334" spans="73:73">
      <c r="BU334" s="316"/>
    </row>
    <row r="335" spans="73:73">
      <c r="BU335" s="316"/>
    </row>
    <row r="336" spans="73:73">
      <c r="BU336" s="316"/>
    </row>
    <row r="337" spans="73:73">
      <c r="BU337" s="316"/>
    </row>
    <row r="338" spans="73:73">
      <c r="BU338" s="316"/>
    </row>
    <row r="339" spans="73:73">
      <c r="BU339" s="316"/>
    </row>
    <row r="340" spans="73:73">
      <c r="BU340" s="316"/>
    </row>
    <row r="341" spans="73:73">
      <c r="BU341" s="316"/>
    </row>
    <row r="342" spans="73:73">
      <c r="BU342" s="316"/>
    </row>
    <row r="343" spans="73:73">
      <c r="BU343" s="316"/>
    </row>
    <row r="344" spans="73:73">
      <c r="BU344" s="316"/>
    </row>
    <row r="345" spans="73:73">
      <c r="BU345" s="316"/>
    </row>
    <row r="346" spans="73:73">
      <c r="BU346" s="316"/>
    </row>
    <row r="347" spans="73:73">
      <c r="BU347" s="316"/>
    </row>
    <row r="348" spans="73:73">
      <c r="BU348" s="316"/>
    </row>
    <row r="349" spans="73:73">
      <c r="BU349" s="316"/>
    </row>
    <row r="350" spans="73:73">
      <c r="BU350" s="316"/>
    </row>
    <row r="351" spans="73:73">
      <c r="BU351" s="316"/>
    </row>
    <row r="352" spans="73:73">
      <c r="BU352" s="316"/>
    </row>
    <row r="353" spans="73:73">
      <c r="BU353" s="316"/>
    </row>
    <row r="354" spans="73:73">
      <c r="BU354" s="316"/>
    </row>
    <row r="355" spans="73:73">
      <c r="BU355" s="316"/>
    </row>
    <row r="356" spans="73:73">
      <c r="BU356" s="316"/>
    </row>
    <row r="357" spans="73:73">
      <c r="BU357" s="316"/>
    </row>
    <row r="358" spans="73:73">
      <c r="BU358" s="316"/>
    </row>
    <row r="359" spans="73:73">
      <c r="BU359" s="316"/>
    </row>
    <row r="360" spans="73:73">
      <c r="BU360" s="316"/>
    </row>
    <row r="361" spans="73:73">
      <c r="BU361" s="316"/>
    </row>
    <row r="362" spans="73:73">
      <c r="BU362" s="316"/>
    </row>
    <row r="363" spans="73:73">
      <c r="BU363" s="316"/>
    </row>
    <row r="364" spans="73:73">
      <c r="BU364" s="316"/>
    </row>
    <row r="365" spans="73:73">
      <c r="BU365" s="316"/>
    </row>
    <row r="366" spans="73:73">
      <c r="BU366" s="316"/>
    </row>
    <row r="367" spans="73:73">
      <c r="BU367" s="316"/>
    </row>
    <row r="368" spans="73:73">
      <c r="BU368" s="316"/>
    </row>
    <row r="369" spans="73:73">
      <c r="BU369" s="316"/>
    </row>
    <row r="370" spans="73:73">
      <c r="BU370" s="316"/>
    </row>
    <row r="371" spans="73:73">
      <c r="BU371" s="316"/>
    </row>
    <row r="372" spans="73:73">
      <c r="BU372" s="316"/>
    </row>
    <row r="373" spans="73:73">
      <c r="BU373" s="316"/>
    </row>
    <row r="374" spans="73:73">
      <c r="BU374" s="316"/>
    </row>
    <row r="375" spans="73:73">
      <c r="BU375" s="316"/>
    </row>
    <row r="376" spans="73:73">
      <c r="BU376" s="316"/>
    </row>
    <row r="377" spans="73:73">
      <c r="BU377" s="316"/>
    </row>
    <row r="378" spans="73:73">
      <c r="BU378" s="316"/>
    </row>
    <row r="379" spans="73:73">
      <c r="BU379" s="316"/>
    </row>
    <row r="380" spans="73:73">
      <c r="BU380" s="316"/>
    </row>
    <row r="381" spans="73:73">
      <c r="BU381" s="316"/>
    </row>
    <row r="382" spans="73:73">
      <c r="BU382" s="316"/>
    </row>
    <row r="383" spans="73:73">
      <c r="BU383" s="316"/>
    </row>
    <row r="384" spans="73:73">
      <c r="BU384" s="316"/>
    </row>
    <row r="385" spans="73:73">
      <c r="BU385" s="316"/>
    </row>
    <row r="386" spans="73:73">
      <c r="BU386" s="316"/>
    </row>
    <row r="387" spans="73:73">
      <c r="BU387" s="316"/>
    </row>
    <row r="388" spans="73:73">
      <c r="BU388" s="316"/>
    </row>
    <row r="389" spans="73:73">
      <c r="BU389" s="316"/>
    </row>
    <row r="390" spans="73:73">
      <c r="BU390" s="316"/>
    </row>
    <row r="391" spans="73:73">
      <c r="BU391" s="316"/>
    </row>
    <row r="392" spans="73:73">
      <c r="BU392" s="316"/>
    </row>
    <row r="393" spans="73:73">
      <c r="BU393" s="316"/>
    </row>
    <row r="394" spans="73:73">
      <c r="BU394" s="316"/>
    </row>
    <row r="395" spans="73:73">
      <c r="BU395" s="316"/>
    </row>
    <row r="396" spans="73:73">
      <c r="BU396" s="316"/>
    </row>
    <row r="397" spans="73:73">
      <c r="BU397" s="316"/>
    </row>
    <row r="398" spans="73:73">
      <c r="BU398" s="316"/>
    </row>
    <row r="399" spans="73:73">
      <c r="BU399" s="316"/>
    </row>
    <row r="400" spans="73:73">
      <c r="BU400" s="316"/>
    </row>
    <row r="401" spans="73:73">
      <c r="BU401" s="316"/>
    </row>
    <row r="402" spans="73:73">
      <c r="BU402" s="316"/>
    </row>
    <row r="403" spans="73:73">
      <c r="BU403" s="316"/>
    </row>
    <row r="404" spans="73:73">
      <c r="BU404" s="316"/>
    </row>
    <row r="405" spans="73:73">
      <c r="BU405" s="316"/>
    </row>
    <row r="406" spans="73:73">
      <c r="BU406" s="316"/>
    </row>
    <row r="407" spans="73:73">
      <c r="BU407" s="316"/>
    </row>
    <row r="408" spans="73:73">
      <c r="BU408" s="316"/>
    </row>
    <row r="409" spans="73:73">
      <c r="BU409" s="316"/>
    </row>
    <row r="410" spans="73:73">
      <c r="BU410" s="316"/>
    </row>
    <row r="411" spans="73:73">
      <c r="BU411" s="316"/>
    </row>
    <row r="412" spans="73:73">
      <c r="BU412" s="316"/>
    </row>
    <row r="413" spans="73:73">
      <c r="BU413" s="316"/>
    </row>
    <row r="414" spans="73:73">
      <c r="BU414" s="316"/>
    </row>
    <row r="415" spans="73:73">
      <c r="BU415" s="316"/>
    </row>
    <row r="416" spans="73:73">
      <c r="BU416" s="316"/>
    </row>
    <row r="417" spans="73:73">
      <c r="BU417" s="316"/>
    </row>
    <row r="418" spans="73:73">
      <c r="BU418" s="316"/>
    </row>
    <row r="419" spans="73:73">
      <c r="BU419" s="316"/>
    </row>
    <row r="420" spans="73:73">
      <c r="BU420" s="316"/>
    </row>
    <row r="421" spans="73:73">
      <c r="BU421" s="316"/>
    </row>
    <row r="422" spans="73:73">
      <c r="BU422" s="316"/>
    </row>
    <row r="423" spans="73:73">
      <c r="BU423" s="316"/>
    </row>
    <row r="424" spans="73:73">
      <c r="BU424" s="316"/>
    </row>
    <row r="425" spans="73:73">
      <c r="BU425" s="316"/>
    </row>
    <row r="426" spans="73:73">
      <c r="BU426" s="316"/>
    </row>
    <row r="427" spans="73:73">
      <c r="BU427" s="316"/>
    </row>
    <row r="428" spans="73:73">
      <c r="BU428" s="316"/>
    </row>
    <row r="429" spans="73:73">
      <c r="BU429" s="316"/>
    </row>
    <row r="430" spans="73:73">
      <c r="BU430" s="316"/>
    </row>
    <row r="431" spans="73:73">
      <c r="BU431" s="316"/>
    </row>
    <row r="432" spans="73:73">
      <c r="BU432" s="316"/>
    </row>
    <row r="433" spans="73:73">
      <c r="BU433" s="316"/>
    </row>
    <row r="434" spans="73:73">
      <c r="BU434" s="316"/>
    </row>
    <row r="435" spans="73:73">
      <c r="BU435" s="316"/>
    </row>
    <row r="436" spans="73:73">
      <c r="BU436" s="316"/>
    </row>
    <row r="437" spans="73:73">
      <c r="BU437" s="316"/>
    </row>
    <row r="438" spans="73:73">
      <c r="BU438" s="316"/>
    </row>
    <row r="439" spans="73:73">
      <c r="BU439" s="316"/>
    </row>
    <row r="440" spans="73:73">
      <c r="BU440" s="316"/>
    </row>
    <row r="441" spans="73:73">
      <c r="BU441" s="316"/>
    </row>
    <row r="442" spans="73:73">
      <c r="BU442" s="316"/>
    </row>
    <row r="443" spans="73:73">
      <c r="BU443" s="316"/>
    </row>
    <row r="444" spans="73:73">
      <c r="BU444" s="316"/>
    </row>
    <row r="445" spans="73:73">
      <c r="BU445" s="316"/>
    </row>
    <row r="446" spans="73:73">
      <c r="BU446" s="316"/>
    </row>
    <row r="447" spans="73:73">
      <c r="BU447" s="316"/>
    </row>
    <row r="448" spans="73:73">
      <c r="BU448" s="316"/>
    </row>
    <row r="449" spans="73:73">
      <c r="BU449" s="316"/>
    </row>
    <row r="450" spans="73:73">
      <c r="BU450" s="316"/>
    </row>
    <row r="451" spans="73:73">
      <c r="BU451" s="316"/>
    </row>
    <row r="452" spans="73:73">
      <c r="BU452" s="316"/>
    </row>
  </sheetData>
  <sortState ref="A37:X47">
    <sortCondition descending="1" ref="W37:W47"/>
  </sortState>
  <conditionalFormatting sqref="B2:S35 B37:G41 H38:H41 I37:I40 J37:S41 L37:S45">
    <cfRule type="cellIs" dxfId="4069" priority="23" operator="greaterThan">
      <formula>599</formula>
    </cfRule>
  </conditionalFormatting>
  <conditionalFormatting sqref="A1:X35">
    <cfRule type="cellIs" dxfId="4068" priority="20" operator="equal">
      <formula>"-"</formula>
    </cfRule>
    <cfRule type="cellIs" dxfId="4067" priority="21" operator="equal">
      <formula>"-"</formula>
    </cfRule>
  </conditionalFormatting>
  <conditionalFormatting sqref="B2:S35 B36:G41 H36 H38:H41 I36:I40 J36:S41 AA36 L37:S45">
    <cfRule type="cellIs" dxfId="4066" priority="12" operator="greaterThan">
      <formula>699</formula>
    </cfRule>
    <cfRule type="cellIs" dxfId="4065" priority="14" operator="greaterThan">
      <formula>699</formula>
    </cfRule>
    <cfRule type="cellIs" dxfId="4064" priority="15" operator="greaterThan">
      <formula>699</formula>
    </cfRule>
  </conditionalFormatting>
  <conditionalFormatting sqref="B2:R35 H36 B36:G41 I36:R38 H38:H41 I37:I40 J37:S41 AA36 L37:S45">
    <cfRule type="cellIs" dxfId="4063" priority="13" operator="greaterThan">
      <formula>699</formula>
    </cfRule>
  </conditionalFormatting>
  <pageMargins left="0.25" right="0.25" top="0.75" bottom="0.75" header="0.3" footer="0.3"/>
  <pageSetup scale="6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Z233"/>
  <sheetViews>
    <sheetView topLeftCell="A28" zoomScale="80" zoomScaleNormal="80" workbookViewId="0">
      <selection activeCell="G75" sqref="G75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customWidth="1"/>
    <col min="9" max="9" width="9.140625" style="97"/>
    <col min="10" max="10" width="30.28515625" style="97" customWidth="1"/>
    <col min="11" max="11" width="5.140625" style="97" bestFit="1" customWidth="1"/>
    <col min="12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59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111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397</v>
      </c>
      <c r="S1" s="475"/>
      <c r="T1" s="254"/>
    </row>
    <row r="2" spans="1:20" ht="15" customHeight="1">
      <c r="A2" s="98" t="s">
        <v>380</v>
      </c>
      <c r="B2" s="225">
        <v>148</v>
      </c>
      <c r="C2" s="225">
        <v>123</v>
      </c>
      <c r="D2" s="225">
        <v>113</v>
      </c>
      <c r="E2" s="225">
        <v>111</v>
      </c>
      <c r="F2" s="225">
        <v>95</v>
      </c>
      <c r="G2" s="100">
        <f>SUM(B2:F2)</f>
        <v>590</v>
      </c>
      <c r="H2" s="128"/>
      <c r="I2" s="129"/>
      <c r="J2" s="119" t="s">
        <v>31</v>
      </c>
      <c r="K2" s="226">
        <v>97</v>
      </c>
      <c r="L2" s="226">
        <v>132</v>
      </c>
      <c r="M2" s="226">
        <v>98</v>
      </c>
      <c r="N2" s="226">
        <v>98</v>
      </c>
      <c r="O2" s="226">
        <v>107</v>
      </c>
      <c r="P2" s="100">
        <f>SUM(K2:O2)</f>
        <v>532</v>
      </c>
      <c r="Q2" s="128"/>
      <c r="S2" s="254"/>
      <c r="T2" s="254"/>
    </row>
    <row r="3" spans="1:20">
      <c r="A3" s="117" t="s">
        <v>395</v>
      </c>
      <c r="B3" s="225">
        <v>118</v>
      </c>
      <c r="C3" s="225">
        <v>105</v>
      </c>
      <c r="D3" s="225">
        <v>133</v>
      </c>
      <c r="E3" s="225">
        <v>116</v>
      </c>
      <c r="F3" s="225">
        <v>108</v>
      </c>
      <c r="G3" s="100">
        <f>SUM(B3:F3)</f>
        <v>580</v>
      </c>
      <c r="H3" s="476" t="s">
        <v>55</v>
      </c>
      <c r="I3" s="477"/>
      <c r="J3" s="119" t="s">
        <v>95</v>
      </c>
      <c r="K3" s="226">
        <v>106</v>
      </c>
      <c r="L3" s="226">
        <v>103</v>
      </c>
      <c r="M3" s="226">
        <v>101</v>
      </c>
      <c r="N3" s="226">
        <v>114</v>
      </c>
      <c r="O3" s="226">
        <v>111</v>
      </c>
      <c r="P3" s="100">
        <f>SUM(K3:O3)</f>
        <v>535</v>
      </c>
      <c r="Q3" s="128"/>
    </row>
    <row r="4" spans="1:20">
      <c r="A4" s="99"/>
      <c r="B4" s="101">
        <f>SUM(B2:B3)</f>
        <v>266</v>
      </c>
      <c r="C4" s="101">
        <f>SUM(C2:C3)</f>
        <v>228</v>
      </c>
      <c r="D4" s="101">
        <f>SUM(D2:D3)</f>
        <v>246</v>
      </c>
      <c r="E4" s="101">
        <f>SUM(E2:E3)</f>
        <v>227</v>
      </c>
      <c r="F4" s="101">
        <f>SUM(F2:F3)</f>
        <v>203</v>
      </c>
      <c r="G4" s="102">
        <f t="shared" ref="G4" si="0">SUM(G2:G3)</f>
        <v>1170</v>
      </c>
      <c r="H4" s="476"/>
      <c r="I4" s="477"/>
      <c r="J4" s="99"/>
      <c r="K4" s="101">
        <f t="shared" ref="K4:P4" si="1">SUM(K2:K3)</f>
        <v>203</v>
      </c>
      <c r="L4" s="101">
        <f t="shared" si="1"/>
        <v>235</v>
      </c>
      <c r="M4" s="101">
        <f t="shared" si="1"/>
        <v>199</v>
      </c>
      <c r="N4" s="101">
        <f t="shared" si="1"/>
        <v>212</v>
      </c>
      <c r="O4" s="101">
        <f t="shared" si="1"/>
        <v>218</v>
      </c>
      <c r="P4" s="102">
        <f t="shared" si="1"/>
        <v>1067</v>
      </c>
      <c r="Q4" s="128"/>
    </row>
    <row r="5" spans="1:20">
      <c r="A5" s="103" t="s">
        <v>12</v>
      </c>
      <c r="B5" s="104">
        <v>22</v>
      </c>
      <c r="C5" s="105">
        <f>B5</f>
        <v>22</v>
      </c>
      <c r="D5" s="104">
        <f>B5</f>
        <v>22</v>
      </c>
      <c r="E5" s="104">
        <f>B5</f>
        <v>22</v>
      </c>
      <c r="F5" s="104">
        <f>B5</f>
        <v>22</v>
      </c>
      <c r="G5" s="106">
        <f>SUM(B5:F5)</f>
        <v>110</v>
      </c>
      <c r="H5" s="249"/>
      <c r="I5" s="130"/>
      <c r="J5" s="103" t="s">
        <v>12</v>
      </c>
      <c r="K5" s="104">
        <v>41</v>
      </c>
      <c r="L5" s="105">
        <f>K5</f>
        <v>41</v>
      </c>
      <c r="M5" s="104">
        <f>K5</f>
        <v>41</v>
      </c>
      <c r="N5" s="104">
        <f>K5</f>
        <v>41</v>
      </c>
      <c r="O5" s="104">
        <f>K5</f>
        <v>41</v>
      </c>
      <c r="P5" s="106">
        <f>SUM(K5:O5)</f>
        <v>205</v>
      </c>
      <c r="Q5" s="249"/>
    </row>
    <row r="6" spans="1:20">
      <c r="A6" s="205">
        <f>B5-K5</f>
        <v>-19</v>
      </c>
      <c r="B6" s="108">
        <f>SUM(B4:B5)</f>
        <v>288</v>
      </c>
      <c r="C6" s="108">
        <f>SUM(C4:C5)</f>
        <v>250</v>
      </c>
      <c r="D6" s="108">
        <f>SUM(D4:D5)</f>
        <v>268</v>
      </c>
      <c r="E6" s="108">
        <f>SUM(E4:E5)</f>
        <v>249</v>
      </c>
      <c r="F6" s="108">
        <f>SUM(F4,F5)</f>
        <v>225</v>
      </c>
      <c r="G6" s="109">
        <f>SUM(B6:F6)</f>
        <v>1280</v>
      </c>
      <c r="H6" s="110" t="s">
        <v>14</v>
      </c>
      <c r="I6" s="130"/>
      <c r="J6" s="107"/>
      <c r="K6" s="108">
        <f>SUM(K4:K5)</f>
        <v>244</v>
      </c>
      <c r="L6" s="108">
        <f>SUM(L4:L5)</f>
        <v>276</v>
      </c>
      <c r="M6" s="108">
        <f>SUM(M4:M5)</f>
        <v>240</v>
      </c>
      <c r="N6" s="108">
        <f>SUM(N4:N5)</f>
        <v>253</v>
      </c>
      <c r="O6" s="108">
        <f>SUM(O4,O5)</f>
        <v>259</v>
      </c>
      <c r="P6" s="109">
        <f>SUM(K6:O6)</f>
        <v>1272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0</v>
      </c>
      <c r="F7" s="59">
        <f t="shared" si="2"/>
        <v>0</v>
      </c>
      <c r="G7" s="111">
        <f>IF(G6&gt;P6,2,0)+IF(G6&lt;P6,0)+IF(G6=P6,1)</f>
        <v>2</v>
      </c>
      <c r="H7" s="111">
        <f>SUM(B7:G7)</f>
        <v>4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1</v>
      </c>
      <c r="O7" s="59">
        <f t="shared" si="3"/>
        <v>1</v>
      </c>
      <c r="P7" s="111">
        <f>IF(P6&gt;G6,2,0)+IF(P6&lt;G6,0)+IF(P6=G6,1)</f>
        <v>0</v>
      </c>
      <c r="Q7" s="111">
        <f>SUM(K7:P7)</f>
        <v>3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56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67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69</v>
      </c>
      <c r="B10" s="225">
        <v>95</v>
      </c>
      <c r="C10" s="225">
        <v>128</v>
      </c>
      <c r="D10" s="225">
        <v>117</v>
      </c>
      <c r="E10" s="225">
        <v>103</v>
      </c>
      <c r="F10" s="225">
        <v>138</v>
      </c>
      <c r="G10" s="100">
        <f>SUM(B10:F10)</f>
        <v>581</v>
      </c>
      <c r="H10" s="128"/>
      <c r="I10" s="129"/>
      <c r="J10" s="98" t="s">
        <v>80</v>
      </c>
      <c r="K10" s="225">
        <v>126</v>
      </c>
      <c r="L10" s="225">
        <v>120</v>
      </c>
      <c r="M10" s="225">
        <v>104</v>
      </c>
      <c r="N10" s="225">
        <v>102</v>
      </c>
      <c r="O10" s="225">
        <v>97</v>
      </c>
      <c r="P10" s="100">
        <f>SUM(K10:O10)</f>
        <v>549</v>
      </c>
      <c r="Q10" s="128"/>
    </row>
    <row r="11" spans="1:20">
      <c r="A11" s="98" t="s">
        <v>70</v>
      </c>
      <c r="B11" s="225">
        <v>108</v>
      </c>
      <c r="C11" s="225">
        <v>108</v>
      </c>
      <c r="D11" s="225">
        <v>95</v>
      </c>
      <c r="E11" s="225">
        <v>112</v>
      </c>
      <c r="F11" s="225">
        <v>100</v>
      </c>
      <c r="G11" s="100">
        <f>SUM(B11:F11)</f>
        <v>523</v>
      </c>
      <c r="H11" s="476" t="s">
        <v>55</v>
      </c>
      <c r="I11" s="477"/>
      <c r="J11" s="98" t="s">
        <v>81</v>
      </c>
      <c r="K11" s="225">
        <v>100</v>
      </c>
      <c r="L11" s="225">
        <v>113</v>
      </c>
      <c r="M11" s="225">
        <v>98</v>
      </c>
      <c r="N11" s="225">
        <v>90</v>
      </c>
      <c r="O11" s="225">
        <v>96</v>
      </c>
      <c r="P11" s="100">
        <f>SUM(K11:O11)</f>
        <v>497</v>
      </c>
      <c r="Q11" s="128"/>
    </row>
    <row r="12" spans="1:20">
      <c r="A12" s="99"/>
      <c r="B12" s="101">
        <f t="shared" ref="B12:G12" si="4">SUM(B10:B11)</f>
        <v>203</v>
      </c>
      <c r="C12" s="101">
        <f t="shared" si="4"/>
        <v>236</v>
      </c>
      <c r="D12" s="101">
        <f t="shared" si="4"/>
        <v>212</v>
      </c>
      <c r="E12" s="101">
        <f t="shared" si="4"/>
        <v>215</v>
      </c>
      <c r="F12" s="101">
        <f t="shared" si="4"/>
        <v>238</v>
      </c>
      <c r="G12" s="102">
        <f t="shared" si="4"/>
        <v>1104</v>
      </c>
      <c r="H12" s="476"/>
      <c r="I12" s="477"/>
      <c r="J12" s="99"/>
      <c r="K12" s="101">
        <f t="shared" ref="K12:P12" si="5">SUM(K10:K11)</f>
        <v>226</v>
      </c>
      <c r="L12" s="101">
        <f t="shared" si="5"/>
        <v>233</v>
      </c>
      <c r="M12" s="101">
        <f t="shared" si="5"/>
        <v>202</v>
      </c>
      <c r="N12" s="101">
        <f t="shared" si="5"/>
        <v>192</v>
      </c>
      <c r="O12" s="101">
        <f t="shared" si="5"/>
        <v>193</v>
      </c>
      <c r="P12" s="102">
        <f t="shared" si="5"/>
        <v>1046</v>
      </c>
      <c r="Q12" s="128"/>
    </row>
    <row r="13" spans="1:20">
      <c r="A13" s="103" t="s">
        <v>12</v>
      </c>
      <c r="B13" s="104">
        <v>28</v>
      </c>
      <c r="C13" s="105">
        <f>B13</f>
        <v>28</v>
      </c>
      <c r="D13" s="104">
        <f>B13</f>
        <v>28</v>
      </c>
      <c r="E13" s="104">
        <f>B13</f>
        <v>28</v>
      </c>
      <c r="F13" s="104">
        <f>B13</f>
        <v>28</v>
      </c>
      <c r="G13" s="106">
        <f>SUM(B13:F13)</f>
        <v>140</v>
      </c>
      <c r="H13" s="249"/>
      <c r="I13" s="130"/>
      <c r="J13" s="103" t="s">
        <v>12</v>
      </c>
      <c r="K13" s="104">
        <v>47</v>
      </c>
      <c r="L13" s="105">
        <f>K13</f>
        <v>47</v>
      </c>
      <c r="M13" s="104">
        <f>K13</f>
        <v>47</v>
      </c>
      <c r="N13" s="104">
        <f>K13</f>
        <v>47</v>
      </c>
      <c r="O13" s="104">
        <f>K13</f>
        <v>47</v>
      </c>
      <c r="P13" s="106">
        <f>SUM(K13:O13)</f>
        <v>235</v>
      </c>
      <c r="Q13" s="249"/>
    </row>
    <row r="14" spans="1:20">
      <c r="A14" s="205">
        <f>B13-K13</f>
        <v>-19</v>
      </c>
      <c r="B14" s="108">
        <f>SUM(B12:B13)</f>
        <v>231</v>
      </c>
      <c r="C14" s="108">
        <f>SUM(C12:C13)</f>
        <v>264</v>
      </c>
      <c r="D14" s="108">
        <f>SUM(D12:D13)</f>
        <v>240</v>
      </c>
      <c r="E14" s="108">
        <f>SUM(E12:E13)</f>
        <v>243</v>
      </c>
      <c r="F14" s="108">
        <f>SUM(F12,F13)</f>
        <v>266</v>
      </c>
      <c r="G14" s="109">
        <f>SUM(B14:F14)</f>
        <v>1244</v>
      </c>
      <c r="H14" s="110" t="s">
        <v>14</v>
      </c>
      <c r="I14" s="130"/>
      <c r="J14" s="107"/>
      <c r="K14" s="108">
        <f>SUM(K12:K13)</f>
        <v>273</v>
      </c>
      <c r="L14" s="108">
        <f t="shared" ref="L14:O14" si="6">SUM(L12:L13)</f>
        <v>280</v>
      </c>
      <c r="M14" s="108">
        <f t="shared" si="6"/>
        <v>249</v>
      </c>
      <c r="N14" s="108">
        <f t="shared" si="6"/>
        <v>239</v>
      </c>
      <c r="O14" s="108">
        <f t="shared" si="6"/>
        <v>240</v>
      </c>
      <c r="P14" s="109">
        <f>SUM(K14:O14)</f>
        <v>1281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0</v>
      </c>
      <c r="C15" s="59">
        <f t="shared" ref="C15:F15" si="7">IF(C14&gt;L14,1,0)+IF(C14&lt;L14,0)+IF(C14=L14,0.5)</f>
        <v>0</v>
      </c>
      <c r="D15" s="59">
        <f t="shared" si="7"/>
        <v>0</v>
      </c>
      <c r="E15" s="59">
        <f t="shared" si="7"/>
        <v>1</v>
      </c>
      <c r="F15" s="59">
        <f t="shared" si="7"/>
        <v>1</v>
      </c>
      <c r="G15" s="111">
        <f>IF(G14&gt;P14,2,0)+IF(G14&lt;P14,0)+IF(G14=P14,1)</f>
        <v>0</v>
      </c>
      <c r="H15" s="111">
        <f>SUM(B15:G15)</f>
        <v>2</v>
      </c>
      <c r="I15" s="112"/>
      <c r="J15" s="99" t="s">
        <v>13</v>
      </c>
      <c r="K15" s="59">
        <f>IF(K14&gt;B14,1,0)+IF(K14&lt;B14,0)+IF(K14=B14,0.5)</f>
        <v>1</v>
      </c>
      <c r="L15" s="59">
        <f t="shared" ref="L15" si="8">IF(L14&gt;C14,1,0)+IF(L14&lt;C14,0)+IF(L14=C14,0.5)</f>
        <v>1</v>
      </c>
      <c r="M15" s="59">
        <f t="shared" ref="M15" si="9">IF(M14&gt;D14,1,0)+IF(M14&lt;D14,0)+IF(M14=D14,0.5)</f>
        <v>1</v>
      </c>
      <c r="N15" s="59">
        <f t="shared" ref="N15" si="10">IF(N14&gt;E14,1,0)+IF(N14&lt;E14,0)+IF(N14=E14,0.5)</f>
        <v>0</v>
      </c>
      <c r="O15" s="59">
        <f t="shared" ref="O15" si="11">IF(O14&gt;F14,1,0)+IF(O14&lt;F14,0)+IF(O14=F14,0.5)</f>
        <v>0</v>
      </c>
      <c r="P15" s="111">
        <f>IF(P14&gt;G14,2,0)+IF(P14&lt;G14,0)+IF(P14=G14,1)</f>
        <v>2</v>
      </c>
      <c r="Q15" s="111">
        <f>SUM(K15:P15)</f>
        <v>5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73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334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3</v>
      </c>
      <c r="B18" s="225">
        <v>117</v>
      </c>
      <c r="C18" s="225">
        <v>100</v>
      </c>
      <c r="D18" s="225">
        <v>98</v>
      </c>
      <c r="E18" s="225">
        <v>91</v>
      </c>
      <c r="F18" s="225">
        <v>116</v>
      </c>
      <c r="G18" s="100">
        <f>SUM(B18:F18)</f>
        <v>522</v>
      </c>
      <c r="H18" s="128"/>
      <c r="I18" s="129"/>
      <c r="J18" s="98" t="s">
        <v>88</v>
      </c>
      <c r="K18" s="225">
        <v>93</v>
      </c>
      <c r="L18" s="225">
        <v>117</v>
      </c>
      <c r="M18" s="225">
        <v>107</v>
      </c>
      <c r="N18" s="225">
        <v>110</v>
      </c>
      <c r="O18" s="225">
        <v>97</v>
      </c>
      <c r="P18" s="100">
        <f>SUM(K18:O18)</f>
        <v>524</v>
      </c>
      <c r="Q18" s="128"/>
    </row>
    <row r="19" spans="1:17">
      <c r="A19" s="98" t="s">
        <v>4</v>
      </c>
      <c r="B19" s="225">
        <v>117</v>
      </c>
      <c r="C19" s="225">
        <v>107</v>
      </c>
      <c r="D19" s="225">
        <v>119</v>
      </c>
      <c r="E19" s="225">
        <v>115</v>
      </c>
      <c r="F19" s="225">
        <v>113</v>
      </c>
      <c r="G19" s="100">
        <f>SUM(B19:F19)</f>
        <v>571</v>
      </c>
      <c r="H19" s="476" t="s">
        <v>55</v>
      </c>
      <c r="I19" s="477"/>
      <c r="J19" s="98" t="s">
        <v>89</v>
      </c>
      <c r="K19" s="225">
        <v>106</v>
      </c>
      <c r="L19" s="225">
        <v>106</v>
      </c>
      <c r="M19" s="225">
        <v>137</v>
      </c>
      <c r="N19" s="225">
        <v>122</v>
      </c>
      <c r="O19" s="225">
        <v>113</v>
      </c>
      <c r="P19" s="100">
        <f>SUM(K19:O19)</f>
        <v>584</v>
      </c>
      <c r="Q19" s="128"/>
    </row>
    <row r="20" spans="1:17">
      <c r="A20" s="99"/>
      <c r="B20" s="101">
        <f>SUM(B18:B19)</f>
        <v>234</v>
      </c>
      <c r="C20" s="101">
        <f>SUM(C18:C19)</f>
        <v>207</v>
      </c>
      <c r="D20" s="101">
        <f>SUM(D18:D19)</f>
        <v>217</v>
      </c>
      <c r="E20" s="101">
        <f>SUM(E18:E19)</f>
        <v>206</v>
      </c>
      <c r="F20" s="101">
        <f>SUM(F18:F19)</f>
        <v>229</v>
      </c>
      <c r="G20" s="102">
        <f t="shared" ref="G20" si="12">SUM(G18:G19)</f>
        <v>1093</v>
      </c>
      <c r="H20" s="476"/>
      <c r="I20" s="477"/>
      <c r="J20" s="99"/>
      <c r="K20" s="101">
        <f t="shared" ref="K20:P20" si="13">SUM(K18:K19)</f>
        <v>199</v>
      </c>
      <c r="L20" s="101">
        <f t="shared" si="13"/>
        <v>223</v>
      </c>
      <c r="M20" s="101">
        <f t="shared" si="13"/>
        <v>244</v>
      </c>
      <c r="N20" s="101">
        <f t="shared" si="13"/>
        <v>232</v>
      </c>
      <c r="O20" s="101">
        <f t="shared" si="13"/>
        <v>210</v>
      </c>
      <c r="P20" s="102">
        <f t="shared" si="13"/>
        <v>1108</v>
      </c>
      <c r="Q20" s="128"/>
    </row>
    <row r="21" spans="1:17">
      <c r="A21" s="103" t="s">
        <v>12</v>
      </c>
      <c r="B21" s="104">
        <v>29</v>
      </c>
      <c r="C21" s="105">
        <f>B21</f>
        <v>29</v>
      </c>
      <c r="D21" s="104">
        <f>B21</f>
        <v>29</v>
      </c>
      <c r="E21" s="104">
        <f>B21</f>
        <v>29</v>
      </c>
      <c r="F21" s="104">
        <f>B21</f>
        <v>29</v>
      </c>
      <c r="G21" s="106">
        <f>SUM(B21:F21)</f>
        <v>145</v>
      </c>
      <c r="H21" s="249"/>
      <c r="I21" s="130"/>
      <c r="J21" s="103" t="s">
        <v>12</v>
      </c>
      <c r="K21" s="104">
        <v>12</v>
      </c>
      <c r="L21" s="105">
        <f>K21</f>
        <v>12</v>
      </c>
      <c r="M21" s="104">
        <f>K21</f>
        <v>12</v>
      </c>
      <c r="N21" s="104">
        <f>K21</f>
        <v>12</v>
      </c>
      <c r="O21" s="104">
        <f>K21</f>
        <v>12</v>
      </c>
      <c r="P21" s="106">
        <f>SUM(K21:O21)</f>
        <v>60</v>
      </c>
      <c r="Q21" s="249"/>
    </row>
    <row r="22" spans="1:17">
      <c r="A22" s="205"/>
      <c r="B22" s="108">
        <f>SUM(B20:B21)</f>
        <v>263</v>
      </c>
      <c r="C22" s="108">
        <f>SUM(C20:C21)</f>
        <v>236</v>
      </c>
      <c r="D22" s="108">
        <f>SUM(D20:D21)</f>
        <v>246</v>
      </c>
      <c r="E22" s="108">
        <f>SUM(E20:E21)</f>
        <v>235</v>
      </c>
      <c r="F22" s="108">
        <f>SUM(F20,F21)</f>
        <v>258</v>
      </c>
      <c r="G22" s="109">
        <f>SUM(B22:F22)</f>
        <v>1238</v>
      </c>
      <c r="H22" s="110" t="s">
        <v>14</v>
      </c>
      <c r="I22" s="130"/>
      <c r="J22" s="107">
        <f>K21-B21</f>
        <v>-17</v>
      </c>
      <c r="K22" s="108">
        <f>SUM(K20:K21)</f>
        <v>211</v>
      </c>
      <c r="L22" s="108">
        <f>SUM(L20:L21)</f>
        <v>235</v>
      </c>
      <c r="M22" s="108">
        <f>SUM(M20:M21)</f>
        <v>256</v>
      </c>
      <c r="N22" s="108">
        <f>SUM(N20:N21)</f>
        <v>244</v>
      </c>
      <c r="O22" s="108">
        <f>SUM(O20,O21)</f>
        <v>222</v>
      </c>
      <c r="P22" s="109">
        <f>SUM(K22:O22)</f>
        <v>1168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1</v>
      </c>
      <c r="C23" s="59">
        <f t="shared" ref="C23:F23" si="14">IF(C22&gt;L22,1,0)+IF(C22&lt;L22,0)+IF(C22=L22,0.5)</f>
        <v>1</v>
      </c>
      <c r="D23" s="59">
        <f t="shared" si="14"/>
        <v>0</v>
      </c>
      <c r="E23" s="59">
        <f t="shared" si="14"/>
        <v>0</v>
      </c>
      <c r="F23" s="59">
        <f t="shared" si="14"/>
        <v>1</v>
      </c>
      <c r="G23" s="111">
        <f>IF(G22&gt;P22,2,0)+IF(G22&lt;P22,0)+IF(G22=P22,1)</f>
        <v>2</v>
      </c>
      <c r="H23" s="111">
        <f>SUM(B23:G23)</f>
        <v>5</v>
      </c>
      <c r="I23" s="131"/>
      <c r="J23" s="99" t="s">
        <v>13</v>
      </c>
      <c r="K23" s="59">
        <f>IF(K22&gt;B22,1,0)+IF(K22&lt;B22,0)+IF(K22=B22,0.5)</f>
        <v>0</v>
      </c>
      <c r="L23" s="59">
        <f t="shared" ref="L23" si="15">IF(L22&gt;C22,1,0)+IF(L22&lt;C22,0)+IF(L22=C22,0.5)</f>
        <v>0</v>
      </c>
      <c r="M23" s="59">
        <f t="shared" ref="M23" si="16">IF(M22&gt;D22,1,0)+IF(M22&lt;D22,0)+IF(M22=D22,0.5)</f>
        <v>1</v>
      </c>
      <c r="N23" s="59">
        <f t="shared" ref="N23" si="17">IF(N22&gt;E22,1,0)+IF(N22&lt;E22,0)+IF(N22=E22,0.5)</f>
        <v>1</v>
      </c>
      <c r="O23" s="59">
        <f t="shared" ref="O23" si="18">IF(O22&gt;F22,1,0)+IF(O22&lt;F22,0)+IF(O22=F22,0.5)</f>
        <v>0</v>
      </c>
      <c r="P23" s="111">
        <f>IF(P22&gt;G22,2,0)+IF(P22&lt;G22,0)+IF(P22=G22,1)</f>
        <v>0</v>
      </c>
      <c r="Q23" s="111">
        <f>SUM(K23:P23)</f>
        <v>2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63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68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82</v>
      </c>
      <c r="B26" s="225">
        <v>134</v>
      </c>
      <c r="C26" s="225">
        <v>164</v>
      </c>
      <c r="D26" s="225">
        <v>123</v>
      </c>
      <c r="E26" s="225">
        <v>124</v>
      </c>
      <c r="F26" s="225">
        <v>133</v>
      </c>
      <c r="G26" s="100">
        <f>SUM(B26:F26)</f>
        <v>678</v>
      </c>
      <c r="H26" s="128"/>
      <c r="I26" s="129"/>
      <c r="J26" s="98" t="s">
        <v>29</v>
      </c>
      <c r="K26" s="225">
        <v>112</v>
      </c>
      <c r="L26" s="225">
        <v>100</v>
      </c>
      <c r="M26" s="225">
        <v>131</v>
      </c>
      <c r="N26" s="225">
        <v>109</v>
      </c>
      <c r="O26" s="225">
        <v>90</v>
      </c>
      <c r="P26" s="100">
        <f>SUM(K26:O26)</f>
        <v>542</v>
      </c>
      <c r="Q26" s="128"/>
    </row>
    <row r="27" spans="1:17" ht="15" customHeight="1">
      <c r="A27" s="98" t="s">
        <v>83</v>
      </c>
      <c r="B27" s="225">
        <v>101</v>
      </c>
      <c r="C27" s="225">
        <v>116</v>
      </c>
      <c r="D27" s="225">
        <v>128</v>
      </c>
      <c r="E27" s="225">
        <v>165</v>
      </c>
      <c r="F27" s="225">
        <v>119</v>
      </c>
      <c r="G27" s="100">
        <f>SUM(B27:F27)</f>
        <v>629</v>
      </c>
      <c r="H27" s="476" t="s">
        <v>55</v>
      </c>
      <c r="I27" s="477"/>
      <c r="J27" s="117" t="s">
        <v>396</v>
      </c>
      <c r="K27" s="225">
        <v>107</v>
      </c>
      <c r="L27" s="225">
        <v>135</v>
      </c>
      <c r="M27" s="225">
        <v>108</v>
      </c>
      <c r="N27" s="225">
        <v>122</v>
      </c>
      <c r="O27" s="225">
        <v>115</v>
      </c>
      <c r="P27" s="100">
        <f>SUM(K27:O27)</f>
        <v>587</v>
      </c>
      <c r="Q27" s="128"/>
    </row>
    <row r="28" spans="1:17" ht="15" customHeight="1">
      <c r="A28" s="99"/>
      <c r="B28" s="101">
        <f>SUM(B26:B27)</f>
        <v>235</v>
      </c>
      <c r="C28" s="101">
        <f t="shared" ref="C28:G28" si="19">SUM(C26:C27)</f>
        <v>280</v>
      </c>
      <c r="D28" s="101">
        <f t="shared" si="19"/>
        <v>251</v>
      </c>
      <c r="E28" s="101">
        <f t="shared" si="19"/>
        <v>289</v>
      </c>
      <c r="F28" s="101">
        <f t="shared" si="19"/>
        <v>252</v>
      </c>
      <c r="G28" s="102">
        <f t="shared" si="19"/>
        <v>1307</v>
      </c>
      <c r="H28" s="476"/>
      <c r="I28" s="477"/>
      <c r="J28" s="99"/>
      <c r="K28" s="101">
        <f t="shared" ref="K28:P28" si="20">SUM(K26:K27)</f>
        <v>219</v>
      </c>
      <c r="L28" s="101">
        <f t="shared" si="20"/>
        <v>235</v>
      </c>
      <c r="M28" s="101">
        <f t="shared" si="20"/>
        <v>239</v>
      </c>
      <c r="N28" s="101">
        <f t="shared" si="20"/>
        <v>231</v>
      </c>
      <c r="O28" s="101">
        <f t="shared" si="20"/>
        <v>205</v>
      </c>
      <c r="P28" s="102">
        <f t="shared" si="20"/>
        <v>1129</v>
      </c>
      <c r="Q28" s="128"/>
    </row>
    <row r="29" spans="1:17">
      <c r="A29" s="103" t="s">
        <v>12</v>
      </c>
      <c r="B29" s="104">
        <v>21</v>
      </c>
      <c r="C29" s="105">
        <f>B29</f>
        <v>21</v>
      </c>
      <c r="D29" s="104">
        <f>B29</f>
        <v>21</v>
      </c>
      <c r="E29" s="104">
        <f>B29</f>
        <v>21</v>
      </c>
      <c r="F29" s="104">
        <f>B29</f>
        <v>21</v>
      </c>
      <c r="G29" s="106">
        <f>SUM(B29:F29)</f>
        <v>105</v>
      </c>
      <c r="H29" s="249"/>
      <c r="I29" s="130"/>
      <c r="J29" s="103" t="s">
        <v>12</v>
      </c>
      <c r="K29" s="104">
        <v>33</v>
      </c>
      <c r="L29" s="105">
        <f>K29</f>
        <v>33</v>
      </c>
      <c r="M29" s="104">
        <f>K29</f>
        <v>33</v>
      </c>
      <c r="N29" s="104">
        <f>K29</f>
        <v>33</v>
      </c>
      <c r="O29" s="104">
        <f>K29</f>
        <v>33</v>
      </c>
      <c r="P29" s="106">
        <f>SUM(K29:O29)</f>
        <v>165</v>
      </c>
      <c r="Q29" s="249"/>
    </row>
    <row r="30" spans="1:17">
      <c r="A30" s="205"/>
      <c r="B30" s="108">
        <f>SUM(B28:B29)</f>
        <v>256</v>
      </c>
      <c r="C30" s="108">
        <f>SUM(C28:C29)</f>
        <v>301</v>
      </c>
      <c r="D30" s="108">
        <f>SUM(D28:D29)</f>
        <v>272</v>
      </c>
      <c r="E30" s="108">
        <f>SUM(E28:E29)</f>
        <v>310</v>
      </c>
      <c r="F30" s="108">
        <f>SUM(F28,F29)</f>
        <v>273</v>
      </c>
      <c r="G30" s="109">
        <f>SUM(B30:F30)</f>
        <v>1412</v>
      </c>
      <c r="H30" s="110" t="s">
        <v>14</v>
      </c>
      <c r="I30" s="130"/>
      <c r="J30" s="107">
        <f>K29-B29</f>
        <v>12</v>
      </c>
      <c r="K30" s="108">
        <f>SUM(K28:K29)</f>
        <v>252</v>
      </c>
      <c r="L30" s="108">
        <f>SUM(L28:L29)</f>
        <v>268</v>
      </c>
      <c r="M30" s="108">
        <f>SUM(M28:M29)</f>
        <v>272</v>
      </c>
      <c r="N30" s="108">
        <f>SUM(N28:N29)</f>
        <v>264</v>
      </c>
      <c r="O30" s="108">
        <f>SUM(O28,O29)</f>
        <v>238</v>
      </c>
      <c r="P30" s="109">
        <f>SUM(K30:O30)</f>
        <v>1294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1</v>
      </c>
      <c r="C31" s="59">
        <f t="shared" ref="C31:F31" si="21">IF(C30&gt;L30,1,0)+IF(C30&lt;L30,0)+IF(C30=L30,0.5)</f>
        <v>1</v>
      </c>
      <c r="D31" s="59">
        <f t="shared" si="21"/>
        <v>0.5</v>
      </c>
      <c r="E31" s="59">
        <f t="shared" si="21"/>
        <v>1</v>
      </c>
      <c r="F31" s="59">
        <f t="shared" si="21"/>
        <v>1</v>
      </c>
      <c r="G31" s="111">
        <f>IF(G30&gt;P30,2,0)+IF(G30&lt;P30,0)+IF(G30=P30,1)</f>
        <v>2</v>
      </c>
      <c r="H31" s="393">
        <f>SUM(B31:G31)</f>
        <v>6.5</v>
      </c>
      <c r="I31" s="131"/>
      <c r="J31" s="99" t="s">
        <v>13</v>
      </c>
      <c r="K31" s="59">
        <f>IF(K30&gt;B30,1,0)+IF(K30&lt;B30,0)+IF(K30=B30,0.5)</f>
        <v>0</v>
      </c>
      <c r="L31" s="59">
        <f t="shared" ref="L31" si="22">IF(L30&gt;C30,1,0)+IF(L30&lt;C30,0)+IF(L30=C30,0.5)</f>
        <v>0</v>
      </c>
      <c r="M31" s="59">
        <f t="shared" ref="M31" si="23">IF(M30&gt;D30,1,0)+IF(M30&lt;D30,0)+IF(M30=D30,0.5)</f>
        <v>0.5</v>
      </c>
      <c r="N31" s="59">
        <f t="shared" ref="N31" si="24">IF(N30&gt;E30,1,0)+IF(N30&lt;E30,0)+IF(N30=E30,0.5)</f>
        <v>0</v>
      </c>
      <c r="O31" s="59">
        <f t="shared" ref="O31" si="25">IF(O30&gt;F30,1,0)+IF(O30&lt;F30,0)+IF(O30=F30,0.5)</f>
        <v>0</v>
      </c>
      <c r="P31" s="111">
        <f>IF(P30&gt;G30,2,0)+IF(P30&lt;G30,0)+IF(P30=G30,1)</f>
        <v>0</v>
      </c>
      <c r="Q31" s="111">
        <f>SUM(K31:P31)</f>
        <v>0.5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65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355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84</v>
      </c>
      <c r="B34" s="225">
        <v>129</v>
      </c>
      <c r="C34" s="225">
        <v>111</v>
      </c>
      <c r="D34" s="225">
        <v>102</v>
      </c>
      <c r="E34" s="225">
        <v>135</v>
      </c>
      <c r="F34" s="225">
        <v>122</v>
      </c>
      <c r="G34" s="100">
        <f>SUM(B34:F34)</f>
        <v>599</v>
      </c>
      <c r="H34" s="128"/>
      <c r="I34" s="129"/>
      <c r="J34" s="98" t="s">
        <v>86</v>
      </c>
      <c r="K34" s="225">
        <v>110</v>
      </c>
      <c r="L34" s="225">
        <v>107</v>
      </c>
      <c r="M34" s="225">
        <v>129</v>
      </c>
      <c r="N34" s="225">
        <v>117</v>
      </c>
      <c r="O34" s="225">
        <v>124</v>
      </c>
      <c r="P34" s="100">
        <f>SUM(K34:O34)</f>
        <v>587</v>
      </c>
      <c r="Q34" s="128"/>
    </row>
    <row r="35" spans="1:17" ht="15" customHeight="1">
      <c r="A35" s="98" t="s">
        <v>85</v>
      </c>
      <c r="B35" s="225">
        <v>133</v>
      </c>
      <c r="C35" s="225">
        <v>115</v>
      </c>
      <c r="D35" s="225">
        <v>122</v>
      </c>
      <c r="E35" s="225">
        <v>126</v>
      </c>
      <c r="F35" s="225">
        <v>116</v>
      </c>
      <c r="G35" s="100">
        <f>SUM(B35:F35)</f>
        <v>612</v>
      </c>
      <c r="H35" s="476" t="s">
        <v>55</v>
      </c>
      <c r="I35" s="477"/>
      <c r="J35" s="98" t="s">
        <v>87</v>
      </c>
      <c r="K35" s="225">
        <v>120</v>
      </c>
      <c r="L35" s="225">
        <v>121</v>
      </c>
      <c r="M35" s="225">
        <v>129</v>
      </c>
      <c r="N35" s="225">
        <v>107</v>
      </c>
      <c r="O35" s="225">
        <v>154</v>
      </c>
      <c r="P35" s="100">
        <f>SUM(K35:O35)</f>
        <v>631</v>
      </c>
      <c r="Q35" s="128"/>
    </row>
    <row r="36" spans="1:17" ht="15" customHeight="1">
      <c r="A36" s="99"/>
      <c r="B36" s="101">
        <f t="shared" ref="B36:G36" si="26">SUM(B34:B35)</f>
        <v>262</v>
      </c>
      <c r="C36" s="101">
        <f t="shared" si="26"/>
        <v>226</v>
      </c>
      <c r="D36" s="101">
        <f t="shared" si="26"/>
        <v>224</v>
      </c>
      <c r="E36" s="101">
        <f t="shared" si="26"/>
        <v>261</v>
      </c>
      <c r="F36" s="101">
        <f t="shared" si="26"/>
        <v>238</v>
      </c>
      <c r="G36" s="102">
        <f t="shared" si="26"/>
        <v>1211</v>
      </c>
      <c r="H36" s="476"/>
      <c r="I36" s="477"/>
      <c r="J36" s="99"/>
      <c r="K36" s="101">
        <f t="shared" ref="K36:P36" si="27">SUM(K34:K35)</f>
        <v>230</v>
      </c>
      <c r="L36" s="101">
        <f t="shared" si="27"/>
        <v>228</v>
      </c>
      <c r="M36" s="101">
        <f t="shared" si="27"/>
        <v>258</v>
      </c>
      <c r="N36" s="101">
        <f t="shared" si="27"/>
        <v>224</v>
      </c>
      <c r="O36" s="101">
        <f t="shared" si="27"/>
        <v>278</v>
      </c>
      <c r="P36" s="102">
        <f t="shared" si="27"/>
        <v>1218</v>
      </c>
      <c r="Q36" s="128"/>
    </row>
    <row r="37" spans="1:17">
      <c r="A37" s="103" t="s">
        <v>12</v>
      </c>
      <c r="B37" s="104">
        <v>27</v>
      </c>
      <c r="C37" s="105">
        <f>B37</f>
        <v>27</v>
      </c>
      <c r="D37" s="104">
        <f>B37</f>
        <v>27</v>
      </c>
      <c r="E37" s="104">
        <f>B37</f>
        <v>27</v>
      </c>
      <c r="F37" s="104">
        <f>B37</f>
        <v>27</v>
      </c>
      <c r="G37" s="106">
        <f>SUM(B37:F37)</f>
        <v>135</v>
      </c>
      <c r="H37" s="249"/>
      <c r="I37" s="130"/>
      <c r="J37" s="103" t="s">
        <v>12</v>
      </c>
      <c r="K37" s="104">
        <v>2</v>
      </c>
      <c r="L37" s="105">
        <f>K37</f>
        <v>2</v>
      </c>
      <c r="M37" s="104">
        <f>K37</f>
        <v>2</v>
      </c>
      <c r="N37" s="104">
        <f>K37</f>
        <v>2</v>
      </c>
      <c r="O37" s="104">
        <f>K37</f>
        <v>2</v>
      </c>
      <c r="P37" s="106">
        <f>SUM(K37:O37)</f>
        <v>10</v>
      </c>
      <c r="Q37" s="249"/>
    </row>
    <row r="38" spans="1:17">
      <c r="A38" s="205"/>
      <c r="B38" s="108">
        <f>SUM(B36:B37)</f>
        <v>289</v>
      </c>
      <c r="C38" s="108">
        <f>SUM(C36:C37)</f>
        <v>253</v>
      </c>
      <c r="D38" s="108">
        <f>SUM(D36:D37)</f>
        <v>251</v>
      </c>
      <c r="E38" s="108">
        <f>SUM(E36:E37)</f>
        <v>288</v>
      </c>
      <c r="F38" s="108">
        <f>SUM(F36,F37)</f>
        <v>265</v>
      </c>
      <c r="G38" s="109">
        <f>SUM(B38:F38)</f>
        <v>1346</v>
      </c>
      <c r="H38" s="110" t="s">
        <v>14</v>
      </c>
      <c r="I38" s="130"/>
      <c r="J38" s="107">
        <f>K37-B37</f>
        <v>-25</v>
      </c>
      <c r="K38" s="108">
        <f>SUM(K36:K37)</f>
        <v>232</v>
      </c>
      <c r="L38" s="108">
        <f>SUM(L36:L37)</f>
        <v>230</v>
      </c>
      <c r="M38" s="108">
        <f>SUM(M36:M37)</f>
        <v>260</v>
      </c>
      <c r="N38" s="108">
        <f>SUM(N36:N37)</f>
        <v>226</v>
      </c>
      <c r="O38" s="108">
        <f>SUM(O36,O37)</f>
        <v>280</v>
      </c>
      <c r="P38" s="109">
        <f>SUM(K38:O38)</f>
        <v>1228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1</v>
      </c>
      <c r="C39" s="59">
        <f t="shared" ref="C39:F39" si="28">IF(C38&gt;L38,1,0)+IF(C38&lt;L38,0)+IF(C38=L38,0.5)</f>
        <v>1</v>
      </c>
      <c r="D39" s="59">
        <f t="shared" si="28"/>
        <v>0</v>
      </c>
      <c r="E39" s="59">
        <f t="shared" si="28"/>
        <v>1</v>
      </c>
      <c r="F39" s="59">
        <f t="shared" si="28"/>
        <v>0</v>
      </c>
      <c r="G39" s="111">
        <f>IF(G38&gt;P38,2,0)+IF(G38&lt;P38,0)+IF(G38=P38,1)</f>
        <v>2</v>
      </c>
      <c r="H39" s="111">
        <f>SUM(B39:G39)</f>
        <v>5</v>
      </c>
      <c r="I39" s="131"/>
      <c r="J39" s="99" t="s">
        <v>13</v>
      </c>
      <c r="K39" s="59">
        <f>IF(K38&gt;B38,1,0)+IF(K38&lt;B38,0)+IF(K38=B38,0.5)</f>
        <v>0</v>
      </c>
      <c r="L39" s="59">
        <f t="shared" ref="L39" si="29">IF(L38&gt;C38,1,0)+IF(L38&lt;C38,0)+IF(L38=C38,0.5)</f>
        <v>0</v>
      </c>
      <c r="M39" s="59">
        <f t="shared" ref="M39" si="30">IF(M38&gt;D38,1,0)+IF(M38&lt;D38,0)+IF(M38=D38,0.5)</f>
        <v>1</v>
      </c>
      <c r="N39" s="59">
        <f t="shared" ref="N39" si="31">IF(N38&gt;E38,1,0)+IF(N38&lt;E38,0)+IF(N38=E38,0.5)</f>
        <v>0</v>
      </c>
      <c r="O39" s="59">
        <f t="shared" ref="O39" si="32">IF(O38&gt;F38,1,0)+IF(O38&lt;F38,0)+IF(O38=F38,0.5)</f>
        <v>1</v>
      </c>
      <c r="P39" s="111">
        <f>IF(P38&gt;G38,2,0)+IF(P38&lt;G38,0)+IF(P38=G38,1)</f>
        <v>0</v>
      </c>
      <c r="Q39" s="111">
        <f>SUM(K39:P39)</f>
        <v>2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61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66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91</v>
      </c>
      <c r="B42" s="225">
        <v>120</v>
      </c>
      <c r="C42" s="225">
        <v>146</v>
      </c>
      <c r="D42" s="225">
        <v>111</v>
      </c>
      <c r="E42" s="225">
        <v>86</v>
      </c>
      <c r="F42" s="225">
        <v>97</v>
      </c>
      <c r="G42" s="100">
        <f>SUM(B42:F42)</f>
        <v>560</v>
      </c>
      <c r="H42" s="128"/>
      <c r="I42" s="129"/>
      <c r="J42" s="21" t="s">
        <v>6</v>
      </c>
      <c r="K42" s="226">
        <v>137</v>
      </c>
      <c r="L42" s="226">
        <v>112</v>
      </c>
      <c r="M42" s="226">
        <v>118</v>
      </c>
      <c r="N42" s="226">
        <v>107</v>
      </c>
      <c r="O42" s="226">
        <v>112</v>
      </c>
      <c r="P42" s="100">
        <f>SUM(K42:O42)</f>
        <v>586</v>
      </c>
      <c r="Q42" s="128"/>
    </row>
    <row r="43" spans="1:17" ht="15" customHeight="1">
      <c r="A43" s="98" t="s">
        <v>10</v>
      </c>
      <c r="B43" s="225">
        <v>128</v>
      </c>
      <c r="C43" s="225">
        <v>139</v>
      </c>
      <c r="D43" s="225">
        <v>116</v>
      </c>
      <c r="E43" s="225">
        <v>110</v>
      </c>
      <c r="F43" s="225">
        <v>108</v>
      </c>
      <c r="G43" s="100">
        <f>SUM(B43:F43)</f>
        <v>601</v>
      </c>
      <c r="H43" s="476" t="s">
        <v>55</v>
      </c>
      <c r="I43" s="477"/>
      <c r="J43" s="21" t="s">
        <v>11</v>
      </c>
      <c r="K43" s="226">
        <v>142</v>
      </c>
      <c r="L43" s="226">
        <v>144</v>
      </c>
      <c r="M43" s="226">
        <v>137</v>
      </c>
      <c r="N43" s="226">
        <v>109</v>
      </c>
      <c r="O43" s="226">
        <v>132</v>
      </c>
      <c r="P43" s="100">
        <f>SUM(K43:O43)</f>
        <v>664</v>
      </c>
      <c r="Q43" s="128"/>
    </row>
    <row r="44" spans="1:17" ht="15" customHeight="1">
      <c r="A44" s="99"/>
      <c r="B44" s="101">
        <f t="shared" ref="B44:G44" si="33">SUM(B42:B43)</f>
        <v>248</v>
      </c>
      <c r="C44" s="101">
        <f t="shared" si="33"/>
        <v>285</v>
      </c>
      <c r="D44" s="101">
        <f t="shared" si="33"/>
        <v>227</v>
      </c>
      <c r="E44" s="101">
        <f t="shared" si="33"/>
        <v>196</v>
      </c>
      <c r="F44" s="101">
        <f t="shared" si="33"/>
        <v>205</v>
      </c>
      <c r="G44" s="102">
        <f t="shared" si="33"/>
        <v>1161</v>
      </c>
      <c r="H44" s="476"/>
      <c r="I44" s="477"/>
      <c r="J44" s="99"/>
      <c r="K44" s="101">
        <f t="shared" ref="K44:P44" si="34">SUM(K42:K43)</f>
        <v>279</v>
      </c>
      <c r="L44" s="101">
        <f t="shared" si="34"/>
        <v>256</v>
      </c>
      <c r="M44" s="101">
        <f t="shared" si="34"/>
        <v>255</v>
      </c>
      <c r="N44" s="101">
        <f t="shared" si="34"/>
        <v>216</v>
      </c>
      <c r="O44" s="101">
        <f t="shared" si="34"/>
        <v>244</v>
      </c>
      <c r="P44" s="102">
        <f t="shared" si="34"/>
        <v>1250</v>
      </c>
      <c r="Q44" s="128"/>
    </row>
    <row r="45" spans="1:17">
      <c r="A45" s="103" t="s">
        <v>12</v>
      </c>
      <c r="B45" s="104">
        <v>23</v>
      </c>
      <c r="C45" s="105">
        <f>B45</f>
        <v>23</v>
      </c>
      <c r="D45" s="104">
        <f>B45</f>
        <v>23</v>
      </c>
      <c r="E45" s="104">
        <f>B45</f>
        <v>23</v>
      </c>
      <c r="F45" s="104">
        <f>B45</f>
        <v>23</v>
      </c>
      <c r="G45" s="106">
        <f>SUM(B45:F45)</f>
        <v>115</v>
      </c>
      <c r="H45" s="249"/>
      <c r="I45" s="130"/>
      <c r="J45" s="103" t="s">
        <v>12</v>
      </c>
      <c r="K45" s="104">
        <v>14</v>
      </c>
      <c r="L45" s="105">
        <f>K45</f>
        <v>14</v>
      </c>
      <c r="M45" s="104">
        <f>K45</f>
        <v>14</v>
      </c>
      <c r="N45" s="104">
        <f>K45</f>
        <v>14</v>
      </c>
      <c r="O45" s="104">
        <f>K45</f>
        <v>14</v>
      </c>
      <c r="P45" s="106">
        <f>SUM(K45:O45)</f>
        <v>70</v>
      </c>
      <c r="Q45" s="249"/>
    </row>
    <row r="46" spans="1:17">
      <c r="A46" s="107"/>
      <c r="B46" s="108">
        <f>SUM(B44:B45)</f>
        <v>271</v>
      </c>
      <c r="C46" s="108">
        <f>SUM(C44:C45)</f>
        <v>308</v>
      </c>
      <c r="D46" s="108">
        <f>SUM(D44:D45)</f>
        <v>250</v>
      </c>
      <c r="E46" s="108">
        <f>SUM(E44:E45)</f>
        <v>219</v>
      </c>
      <c r="F46" s="108">
        <f>SUM(F44,F45)</f>
        <v>228</v>
      </c>
      <c r="G46" s="109">
        <f>SUM(B46:F46)</f>
        <v>1276</v>
      </c>
      <c r="H46" s="110" t="s">
        <v>14</v>
      </c>
      <c r="I46" s="130"/>
      <c r="J46" s="107">
        <f>K45-B45</f>
        <v>-9</v>
      </c>
      <c r="K46" s="108">
        <f>SUM(K44:K45)</f>
        <v>293</v>
      </c>
      <c r="L46" s="108">
        <f>SUM(L44:L45)</f>
        <v>270</v>
      </c>
      <c r="M46" s="108">
        <f>SUM(M44:M45)</f>
        <v>269</v>
      </c>
      <c r="N46" s="108">
        <f>SUM(N44:N45)</f>
        <v>230</v>
      </c>
      <c r="O46" s="108">
        <f>SUM(O44,O45)</f>
        <v>258</v>
      </c>
      <c r="P46" s="109">
        <f>SUM(K46:O46)</f>
        <v>1320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:F47" si="35">IF(C46&gt;L46,1,0)+IF(C46&lt;L46,0)+IF(C46=L46,0.5)</f>
        <v>1</v>
      </c>
      <c r="D47" s="59">
        <f t="shared" si="35"/>
        <v>0</v>
      </c>
      <c r="E47" s="59">
        <f t="shared" si="35"/>
        <v>0</v>
      </c>
      <c r="F47" s="59">
        <f t="shared" si="35"/>
        <v>0</v>
      </c>
      <c r="G47" s="111">
        <f>IF(G46&gt;P46,2,0)+IF(G46&lt;P46,0)+IF(G46=P46,1)</f>
        <v>0</v>
      </c>
      <c r="H47" s="111">
        <f>SUM(B47:G47)</f>
        <v>1</v>
      </c>
      <c r="I47" s="131"/>
      <c r="J47" s="99" t="s">
        <v>13</v>
      </c>
      <c r="K47" s="59">
        <f>IF(K46&gt;B46,1,0)+IF(K46&lt;B46,0)+IF(K46=B46,0.5)</f>
        <v>1</v>
      </c>
      <c r="L47" s="59">
        <f t="shared" ref="L47" si="36">IF(L46&gt;C46,1,0)+IF(L46&lt;C46,0)+IF(L46=C46,0.5)</f>
        <v>0</v>
      </c>
      <c r="M47" s="59">
        <f t="shared" ref="M47" si="37">IF(M46&gt;D46,1,0)+IF(M46&lt;D46,0)+IF(M46=D46,0.5)</f>
        <v>1</v>
      </c>
      <c r="N47" s="59">
        <f t="shared" ref="N47" si="38">IF(N46&gt;E46,1,0)+IF(N46&lt;E46,0)+IF(N46=E46,0.5)</f>
        <v>1</v>
      </c>
      <c r="O47" s="59">
        <f t="shared" ref="O47" si="39">IF(O46&gt;F46,1,0)+IF(O46&lt;F46,0)+IF(O46=F46,0.5)</f>
        <v>1</v>
      </c>
      <c r="P47" s="111">
        <f>IF(P46&gt;G46,2,0)+IF(P46&lt;G46,0)+IF(P46=G46,1)</f>
        <v>2</v>
      </c>
      <c r="Q47" s="111">
        <f>SUM(K47:P47)</f>
        <v>6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62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58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117" t="s">
        <v>92</v>
      </c>
      <c r="B50" s="225">
        <v>135</v>
      </c>
      <c r="C50" s="225">
        <v>148</v>
      </c>
      <c r="D50" s="225">
        <v>158</v>
      </c>
      <c r="E50" s="225">
        <v>125</v>
      </c>
      <c r="F50" s="225">
        <v>131</v>
      </c>
      <c r="G50" s="100">
        <f>SUM(B50:F50)</f>
        <v>697</v>
      </c>
      <c r="H50" s="128"/>
      <c r="I50" s="129"/>
      <c r="J50" s="98" t="s">
        <v>77</v>
      </c>
      <c r="K50" s="225">
        <v>88</v>
      </c>
      <c r="L50" s="225">
        <v>104</v>
      </c>
      <c r="M50" s="225">
        <v>116</v>
      </c>
      <c r="N50" s="225">
        <v>114</v>
      </c>
      <c r="O50" s="225">
        <v>109</v>
      </c>
      <c r="P50" s="100">
        <f>SUM(K50:O50)</f>
        <v>531</v>
      </c>
      <c r="Q50" s="128"/>
    </row>
    <row r="51" spans="1:17" ht="15" customHeight="1">
      <c r="A51" s="98" t="s">
        <v>28</v>
      </c>
      <c r="B51" s="225">
        <v>101</v>
      </c>
      <c r="C51" s="225">
        <v>132</v>
      </c>
      <c r="D51" s="225">
        <v>109</v>
      </c>
      <c r="E51" s="225">
        <v>100</v>
      </c>
      <c r="F51" s="225">
        <v>122</v>
      </c>
      <c r="G51" s="100">
        <f>SUM(B51:F51)</f>
        <v>564</v>
      </c>
      <c r="H51" s="476" t="s">
        <v>55</v>
      </c>
      <c r="I51" s="477"/>
      <c r="J51" s="98" t="s">
        <v>78</v>
      </c>
      <c r="K51" s="225">
        <v>124</v>
      </c>
      <c r="L51" s="225">
        <v>152</v>
      </c>
      <c r="M51" s="225">
        <v>99</v>
      </c>
      <c r="N51" s="225">
        <v>102</v>
      </c>
      <c r="O51" s="225">
        <v>141</v>
      </c>
      <c r="P51" s="100">
        <f>SUM(K51:O51)</f>
        <v>618</v>
      </c>
      <c r="Q51" s="128"/>
    </row>
    <row r="52" spans="1:17" ht="15" customHeight="1">
      <c r="A52" s="99"/>
      <c r="B52" s="101">
        <f>SUM(B50:B51)</f>
        <v>236</v>
      </c>
      <c r="C52" s="101">
        <f t="shared" ref="C52:G52" si="40">SUM(C50:C51)</f>
        <v>280</v>
      </c>
      <c r="D52" s="101">
        <f t="shared" si="40"/>
        <v>267</v>
      </c>
      <c r="E52" s="101">
        <f t="shared" si="40"/>
        <v>225</v>
      </c>
      <c r="F52" s="101">
        <f t="shared" si="40"/>
        <v>253</v>
      </c>
      <c r="G52" s="102">
        <f t="shared" si="40"/>
        <v>1261</v>
      </c>
      <c r="H52" s="476"/>
      <c r="I52" s="477"/>
      <c r="J52" s="99"/>
      <c r="K52" s="101">
        <f t="shared" ref="K52:P52" si="41">SUM(K50:K51)</f>
        <v>212</v>
      </c>
      <c r="L52" s="101">
        <f t="shared" si="41"/>
        <v>256</v>
      </c>
      <c r="M52" s="101">
        <f t="shared" si="41"/>
        <v>215</v>
      </c>
      <c r="N52" s="101">
        <f t="shared" si="41"/>
        <v>216</v>
      </c>
      <c r="O52" s="101">
        <f t="shared" si="41"/>
        <v>250</v>
      </c>
      <c r="P52" s="102">
        <f t="shared" si="41"/>
        <v>1149</v>
      </c>
      <c r="Q52" s="128"/>
    </row>
    <row r="53" spans="1:17">
      <c r="A53" s="103" t="s">
        <v>12</v>
      </c>
      <c r="B53" s="104">
        <v>22</v>
      </c>
      <c r="C53" s="105">
        <f>B53</f>
        <v>22</v>
      </c>
      <c r="D53" s="104">
        <f>B53</f>
        <v>22</v>
      </c>
      <c r="E53" s="104">
        <f>B53</f>
        <v>22</v>
      </c>
      <c r="F53" s="104">
        <f>B53</f>
        <v>22</v>
      </c>
      <c r="G53" s="106">
        <f>SUM(B53:F53)</f>
        <v>110</v>
      </c>
      <c r="H53" s="249"/>
      <c r="I53" s="130"/>
      <c r="J53" s="103" t="s">
        <v>12</v>
      </c>
      <c r="K53" s="104">
        <v>13</v>
      </c>
      <c r="L53" s="105">
        <f>K53</f>
        <v>13</v>
      </c>
      <c r="M53" s="104">
        <f>K53</f>
        <v>13</v>
      </c>
      <c r="N53" s="104">
        <f>K53</f>
        <v>13</v>
      </c>
      <c r="O53" s="104">
        <f>K53</f>
        <v>13</v>
      </c>
      <c r="P53" s="106">
        <f>SUM(K53:O53)</f>
        <v>65</v>
      </c>
      <c r="Q53" s="249"/>
    </row>
    <row r="54" spans="1:17">
      <c r="A54" s="107"/>
      <c r="B54" s="108">
        <f>SUM(B52:B53)</f>
        <v>258</v>
      </c>
      <c r="C54" s="108">
        <f>SUM(C52:C53)</f>
        <v>302</v>
      </c>
      <c r="D54" s="108">
        <f>SUM(D52:D53)</f>
        <v>289</v>
      </c>
      <c r="E54" s="108">
        <f>SUM(E52:E53)</f>
        <v>247</v>
      </c>
      <c r="F54" s="108">
        <f>SUM(F52,F53)</f>
        <v>275</v>
      </c>
      <c r="G54" s="109">
        <f>SUM(B54:F54)</f>
        <v>1371</v>
      </c>
      <c r="H54" s="110" t="s">
        <v>14</v>
      </c>
      <c r="I54" s="130"/>
      <c r="J54" s="107">
        <f>K53-B53</f>
        <v>-9</v>
      </c>
      <c r="K54" s="108">
        <f>SUM(K52:K53)</f>
        <v>225</v>
      </c>
      <c r="L54" s="108">
        <f>SUM(L52:L53)</f>
        <v>269</v>
      </c>
      <c r="M54" s="108">
        <f>SUM(M52:M53)</f>
        <v>228</v>
      </c>
      <c r="N54" s="108">
        <f>SUM(N52:N53)</f>
        <v>229</v>
      </c>
      <c r="O54" s="108">
        <f>SUM(O52,O53)</f>
        <v>263</v>
      </c>
      <c r="P54" s="109">
        <f>SUM(K54:O54)</f>
        <v>1214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1</v>
      </c>
      <c r="C55" s="59">
        <f t="shared" ref="C55:F55" si="42">IF(C54&gt;L54,1,0)+IF(C54&lt;L54,0)+IF(C54=L54,0.5)</f>
        <v>1</v>
      </c>
      <c r="D55" s="59">
        <f t="shared" si="42"/>
        <v>1</v>
      </c>
      <c r="E55" s="59">
        <f t="shared" si="42"/>
        <v>1</v>
      </c>
      <c r="F55" s="59">
        <f t="shared" si="42"/>
        <v>1</v>
      </c>
      <c r="G55" s="111">
        <f>IF(G54&gt;P54,2,0)+IF(G54&lt;P54,0)+IF(G54=P54,1)</f>
        <v>2</v>
      </c>
      <c r="H55" s="111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" si="43">IF(L54&gt;C54,1,0)+IF(L54&lt;C54,0)+IF(L54=C54,0.5)</f>
        <v>0</v>
      </c>
      <c r="M55" s="59">
        <f t="shared" ref="M55" si="44">IF(M54&gt;D54,1,0)+IF(M54&lt;D54,0)+IF(M54=D54,0.5)</f>
        <v>0</v>
      </c>
      <c r="N55" s="59">
        <f t="shared" ref="N55" si="45">IF(N54&gt;E54,1,0)+IF(N54&lt;E54,0)+IF(N54=E54,0.5)</f>
        <v>0</v>
      </c>
      <c r="O55" s="59">
        <f t="shared" ref="O55" si="46">IF(O54&gt;F54,1,0)+IF(O54&lt;F54,0)+IF(O54=F54,0.5)</f>
        <v>0</v>
      </c>
      <c r="P55" s="111">
        <f>IF(P54&gt;G54,2,0)+IF(P54&lt;G54,0)+IF(P54=G54,1)</f>
        <v>0</v>
      </c>
      <c r="Q55" s="111">
        <f>SUM(K55:P55)</f>
        <v>0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64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337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2</v>
      </c>
      <c r="B58" s="225">
        <v>138</v>
      </c>
      <c r="C58" s="225">
        <v>112</v>
      </c>
      <c r="D58" s="225">
        <v>132</v>
      </c>
      <c r="E58" s="225">
        <v>104</v>
      </c>
      <c r="F58" s="225">
        <v>118</v>
      </c>
      <c r="G58" s="23">
        <f>SUM(B58:F58)</f>
        <v>604</v>
      </c>
      <c r="H58" s="134"/>
      <c r="I58" s="135"/>
      <c r="J58" s="224" t="s">
        <v>71</v>
      </c>
      <c r="K58" s="226">
        <v>136</v>
      </c>
      <c r="L58" s="225">
        <v>115</v>
      </c>
      <c r="M58" s="225">
        <v>114</v>
      </c>
      <c r="N58" s="225">
        <v>115</v>
      </c>
      <c r="O58" s="225">
        <v>95</v>
      </c>
      <c r="P58" s="119">
        <f>SUM(K58:O58)</f>
        <v>575</v>
      </c>
      <c r="Q58" s="134"/>
    </row>
    <row r="59" spans="1:17" ht="15" customHeight="1">
      <c r="A59" s="98" t="s">
        <v>5</v>
      </c>
      <c r="B59" s="225">
        <v>141</v>
      </c>
      <c r="C59" s="225">
        <v>115</v>
      </c>
      <c r="D59" s="225">
        <v>105</v>
      </c>
      <c r="E59" s="225">
        <v>128</v>
      </c>
      <c r="F59" s="225">
        <v>153</v>
      </c>
      <c r="G59" s="23">
        <f>SUM(B59:F59)</f>
        <v>642</v>
      </c>
      <c r="H59" s="478" t="s">
        <v>55</v>
      </c>
      <c r="I59" s="479"/>
      <c r="J59" s="224" t="s">
        <v>266</v>
      </c>
      <c r="K59" s="227">
        <v>126</v>
      </c>
      <c r="L59" s="225">
        <v>108</v>
      </c>
      <c r="M59" s="225">
        <v>139</v>
      </c>
      <c r="N59" s="225">
        <v>121</v>
      </c>
      <c r="O59" s="225">
        <v>105</v>
      </c>
      <c r="P59" s="119">
        <f>SUM(K59:O59)</f>
        <v>599</v>
      </c>
      <c r="Q59" s="134"/>
    </row>
    <row r="60" spans="1:17" ht="15" customHeight="1">
      <c r="A60" s="22"/>
      <c r="B60" s="26">
        <f t="shared" ref="B60:G60" si="47">SUM(B58:B59)</f>
        <v>279</v>
      </c>
      <c r="C60" s="26">
        <f t="shared" si="47"/>
        <v>227</v>
      </c>
      <c r="D60" s="26">
        <f t="shared" si="47"/>
        <v>237</v>
      </c>
      <c r="E60" s="26">
        <f t="shared" si="47"/>
        <v>232</v>
      </c>
      <c r="F60" s="26">
        <f t="shared" si="47"/>
        <v>271</v>
      </c>
      <c r="G60" s="27">
        <f t="shared" si="47"/>
        <v>1246</v>
      </c>
      <c r="H60" s="478"/>
      <c r="I60" s="479"/>
      <c r="J60" s="22"/>
      <c r="K60" s="26">
        <f t="shared" ref="K60:P60" si="48">SUM(K58:K59)</f>
        <v>262</v>
      </c>
      <c r="L60" s="26">
        <f t="shared" si="48"/>
        <v>223</v>
      </c>
      <c r="M60" s="26">
        <f t="shared" si="48"/>
        <v>253</v>
      </c>
      <c r="N60" s="26">
        <f t="shared" si="48"/>
        <v>236</v>
      </c>
      <c r="O60" s="26">
        <f t="shared" si="48"/>
        <v>200</v>
      </c>
      <c r="P60" s="27">
        <f t="shared" si="48"/>
        <v>1174</v>
      </c>
      <c r="Q60" s="134"/>
    </row>
    <row r="61" spans="1:17">
      <c r="A61" s="2" t="s">
        <v>12</v>
      </c>
      <c r="B61" s="4">
        <v>14</v>
      </c>
      <c r="C61" s="15">
        <f>B61</f>
        <v>14</v>
      </c>
      <c r="D61" s="4">
        <f>B61</f>
        <v>14</v>
      </c>
      <c r="E61" s="4">
        <f>B61</f>
        <v>14</v>
      </c>
      <c r="F61" s="4">
        <f>B61</f>
        <v>14</v>
      </c>
      <c r="G61" s="6">
        <f>SUM(B61:F61)</f>
        <v>70</v>
      </c>
      <c r="H61" s="251"/>
      <c r="I61" s="136"/>
      <c r="J61" s="2" t="s">
        <v>12</v>
      </c>
      <c r="K61" s="4">
        <v>22</v>
      </c>
      <c r="L61" s="15">
        <f>K61</f>
        <v>22</v>
      </c>
      <c r="M61" s="4">
        <f>K61</f>
        <v>22</v>
      </c>
      <c r="N61" s="4">
        <f>K61</f>
        <v>22</v>
      </c>
      <c r="O61" s="4">
        <f>K61</f>
        <v>22</v>
      </c>
      <c r="P61" s="6">
        <f>SUM(K61:O61)</f>
        <v>110</v>
      </c>
      <c r="Q61" s="251"/>
    </row>
    <row r="62" spans="1:17">
      <c r="A62" s="205"/>
      <c r="B62" s="9">
        <f>SUM(B60:B61)</f>
        <v>293</v>
      </c>
      <c r="C62" s="9">
        <f>SUM(C60:C61)</f>
        <v>241</v>
      </c>
      <c r="D62" s="9">
        <f>SUM(D60:D61)</f>
        <v>251</v>
      </c>
      <c r="E62" s="9">
        <f>SUM(E60:E61)</f>
        <v>246</v>
      </c>
      <c r="F62" s="9">
        <f>SUM(F60,F61)</f>
        <v>285</v>
      </c>
      <c r="G62" s="10">
        <f>SUM(B62:F62)</f>
        <v>1316</v>
      </c>
      <c r="H62" s="16" t="s">
        <v>14</v>
      </c>
      <c r="I62" s="136"/>
      <c r="J62" s="205">
        <f>K61-B61</f>
        <v>8</v>
      </c>
      <c r="K62" s="9">
        <f>SUM(K60:K61)</f>
        <v>284</v>
      </c>
      <c r="L62" s="9">
        <f>SUM(L60:L61)</f>
        <v>245</v>
      </c>
      <c r="M62" s="9">
        <f>SUM(M60:M61)</f>
        <v>275</v>
      </c>
      <c r="N62" s="9">
        <f>SUM(N60:N61)</f>
        <v>258</v>
      </c>
      <c r="O62" s="9">
        <f>SUM(O60,O61)</f>
        <v>222</v>
      </c>
      <c r="P62" s="10">
        <f>SUM(K62:O62)</f>
        <v>1284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1</v>
      </c>
      <c r="C63" s="59">
        <f t="shared" ref="C63:F63" si="49">IF(C62&gt;L62,1,0)+IF(C62&lt;L62,0)+IF(C62=L62,0.5)</f>
        <v>0</v>
      </c>
      <c r="D63" s="59">
        <f t="shared" si="49"/>
        <v>0</v>
      </c>
      <c r="E63" s="59">
        <f t="shared" si="49"/>
        <v>0</v>
      </c>
      <c r="F63" s="59">
        <f t="shared" si="49"/>
        <v>1</v>
      </c>
      <c r="G63" s="59">
        <f>IF(G62&gt;P62,2,0)+IF(G62&lt;P62,0)+IF(G62=P62,1)</f>
        <v>2</v>
      </c>
      <c r="H63" s="59">
        <f>SUM(B63:G63)</f>
        <v>4</v>
      </c>
      <c r="I63" s="137"/>
      <c r="J63" s="22" t="s">
        <v>13</v>
      </c>
      <c r="K63" s="59">
        <f>IF(K62&gt;B62,1,0)+IF(K62&lt;B62,0)+IF(K62=B62,0.5)</f>
        <v>0</v>
      </c>
      <c r="L63" s="59">
        <f t="shared" ref="L63" si="50">IF(L62&gt;C62,1,0)+IF(L62&lt;C62,0)+IF(L62=C62,0.5)</f>
        <v>1</v>
      </c>
      <c r="M63" s="59">
        <f t="shared" ref="M63" si="51">IF(M62&gt;D62,1,0)+IF(M62&lt;D62,0)+IF(M62=D62,0.5)</f>
        <v>1</v>
      </c>
      <c r="N63" s="59">
        <f t="shared" ref="N63" si="52">IF(N62&gt;E62,1,0)+IF(N62&lt;E62,0)+IF(N62=E62,0.5)</f>
        <v>1</v>
      </c>
      <c r="O63" s="59">
        <f t="shared" ref="O63" si="53">IF(O62&gt;F62,1,0)+IF(O62&lt;F62,0)+IF(O62=F62,0.5)</f>
        <v>0</v>
      </c>
      <c r="P63" s="111">
        <f>IF(P62&gt;G62,2,0)+IF(P62&lt;G62,0)+IF(P62=G62,1)</f>
        <v>0</v>
      </c>
      <c r="Q63" s="59">
        <f>SUM(K63:P63)</f>
        <v>3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398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57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224" t="s">
        <v>90</v>
      </c>
      <c r="B66" s="226">
        <v>93</v>
      </c>
      <c r="C66" s="226">
        <v>135</v>
      </c>
      <c r="D66" s="226">
        <v>130</v>
      </c>
      <c r="E66" s="226">
        <v>124</v>
      </c>
      <c r="F66" s="226">
        <v>130</v>
      </c>
      <c r="G66" s="100">
        <f>SUM(B66:F66)</f>
        <v>612</v>
      </c>
      <c r="H66" s="128"/>
      <c r="I66" s="129"/>
      <c r="J66" s="224" t="s">
        <v>74</v>
      </c>
      <c r="K66" s="226">
        <v>101</v>
      </c>
      <c r="L66" s="226">
        <v>117</v>
      </c>
      <c r="M66" s="226">
        <v>98</v>
      </c>
      <c r="N66" s="226">
        <v>78</v>
      </c>
      <c r="O66" s="226">
        <v>88</v>
      </c>
      <c r="P66" s="100">
        <f>SUM(K66:O66)</f>
        <v>482</v>
      </c>
      <c r="Q66" s="128"/>
    </row>
    <row r="67" spans="1:17" ht="15" customHeight="1">
      <c r="A67" s="224" t="s">
        <v>9</v>
      </c>
      <c r="B67" s="226">
        <v>106</v>
      </c>
      <c r="C67" s="226">
        <v>125</v>
      </c>
      <c r="D67" s="226">
        <v>113</v>
      </c>
      <c r="E67" s="226">
        <v>113</v>
      </c>
      <c r="F67" s="226">
        <v>110</v>
      </c>
      <c r="G67" s="100">
        <f>SUM(B67:F67)</f>
        <v>567</v>
      </c>
      <c r="H67" s="476" t="s">
        <v>55</v>
      </c>
      <c r="I67" s="477"/>
      <c r="J67" s="224" t="s">
        <v>75</v>
      </c>
      <c r="K67" s="226">
        <v>112</v>
      </c>
      <c r="L67" s="226">
        <v>102</v>
      </c>
      <c r="M67" s="226">
        <v>113</v>
      </c>
      <c r="N67" s="226">
        <v>100</v>
      </c>
      <c r="O67" s="226">
        <v>122</v>
      </c>
      <c r="P67" s="100">
        <f>SUM(K67:O67)</f>
        <v>549</v>
      </c>
      <c r="Q67" s="128"/>
    </row>
    <row r="68" spans="1:17" ht="15" customHeight="1">
      <c r="A68" s="99"/>
      <c r="B68" s="101">
        <f t="shared" ref="B68:G68" si="54">SUM(B66:B67)</f>
        <v>199</v>
      </c>
      <c r="C68" s="101">
        <f t="shared" si="54"/>
        <v>260</v>
      </c>
      <c r="D68" s="101">
        <f t="shared" si="54"/>
        <v>243</v>
      </c>
      <c r="E68" s="101">
        <f t="shared" si="54"/>
        <v>237</v>
      </c>
      <c r="F68" s="101">
        <f t="shared" si="54"/>
        <v>240</v>
      </c>
      <c r="G68" s="102">
        <f t="shared" si="54"/>
        <v>1179</v>
      </c>
      <c r="H68" s="476"/>
      <c r="I68" s="477"/>
      <c r="J68" s="99"/>
      <c r="K68" s="101">
        <f t="shared" ref="K68:P68" si="55">SUM(K66:K67)</f>
        <v>213</v>
      </c>
      <c r="L68" s="101">
        <f t="shared" si="55"/>
        <v>219</v>
      </c>
      <c r="M68" s="101">
        <f t="shared" si="55"/>
        <v>211</v>
      </c>
      <c r="N68" s="101">
        <f t="shared" si="55"/>
        <v>178</v>
      </c>
      <c r="O68" s="101">
        <f t="shared" si="55"/>
        <v>210</v>
      </c>
      <c r="P68" s="102">
        <f t="shared" si="55"/>
        <v>1031</v>
      </c>
      <c r="Q68" s="128"/>
    </row>
    <row r="69" spans="1:17" ht="15" customHeight="1">
      <c r="A69" s="103" t="s">
        <v>12</v>
      </c>
      <c r="B69" s="104">
        <v>28</v>
      </c>
      <c r="C69" s="105">
        <f>B69</f>
        <v>28</v>
      </c>
      <c r="D69" s="104">
        <f>B69</f>
        <v>28</v>
      </c>
      <c r="E69" s="104">
        <f>B69</f>
        <v>28</v>
      </c>
      <c r="F69" s="104">
        <f>B69</f>
        <v>28</v>
      </c>
      <c r="G69" s="106">
        <f>SUM(B69:F69)</f>
        <v>140</v>
      </c>
      <c r="H69" s="249"/>
      <c r="I69" s="130"/>
      <c r="J69" s="103" t="s">
        <v>12</v>
      </c>
      <c r="K69" s="104">
        <v>16</v>
      </c>
      <c r="L69" s="105">
        <f>K69</f>
        <v>16</v>
      </c>
      <c r="M69" s="104">
        <f>K69</f>
        <v>16</v>
      </c>
      <c r="N69" s="104">
        <f>K69</f>
        <v>16</v>
      </c>
      <c r="O69" s="104">
        <f>K69</f>
        <v>16</v>
      </c>
      <c r="P69" s="106">
        <f>SUM(K69:O69)</f>
        <v>80</v>
      </c>
      <c r="Q69" s="249"/>
    </row>
    <row r="70" spans="1:17">
      <c r="A70" s="107"/>
      <c r="B70" s="108">
        <f>SUM(B68:B69)</f>
        <v>227</v>
      </c>
      <c r="C70" s="108">
        <f>SUM(C68:C69)</f>
        <v>288</v>
      </c>
      <c r="D70" s="108">
        <f>SUM(D68:D69)</f>
        <v>271</v>
      </c>
      <c r="E70" s="108">
        <f>SUM(E68:E69)</f>
        <v>265</v>
      </c>
      <c r="F70" s="108">
        <f>SUM(F68,F69)</f>
        <v>268</v>
      </c>
      <c r="G70" s="109">
        <f>SUM(B70:F70)</f>
        <v>1319</v>
      </c>
      <c r="H70" s="110" t="s">
        <v>14</v>
      </c>
      <c r="I70" s="130"/>
      <c r="J70" s="107">
        <f>K69-B69</f>
        <v>-12</v>
      </c>
      <c r="K70" s="108">
        <f>SUM(K68:K69)</f>
        <v>229</v>
      </c>
      <c r="L70" s="108">
        <f>SUM(L68:L69)</f>
        <v>235</v>
      </c>
      <c r="M70" s="108">
        <f>SUM(M68:M69)</f>
        <v>227</v>
      </c>
      <c r="N70" s="108">
        <f>SUM(N68:N69)</f>
        <v>194</v>
      </c>
      <c r="O70" s="108">
        <f>SUM(O68,O69)</f>
        <v>226</v>
      </c>
      <c r="P70" s="109">
        <f>SUM(K70:O70)</f>
        <v>1111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:F71" si="56">IF(C70&gt;L70,1,0)+IF(C70&lt;L70,0)+IF(C70=L70,0.5)</f>
        <v>1</v>
      </c>
      <c r="D71" s="59">
        <f t="shared" si="56"/>
        <v>1</v>
      </c>
      <c r="E71" s="59">
        <f t="shared" si="56"/>
        <v>1</v>
      </c>
      <c r="F71" s="59">
        <f t="shared" si="56"/>
        <v>1</v>
      </c>
      <c r="G71" s="111">
        <f>IF(G70&gt;P70,2,0)+IF(G70&lt;P70,0)+IF(G70=P70,1)</f>
        <v>2</v>
      </c>
      <c r="H71" s="111">
        <f>SUM(B71:G71)</f>
        <v>6</v>
      </c>
      <c r="I71" s="131"/>
      <c r="J71" s="99" t="s">
        <v>13</v>
      </c>
      <c r="K71" s="59">
        <f>IF(K70&gt;B70,1,0)+IF(K70&lt;B70,0)+IF(K70=B70,0.5)</f>
        <v>1</v>
      </c>
      <c r="L71" s="59">
        <f t="shared" ref="L71" si="57">IF(L70&gt;C70,1,0)+IF(L70&lt;C70,0)+IF(L70=C70,0.5)</f>
        <v>0</v>
      </c>
      <c r="M71" s="59">
        <f t="shared" ref="M71" si="58">IF(M70&gt;D70,1,0)+IF(M70&lt;D70,0)+IF(M70=D70,0.5)</f>
        <v>0</v>
      </c>
      <c r="N71" s="59">
        <f t="shared" ref="N71" si="59">IF(N70&gt;E70,1,0)+IF(N70&lt;E70,0)+IF(N70=E70,0.5)</f>
        <v>0</v>
      </c>
      <c r="O71" s="59">
        <f t="shared" ref="O71" si="60">IF(O70&gt;F70,1,0)+IF(O70&lt;F70,0)+IF(O70=F70,0.5)</f>
        <v>0</v>
      </c>
      <c r="P71" s="111">
        <f>IF(P70&gt;G70,2,0)+IF(P70&lt;G70,0)+IF(P70=G70,1)</f>
        <v>0</v>
      </c>
      <c r="Q71" s="111">
        <f>SUM(K71:P71)</f>
        <v>1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63</v>
      </c>
      <c r="E75" s="124">
        <f>MAX(W12,B4:F4,K4:O4,B12:F12,K12:O12,B20:F20,K20:O20,B28:F28,K28:O28,K36:O36,B36:F36,B44:F44,K44:O44,B52:F52,K52:O52,B60:F60,K60:O60,B68:F68,K68:O68)</f>
        <v>289</v>
      </c>
      <c r="H75" s="252"/>
      <c r="J75" s="124" t="s">
        <v>104</v>
      </c>
      <c r="K75" s="124" t="s">
        <v>83</v>
      </c>
      <c r="L75" s="124"/>
      <c r="M75" s="124"/>
      <c r="N75" s="124"/>
      <c r="O75" s="124">
        <f>MAX(B66:F67,K66:O67,K58:O59,B58:F59,B50:F51,K50:O51,K42:O43,B42:F43,B34:F35,K34:O35,K26:O27,B26:F27,B18:F19,K18:O19)</f>
        <v>165</v>
      </c>
      <c r="Q75" s="252"/>
    </row>
    <row r="76" spans="1:17" s="125" customFormat="1">
      <c r="A76" s="124" t="s">
        <v>101</v>
      </c>
      <c r="B76" s="125" t="s">
        <v>63</v>
      </c>
      <c r="E76" s="124">
        <f>MAX(G68,P68,P60,G60,G52,P52,P44,G44,G36,P36,P28,G28,G20,P20,P12,G12,G4,P4)</f>
        <v>1307</v>
      </c>
      <c r="H76" s="252"/>
      <c r="J76" s="124" t="s">
        <v>105</v>
      </c>
      <c r="K76" s="124" t="s">
        <v>72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697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63</v>
      </c>
      <c r="E78" s="124">
        <f>MAX(B70:F70,K70:O70,K62:O62,B62:F62,B54:F54,K54:O54,K46:O46,B46:F46,B38:F38,K38:O38,K30:O30,B30:F30,B22:F22,K22:O22,K14:O14,B14:F14,B6:F6,K6:O6)</f>
        <v>310</v>
      </c>
      <c r="H78" s="252"/>
      <c r="Q78" s="252"/>
    </row>
    <row r="79" spans="1:17" s="125" customFormat="1">
      <c r="A79" s="124" t="s">
        <v>376</v>
      </c>
      <c r="B79" s="125" t="s">
        <v>63</v>
      </c>
      <c r="E79" s="124">
        <f>MAX(G70,P70,P62,G62,G54,P54,P46,G46,G38,P38,P30,G30,G22,P22,P14,G14,G6,P6)</f>
        <v>1412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2576" priority="210" operator="equal">
      <formula>0.5</formula>
    </cfRule>
    <cfRule type="cellIs" dxfId="2575" priority="211" operator="equal">
      <formula>1</formula>
    </cfRule>
  </conditionalFormatting>
  <conditionalFormatting sqref="H63 Q63 Q55 H55 H47 Q47 Q39 H39">
    <cfRule type="cellIs" dxfId="2574" priority="209" operator="greaterThan">
      <formula>0.1</formula>
    </cfRule>
  </conditionalFormatting>
  <conditionalFormatting sqref="P39 G39 G47 G55 G63 P47 P55 P63">
    <cfRule type="cellIs" dxfId="2573" priority="208" operator="greaterThan">
      <formula>0.1</formula>
    </cfRule>
  </conditionalFormatting>
  <conditionalFormatting sqref="B7:G7 K7:P7 B15:G15 B23:G23 B31:G31 K15:P15 K23:P23 K31:P31">
    <cfRule type="cellIs" dxfId="2572" priority="214" operator="equal">
      <formula>0.5</formula>
    </cfRule>
    <cfRule type="cellIs" dxfId="2571" priority="215" operator="equal">
      <formula>1</formula>
    </cfRule>
  </conditionalFormatting>
  <conditionalFormatting sqref="Q31 Q23 H23 H15 Q15 Q7 H7">
    <cfRule type="cellIs" dxfId="2570" priority="213" operator="greaterThan">
      <formula>0.1</formula>
    </cfRule>
  </conditionalFormatting>
  <conditionalFormatting sqref="P7 G7 G15 G23 G31 P15 P23 P31">
    <cfRule type="cellIs" dxfId="2569" priority="212" operator="greaterThan">
      <formula>0.1</formula>
    </cfRule>
  </conditionalFormatting>
  <conditionalFormatting sqref="B7:G7 K7:P7 B15:G15 B23:G23 B31:G31 B39:G39 B47:G47 K15:P15 K23:P23 K31:P31 K39:P39 K47:P47">
    <cfRule type="cellIs" dxfId="2568" priority="206" operator="equal">
      <formula>0.5</formula>
    </cfRule>
    <cfRule type="cellIs" dxfId="2567" priority="207" operator="equal">
      <formula>1</formula>
    </cfRule>
  </conditionalFormatting>
  <conditionalFormatting sqref="Q23 H23 H15 Q15 Q7 H7 Q47 H47 H39 Q39 Q31">
    <cfRule type="cellIs" dxfId="2566" priority="205" operator="greaterThan">
      <formula>0.1</formula>
    </cfRule>
  </conditionalFormatting>
  <conditionalFormatting sqref="P7 G7 G15 G23 G31 G39 G47 P15 P23 P31 P39 P47">
    <cfRule type="cellIs" dxfId="2565" priority="204" operator="greaterThan">
      <formula>0.1</formula>
    </cfRule>
  </conditionalFormatting>
  <conditionalFormatting sqref="B39:G39 K39:P39 B47:G47 B55:G55 B63:G63 K47:P47 K55:P55 K63:P63">
    <cfRule type="cellIs" dxfId="2564" priority="202" operator="equal">
      <formula>0.5</formula>
    </cfRule>
    <cfRule type="cellIs" dxfId="2563" priority="203" operator="equal">
      <formula>1</formula>
    </cfRule>
  </conditionalFormatting>
  <conditionalFormatting sqref="H63 Q63 Q55 H55 H47 Q47 Q39 H39">
    <cfRule type="cellIs" dxfId="2562" priority="201" operator="greaterThan">
      <formula>0.1</formula>
    </cfRule>
  </conditionalFormatting>
  <conditionalFormatting sqref="P39 G39 G47 P47 G55 P55 G63 P63">
    <cfRule type="cellIs" dxfId="2561" priority="200" operator="greaterThan">
      <formula>0.1</formula>
    </cfRule>
  </conditionalFormatting>
  <conditionalFormatting sqref="B71:G71 K71:P71">
    <cfRule type="cellIs" dxfId="2560" priority="198" operator="equal">
      <formula>0.5</formula>
    </cfRule>
    <cfRule type="cellIs" dxfId="2559" priority="199" operator="equal">
      <formula>1</formula>
    </cfRule>
  </conditionalFormatting>
  <conditionalFormatting sqref="H71 Q71">
    <cfRule type="cellIs" dxfId="2558" priority="197" operator="greaterThan">
      <formula>0.1</formula>
    </cfRule>
  </conditionalFormatting>
  <conditionalFormatting sqref="G71 P71">
    <cfRule type="cellIs" dxfId="2557" priority="196" operator="greaterThan">
      <formula>0.1</formula>
    </cfRule>
  </conditionalFormatting>
  <conditionalFormatting sqref="B55:G55 K55:P55 B63:G63 B71:G71 K63:P63 K71:P71">
    <cfRule type="cellIs" dxfId="2556" priority="194" operator="equal">
      <formula>0.5</formula>
    </cfRule>
    <cfRule type="cellIs" dxfId="2555" priority="195" operator="equal">
      <formula>1</formula>
    </cfRule>
  </conditionalFormatting>
  <conditionalFormatting sqref="Q71 H71 H63 Q63 Q55 H55">
    <cfRule type="cellIs" dxfId="2554" priority="193" operator="greaterThan">
      <formula>0.1</formula>
    </cfRule>
  </conditionalFormatting>
  <conditionalFormatting sqref="P55 G55 G63 G71 P63 P71">
    <cfRule type="cellIs" dxfId="2553" priority="192" operator="greaterThan">
      <formula>0.1</formula>
    </cfRule>
  </conditionalFormatting>
  <conditionalFormatting sqref="B7:G7 K7:P7 B15:G15 B23:G23 B31:G31 K15:P15 K23:P23 K31:P31">
    <cfRule type="cellIs" dxfId="2552" priority="190" operator="equal">
      <formula>0.5</formula>
    </cfRule>
    <cfRule type="cellIs" dxfId="2551" priority="191" operator="equal">
      <formula>1</formula>
    </cfRule>
  </conditionalFormatting>
  <conditionalFormatting sqref="Q31 Q23 H23 H15 Q15 Q7 H7">
    <cfRule type="cellIs" dxfId="2550" priority="189" operator="greaterThan">
      <formula>0.1</formula>
    </cfRule>
  </conditionalFormatting>
  <conditionalFormatting sqref="P7 G7 G15 G23 G31 P15 P23 P31">
    <cfRule type="cellIs" dxfId="2549" priority="188" operator="greaterThan">
      <formula>0.1</formula>
    </cfRule>
  </conditionalFormatting>
  <conditionalFormatting sqref="B63:G63 K63:P63 K55:P55 B55:G55 B47:G47 K47:P47 K39:P39 B39:G39">
    <cfRule type="cellIs" dxfId="2548" priority="186" operator="equal">
      <formula>0.5</formula>
    </cfRule>
    <cfRule type="cellIs" dxfId="2547" priority="187" operator="equal">
      <formula>1</formula>
    </cfRule>
  </conditionalFormatting>
  <conditionalFormatting sqref="H63 Q63 Q55 H55 H47 Q47 Q39 H39">
    <cfRule type="cellIs" dxfId="2546" priority="185" operator="greaterThan">
      <formula>0.1</formula>
    </cfRule>
  </conditionalFormatting>
  <conditionalFormatting sqref="P39 G39 G47 G55 G63 P47 P55 P63">
    <cfRule type="cellIs" dxfId="2545" priority="184" operator="greaterThan">
      <formula>0.1</formula>
    </cfRule>
  </conditionalFormatting>
  <conditionalFormatting sqref="B7:G7 K7:P7 B15:G15 B23:G23 B31:G31 B39:G39 B47:G47 K15:P15 K23:P23 K31:P31 K39:P39 K47:P47">
    <cfRule type="cellIs" dxfId="2544" priority="182" operator="equal">
      <formula>0.5</formula>
    </cfRule>
    <cfRule type="cellIs" dxfId="2543" priority="183" operator="equal">
      <formula>1</formula>
    </cfRule>
  </conditionalFormatting>
  <conditionalFormatting sqref="Q23 H23 H15 Q15 Q7 H7 Q47 H47 H39 Q39 Q31">
    <cfRule type="cellIs" dxfId="2542" priority="181" operator="greaterThan">
      <formula>0.1</formula>
    </cfRule>
  </conditionalFormatting>
  <conditionalFormatting sqref="P7 G7 G15 G23 G31 G39 G47 P15 P23 P31 P39 P47">
    <cfRule type="cellIs" dxfId="2541" priority="180" operator="greaterThan">
      <formula>0.1</formula>
    </cfRule>
  </conditionalFormatting>
  <conditionalFormatting sqref="B63:G63 K63:P63 K55:P55 B55:G55 B47:G47 K47:P47 K39:P39 B39:G39">
    <cfRule type="cellIs" dxfId="2540" priority="178" operator="equal">
      <formula>0.5</formula>
    </cfRule>
    <cfRule type="cellIs" dxfId="2539" priority="179" operator="equal">
      <formula>1</formula>
    </cfRule>
  </conditionalFormatting>
  <conditionalFormatting sqref="H63 Q63 Q55 H55 H47 Q47 Q39 H39">
    <cfRule type="cellIs" dxfId="2538" priority="177" operator="greaterThan">
      <formula>0.1</formula>
    </cfRule>
  </conditionalFormatting>
  <conditionalFormatting sqref="P39 G39 G47 P47 G55 P55 G63 P63">
    <cfRule type="cellIs" dxfId="2537" priority="176" operator="greaterThan">
      <formula>0.1</formula>
    </cfRule>
  </conditionalFormatting>
  <conditionalFormatting sqref="B71:G71 K71:P71">
    <cfRule type="cellIs" dxfId="2536" priority="174" operator="equal">
      <formula>0.5</formula>
    </cfRule>
    <cfRule type="cellIs" dxfId="2535" priority="175" operator="equal">
      <formula>1</formula>
    </cfRule>
  </conditionalFormatting>
  <conditionalFormatting sqref="H71 Q71">
    <cfRule type="cellIs" dxfId="2534" priority="173" operator="greaterThan">
      <formula>0.1</formula>
    </cfRule>
  </conditionalFormatting>
  <conditionalFormatting sqref="G71 P71">
    <cfRule type="cellIs" dxfId="2533" priority="172" operator="greaterThan">
      <formula>0.1</formula>
    </cfRule>
  </conditionalFormatting>
  <conditionalFormatting sqref="B63:G63 K63:P63 B71:G71 K71:P71 K55:P55 B55:G55">
    <cfRule type="cellIs" dxfId="2532" priority="170" operator="equal">
      <formula>0.5</formula>
    </cfRule>
    <cfRule type="cellIs" dxfId="2531" priority="171" operator="equal">
      <formula>1</formula>
    </cfRule>
  </conditionalFormatting>
  <conditionalFormatting sqref="Q71 H71 H63 Q63 Q55 H55">
    <cfRule type="cellIs" dxfId="2530" priority="169" operator="greaterThan">
      <formula>0.1</formula>
    </cfRule>
  </conditionalFormatting>
  <conditionalFormatting sqref="P55 G55 G63 G71 P63 P71">
    <cfRule type="cellIs" dxfId="2529" priority="168" operator="greaterThan">
      <formula>0.1</formula>
    </cfRule>
  </conditionalFormatting>
  <conditionalFormatting sqref="B63:G63 B71:G71 B55:G55 B47:G47 B39:G39 B31:G31 B23:G23 B15:G15 B7:G7 K7:P7 K15:P15 K23:P23 K31:P31 K39:P39 K47:P47 K55:P55 K63:P63 K71:P71">
    <cfRule type="cellIs" dxfId="2528" priority="166" operator="equal">
      <formula>0.5</formula>
    </cfRule>
    <cfRule type="cellIs" dxfId="2527" priority="167" operator="equal">
      <formula>1</formula>
    </cfRule>
  </conditionalFormatting>
  <conditionalFormatting sqref="Q23 H23 H15 Q15 Q7 H7 Q31 H47 Q47 Q39 H39 Q55 H55 H71 Q71 H63 Q63">
    <cfRule type="cellIs" dxfId="2526" priority="165" operator="greaterThan">
      <formula>0.1</formula>
    </cfRule>
  </conditionalFormatting>
  <conditionalFormatting sqref="P7 G7 G15 G23 G31 G39 G47 G55 G71 G63 P15 P23 P31 P39 P47 P55 P63 P71">
    <cfRule type="cellIs" dxfId="2525" priority="164" operator="greaterThan">
      <formula>0.1</formula>
    </cfRule>
  </conditionalFormatting>
  <conditionalFormatting sqref="B71:F71">
    <cfRule type="cellIs" dxfId="2524" priority="162" operator="equal">
      <formula>0.5</formula>
    </cfRule>
    <cfRule type="cellIs" dxfId="2523" priority="163" operator="equal">
      <formula>1</formula>
    </cfRule>
  </conditionalFormatting>
  <conditionalFormatting sqref="B71:F71">
    <cfRule type="cellIs" dxfId="2522" priority="160" operator="equal">
      <formula>0.5</formula>
    </cfRule>
    <cfRule type="cellIs" dxfId="2521" priority="161" operator="equal">
      <formula>1</formula>
    </cfRule>
  </conditionalFormatting>
  <conditionalFormatting sqref="K71:O71">
    <cfRule type="cellIs" dxfId="2520" priority="158" operator="equal">
      <formula>0.5</formula>
    </cfRule>
    <cfRule type="cellIs" dxfId="2519" priority="159" operator="equal">
      <formula>1</formula>
    </cfRule>
  </conditionalFormatting>
  <conditionalFormatting sqref="K71:O71">
    <cfRule type="cellIs" dxfId="2518" priority="156" operator="equal">
      <formula>0.5</formula>
    </cfRule>
    <cfRule type="cellIs" dxfId="2517" priority="157" operator="equal">
      <formula>1</formula>
    </cfRule>
  </conditionalFormatting>
  <conditionalFormatting sqref="B47:F47">
    <cfRule type="cellIs" dxfId="2516" priority="154" operator="equal">
      <formula>0.5</formula>
    </cfRule>
    <cfRule type="cellIs" dxfId="2515" priority="155" operator="equal">
      <formula>1</formula>
    </cfRule>
  </conditionalFormatting>
  <conditionalFormatting sqref="K47:O47">
    <cfRule type="cellIs" dxfId="2514" priority="152" operator="equal">
      <formula>0.5</formula>
    </cfRule>
    <cfRule type="cellIs" dxfId="2513" priority="153" operator="equal">
      <formula>1</formula>
    </cfRule>
  </conditionalFormatting>
  <conditionalFormatting sqref="K39:O39">
    <cfRule type="cellIs" dxfId="2512" priority="150" operator="equal">
      <formula>0.5</formula>
    </cfRule>
    <cfRule type="cellIs" dxfId="2511" priority="151" operator="equal">
      <formula>1</formula>
    </cfRule>
  </conditionalFormatting>
  <conditionalFormatting sqref="B39:F39">
    <cfRule type="cellIs" dxfId="2510" priority="148" operator="equal">
      <formula>0.5</formula>
    </cfRule>
    <cfRule type="cellIs" dxfId="2509" priority="149" operator="equal">
      <formula>1</formula>
    </cfRule>
  </conditionalFormatting>
  <conditionalFormatting sqref="B31:F31">
    <cfRule type="cellIs" dxfId="2508" priority="146" operator="equal">
      <formula>0.5</formula>
    </cfRule>
    <cfRule type="cellIs" dxfId="2507" priority="147" operator="equal">
      <formula>1</formula>
    </cfRule>
  </conditionalFormatting>
  <conditionalFormatting sqref="B31:F31">
    <cfRule type="cellIs" dxfId="2506" priority="144" operator="equal">
      <formula>0.5</formula>
    </cfRule>
    <cfRule type="cellIs" dxfId="2505" priority="145" operator="equal">
      <formula>1</formula>
    </cfRule>
  </conditionalFormatting>
  <conditionalFormatting sqref="B31:F31">
    <cfRule type="cellIs" dxfId="2504" priority="142" operator="equal">
      <formula>0.5</formula>
    </cfRule>
    <cfRule type="cellIs" dxfId="2503" priority="143" operator="equal">
      <formula>1</formula>
    </cfRule>
  </conditionalFormatting>
  <conditionalFormatting sqref="K31:O31">
    <cfRule type="cellIs" dxfId="2502" priority="140" operator="equal">
      <formula>0.5</formula>
    </cfRule>
    <cfRule type="cellIs" dxfId="2501" priority="141" operator="equal">
      <formula>1</formula>
    </cfRule>
  </conditionalFormatting>
  <conditionalFormatting sqref="K31:O31">
    <cfRule type="cellIs" dxfId="2500" priority="138" operator="equal">
      <formula>0.5</formula>
    </cfRule>
    <cfRule type="cellIs" dxfId="2499" priority="139" operator="equal">
      <formula>1</formula>
    </cfRule>
  </conditionalFormatting>
  <conditionalFormatting sqref="K31:O31">
    <cfRule type="cellIs" dxfId="2498" priority="136" operator="equal">
      <formula>0.5</formula>
    </cfRule>
    <cfRule type="cellIs" dxfId="2497" priority="137" operator="equal">
      <formula>1</formula>
    </cfRule>
  </conditionalFormatting>
  <conditionalFormatting sqref="K23:O23">
    <cfRule type="cellIs" dxfId="2496" priority="134" operator="equal">
      <formula>0.5</formula>
    </cfRule>
    <cfRule type="cellIs" dxfId="2495" priority="135" operator="equal">
      <formula>1</formula>
    </cfRule>
  </conditionalFormatting>
  <conditionalFormatting sqref="K23:O23">
    <cfRule type="cellIs" dxfId="2494" priority="132" operator="equal">
      <formula>0.5</formula>
    </cfRule>
    <cfRule type="cellIs" dxfId="2493" priority="133" operator="equal">
      <formula>1</formula>
    </cfRule>
  </conditionalFormatting>
  <conditionalFormatting sqref="K23:O23">
    <cfRule type="cellIs" dxfId="2492" priority="130" operator="equal">
      <formula>0.5</formula>
    </cfRule>
    <cfRule type="cellIs" dxfId="2491" priority="131" operator="equal">
      <formula>1</formula>
    </cfRule>
  </conditionalFormatting>
  <conditionalFormatting sqref="B23:F23">
    <cfRule type="cellIs" dxfId="2490" priority="128" operator="equal">
      <formula>0.5</formula>
    </cfRule>
    <cfRule type="cellIs" dxfId="2489" priority="129" operator="equal">
      <formula>1</formula>
    </cfRule>
  </conditionalFormatting>
  <conditionalFormatting sqref="B23:F23">
    <cfRule type="cellIs" dxfId="2488" priority="126" operator="equal">
      <formula>0.5</formula>
    </cfRule>
    <cfRule type="cellIs" dxfId="2487" priority="127" operator="equal">
      <formula>1</formula>
    </cfRule>
  </conditionalFormatting>
  <conditionalFormatting sqref="B23:F23">
    <cfRule type="cellIs" dxfId="2486" priority="124" operator="equal">
      <formula>0.5</formula>
    </cfRule>
    <cfRule type="cellIs" dxfId="2485" priority="125" operator="equal">
      <formula>1</formula>
    </cfRule>
  </conditionalFormatting>
  <conditionalFormatting sqref="B15:F15">
    <cfRule type="cellIs" dxfId="2484" priority="122" operator="equal">
      <formula>0.5</formula>
    </cfRule>
    <cfRule type="cellIs" dxfId="2483" priority="123" operator="equal">
      <formula>1</formula>
    </cfRule>
  </conditionalFormatting>
  <conditionalFormatting sqref="B15:F15">
    <cfRule type="cellIs" dxfId="2482" priority="120" operator="equal">
      <formula>0.5</formula>
    </cfRule>
    <cfRule type="cellIs" dxfId="2481" priority="121" operator="equal">
      <formula>1</formula>
    </cfRule>
  </conditionalFormatting>
  <conditionalFormatting sqref="B15:F15">
    <cfRule type="cellIs" dxfId="2480" priority="118" operator="equal">
      <formula>0.5</formula>
    </cfRule>
    <cfRule type="cellIs" dxfId="2479" priority="119" operator="equal">
      <formula>1</formula>
    </cfRule>
  </conditionalFormatting>
  <conditionalFormatting sqref="K15:P15">
    <cfRule type="cellIs" dxfId="2478" priority="116" operator="equal">
      <formula>0.5</formula>
    </cfRule>
    <cfRule type="cellIs" dxfId="2477" priority="117" operator="equal">
      <formula>1</formula>
    </cfRule>
  </conditionalFormatting>
  <conditionalFormatting sqref="K15:P15">
    <cfRule type="cellIs" dxfId="2476" priority="114" operator="equal">
      <formula>0.5</formula>
    </cfRule>
    <cfRule type="cellIs" dxfId="2475" priority="115" operator="equal">
      <formula>1</formula>
    </cfRule>
  </conditionalFormatting>
  <conditionalFormatting sqref="K15:P15">
    <cfRule type="cellIs" dxfId="2474" priority="112" operator="equal">
      <formula>0.5</formula>
    </cfRule>
    <cfRule type="cellIs" dxfId="2473" priority="113" operator="equal">
      <formula>1</formula>
    </cfRule>
  </conditionalFormatting>
  <conditionalFormatting sqref="B7:F7">
    <cfRule type="cellIs" dxfId="2472" priority="110" operator="equal">
      <formula>0.5</formula>
    </cfRule>
    <cfRule type="cellIs" dxfId="2471" priority="111" operator="equal">
      <formula>1</formula>
    </cfRule>
  </conditionalFormatting>
  <conditionalFormatting sqref="B7:F7">
    <cfRule type="cellIs" dxfId="2470" priority="108" operator="equal">
      <formula>0.5</formula>
    </cfRule>
    <cfRule type="cellIs" dxfId="2469" priority="109" operator="equal">
      <formula>1</formula>
    </cfRule>
  </conditionalFormatting>
  <conditionalFormatting sqref="B7:F7">
    <cfRule type="cellIs" dxfId="2468" priority="106" operator="equal">
      <formula>0.5</formula>
    </cfRule>
    <cfRule type="cellIs" dxfId="2467" priority="107" operator="equal">
      <formula>1</formula>
    </cfRule>
  </conditionalFormatting>
  <conditionalFormatting sqref="K7:O7">
    <cfRule type="cellIs" dxfId="2466" priority="104" operator="equal">
      <formula>0.5</formula>
    </cfRule>
    <cfRule type="cellIs" dxfId="2465" priority="105" operator="equal">
      <formula>1</formula>
    </cfRule>
  </conditionalFormatting>
  <conditionalFormatting sqref="K7:O7">
    <cfRule type="cellIs" dxfId="2464" priority="102" operator="equal">
      <formula>0.5</formula>
    </cfRule>
    <cfRule type="cellIs" dxfId="2463" priority="103" operator="equal">
      <formula>1</formula>
    </cfRule>
  </conditionalFormatting>
  <conditionalFormatting sqref="K7:O7">
    <cfRule type="cellIs" dxfId="2462" priority="100" operator="equal">
      <formula>0.5</formula>
    </cfRule>
    <cfRule type="cellIs" dxfId="2461" priority="101" operator="equal">
      <formula>1</formula>
    </cfRule>
  </conditionalFormatting>
  <conditionalFormatting sqref="K15:O15">
    <cfRule type="cellIs" dxfId="2460" priority="98" operator="equal">
      <formula>0.5</formula>
    </cfRule>
    <cfRule type="cellIs" dxfId="2459" priority="99" operator="equal">
      <formula>1</formula>
    </cfRule>
  </conditionalFormatting>
  <conditionalFormatting sqref="K15:O15">
    <cfRule type="cellIs" dxfId="2458" priority="96" operator="equal">
      <formula>0.5</formula>
    </cfRule>
    <cfRule type="cellIs" dxfId="2457" priority="97" operator="equal">
      <formula>1</formula>
    </cfRule>
  </conditionalFormatting>
  <conditionalFormatting sqref="K15:O15">
    <cfRule type="cellIs" dxfId="2456" priority="94" operator="equal">
      <formula>0.5</formula>
    </cfRule>
    <cfRule type="cellIs" dxfId="2455" priority="95" operator="equal">
      <formula>1</formula>
    </cfRule>
  </conditionalFormatting>
  <conditionalFormatting sqref="K23:O23">
    <cfRule type="cellIs" dxfId="2454" priority="92" operator="equal">
      <formula>0.5</formula>
    </cfRule>
    <cfRule type="cellIs" dxfId="2453" priority="93" operator="equal">
      <formula>1</formula>
    </cfRule>
  </conditionalFormatting>
  <conditionalFormatting sqref="K23:O23">
    <cfRule type="cellIs" dxfId="2452" priority="90" operator="equal">
      <formula>0.5</formula>
    </cfRule>
    <cfRule type="cellIs" dxfId="2451" priority="91" operator="equal">
      <formula>1</formula>
    </cfRule>
  </conditionalFormatting>
  <conditionalFormatting sqref="K23:O23">
    <cfRule type="cellIs" dxfId="2450" priority="88" operator="equal">
      <formula>0.5</formula>
    </cfRule>
    <cfRule type="cellIs" dxfId="2449" priority="89" operator="equal">
      <formula>1</formula>
    </cfRule>
  </conditionalFormatting>
  <conditionalFormatting sqref="K31:O31">
    <cfRule type="cellIs" dxfId="2448" priority="86" operator="equal">
      <formula>0.5</formula>
    </cfRule>
    <cfRule type="cellIs" dxfId="2447" priority="87" operator="equal">
      <formula>1</formula>
    </cfRule>
  </conditionalFormatting>
  <conditionalFormatting sqref="K31:O31">
    <cfRule type="cellIs" dxfId="2446" priority="84" operator="equal">
      <formula>0.5</formula>
    </cfRule>
    <cfRule type="cellIs" dxfId="2445" priority="85" operator="equal">
      <formula>1</formula>
    </cfRule>
  </conditionalFormatting>
  <conditionalFormatting sqref="K31:O31">
    <cfRule type="cellIs" dxfId="2444" priority="82" operator="equal">
      <formula>0.5</formula>
    </cfRule>
    <cfRule type="cellIs" dxfId="2443" priority="83" operator="equal">
      <formula>1</formula>
    </cfRule>
  </conditionalFormatting>
  <conditionalFormatting sqref="K39:P39">
    <cfRule type="cellIs" dxfId="2442" priority="80" operator="equal">
      <formula>0.5</formula>
    </cfRule>
    <cfRule type="cellIs" dxfId="2441" priority="81" operator="equal">
      <formula>1</formula>
    </cfRule>
  </conditionalFormatting>
  <conditionalFormatting sqref="P39">
    <cfRule type="cellIs" dxfId="2440" priority="79" operator="greaterThan">
      <formula>0.1</formula>
    </cfRule>
  </conditionalFormatting>
  <conditionalFormatting sqref="K39:P39">
    <cfRule type="cellIs" dxfId="2439" priority="77" operator="equal">
      <formula>0.5</formula>
    </cfRule>
    <cfRule type="cellIs" dxfId="2438" priority="78" operator="equal">
      <formula>1</formula>
    </cfRule>
  </conditionalFormatting>
  <conditionalFormatting sqref="P39">
    <cfRule type="cellIs" dxfId="2437" priority="76" operator="greaterThan">
      <formula>0.1</formula>
    </cfRule>
  </conditionalFormatting>
  <conditionalFormatting sqref="K39:O39">
    <cfRule type="cellIs" dxfId="2436" priority="74" operator="equal">
      <formula>0.5</formula>
    </cfRule>
    <cfRule type="cellIs" dxfId="2435" priority="75" operator="equal">
      <formula>1</formula>
    </cfRule>
  </conditionalFormatting>
  <conditionalFormatting sqref="K39:O39">
    <cfRule type="cellIs" dxfId="2434" priority="72" operator="equal">
      <formula>0.5</formula>
    </cfRule>
    <cfRule type="cellIs" dxfId="2433" priority="73" operator="equal">
      <formula>1</formula>
    </cfRule>
  </conditionalFormatting>
  <conditionalFormatting sqref="K39:O39">
    <cfRule type="cellIs" dxfId="2432" priority="70" operator="equal">
      <formula>0.5</formula>
    </cfRule>
    <cfRule type="cellIs" dxfId="2431" priority="71" operator="equal">
      <formula>1</formula>
    </cfRule>
  </conditionalFormatting>
  <conditionalFormatting sqref="K47:P47">
    <cfRule type="cellIs" dxfId="2430" priority="68" operator="equal">
      <formula>0.5</formula>
    </cfRule>
    <cfRule type="cellIs" dxfId="2429" priority="69" operator="equal">
      <formula>1</formula>
    </cfRule>
  </conditionalFormatting>
  <conditionalFormatting sqref="P47">
    <cfRule type="cellIs" dxfId="2428" priority="67" operator="greaterThan">
      <formula>0.1</formula>
    </cfRule>
  </conditionalFormatting>
  <conditionalFormatting sqref="K47:P47">
    <cfRule type="cellIs" dxfId="2427" priority="65" operator="equal">
      <formula>0.5</formula>
    </cfRule>
    <cfRule type="cellIs" dxfId="2426" priority="66" operator="equal">
      <formula>1</formula>
    </cfRule>
  </conditionalFormatting>
  <conditionalFormatting sqref="P47">
    <cfRule type="cellIs" dxfId="2425" priority="64" operator="greaterThan">
      <formula>0.1</formula>
    </cfRule>
  </conditionalFormatting>
  <conditionalFormatting sqref="K47:O47">
    <cfRule type="cellIs" dxfId="2424" priority="62" operator="equal">
      <formula>0.5</formula>
    </cfRule>
    <cfRule type="cellIs" dxfId="2423" priority="63" operator="equal">
      <formula>1</formula>
    </cfRule>
  </conditionalFormatting>
  <conditionalFormatting sqref="K47:O47">
    <cfRule type="cellIs" dxfId="2422" priority="60" operator="equal">
      <formula>0.5</formula>
    </cfRule>
    <cfRule type="cellIs" dxfId="2421" priority="61" operator="equal">
      <formula>1</formula>
    </cfRule>
  </conditionalFormatting>
  <conditionalFormatting sqref="K47:O47">
    <cfRule type="cellIs" dxfId="2420" priority="58" operator="equal">
      <formula>0.5</formula>
    </cfRule>
    <cfRule type="cellIs" dxfId="2419" priority="59" operator="equal">
      <formula>1</formula>
    </cfRule>
  </conditionalFormatting>
  <conditionalFormatting sqref="K55:P55">
    <cfRule type="cellIs" dxfId="2418" priority="56" operator="equal">
      <formula>0.5</formula>
    </cfRule>
    <cfRule type="cellIs" dxfId="2417" priority="57" operator="equal">
      <formula>1</formula>
    </cfRule>
  </conditionalFormatting>
  <conditionalFormatting sqref="P55">
    <cfRule type="cellIs" dxfId="2416" priority="55" operator="greaterThan">
      <formula>0.1</formula>
    </cfRule>
  </conditionalFormatting>
  <conditionalFormatting sqref="K55:P55">
    <cfRule type="cellIs" dxfId="2415" priority="53" operator="equal">
      <formula>0.5</formula>
    </cfRule>
    <cfRule type="cellIs" dxfId="2414" priority="54" operator="equal">
      <formula>1</formula>
    </cfRule>
  </conditionalFormatting>
  <conditionalFormatting sqref="P55">
    <cfRule type="cellIs" dxfId="2413" priority="52" operator="greaterThan">
      <formula>0.1</formula>
    </cfRule>
  </conditionalFormatting>
  <conditionalFormatting sqref="K55:P55">
    <cfRule type="cellIs" dxfId="2412" priority="50" operator="equal">
      <formula>0.5</formula>
    </cfRule>
    <cfRule type="cellIs" dxfId="2411" priority="51" operator="equal">
      <formula>1</formula>
    </cfRule>
  </conditionalFormatting>
  <conditionalFormatting sqref="P55">
    <cfRule type="cellIs" dxfId="2410" priority="49" operator="greaterThan">
      <formula>0.1</formula>
    </cfRule>
  </conditionalFormatting>
  <conditionalFormatting sqref="K55:P55">
    <cfRule type="cellIs" dxfId="2409" priority="47" operator="equal">
      <formula>0.5</formula>
    </cfRule>
    <cfRule type="cellIs" dxfId="2408" priority="48" operator="equal">
      <formula>1</formula>
    </cfRule>
  </conditionalFormatting>
  <conditionalFormatting sqref="P55">
    <cfRule type="cellIs" dxfId="2407" priority="46" operator="greaterThan">
      <formula>0.1</formula>
    </cfRule>
  </conditionalFormatting>
  <conditionalFormatting sqref="K55:O55">
    <cfRule type="cellIs" dxfId="2406" priority="44" operator="equal">
      <formula>0.5</formula>
    </cfRule>
    <cfRule type="cellIs" dxfId="2405" priority="45" operator="equal">
      <formula>1</formula>
    </cfRule>
  </conditionalFormatting>
  <conditionalFormatting sqref="K55:O55">
    <cfRule type="cellIs" dxfId="2404" priority="42" operator="equal">
      <formula>0.5</formula>
    </cfRule>
    <cfRule type="cellIs" dxfId="2403" priority="43" operator="equal">
      <formula>1</formula>
    </cfRule>
  </conditionalFormatting>
  <conditionalFormatting sqref="K55:O55">
    <cfRule type="cellIs" dxfId="2402" priority="40" operator="equal">
      <formula>0.5</formula>
    </cfRule>
    <cfRule type="cellIs" dxfId="2401" priority="41" operator="equal">
      <formula>1</formula>
    </cfRule>
  </conditionalFormatting>
  <conditionalFormatting sqref="K63:P63">
    <cfRule type="cellIs" dxfId="2400" priority="38" operator="equal">
      <formula>0.5</formula>
    </cfRule>
    <cfRule type="cellIs" dxfId="2399" priority="39" operator="equal">
      <formula>1</formula>
    </cfRule>
  </conditionalFormatting>
  <conditionalFormatting sqref="P63">
    <cfRule type="cellIs" dxfId="2398" priority="37" operator="greaterThan">
      <formula>0.1</formula>
    </cfRule>
  </conditionalFormatting>
  <conditionalFormatting sqref="K63:P63">
    <cfRule type="cellIs" dxfId="2397" priority="35" operator="equal">
      <formula>0.5</formula>
    </cfRule>
    <cfRule type="cellIs" dxfId="2396" priority="36" operator="equal">
      <formula>1</formula>
    </cfRule>
  </conditionalFormatting>
  <conditionalFormatting sqref="P63">
    <cfRule type="cellIs" dxfId="2395" priority="34" operator="greaterThan">
      <formula>0.1</formula>
    </cfRule>
  </conditionalFormatting>
  <conditionalFormatting sqref="K63:P63">
    <cfRule type="cellIs" dxfId="2394" priority="32" operator="equal">
      <formula>0.5</formula>
    </cfRule>
    <cfRule type="cellIs" dxfId="2393" priority="33" operator="equal">
      <formula>1</formula>
    </cfRule>
  </conditionalFormatting>
  <conditionalFormatting sqref="P63">
    <cfRule type="cellIs" dxfId="2392" priority="31" operator="greaterThan">
      <formula>0.1</formula>
    </cfRule>
  </conditionalFormatting>
  <conditionalFormatting sqref="K63:P63">
    <cfRule type="cellIs" dxfId="2391" priority="29" operator="equal">
      <formula>0.5</formula>
    </cfRule>
    <cfRule type="cellIs" dxfId="2390" priority="30" operator="equal">
      <formula>1</formula>
    </cfRule>
  </conditionalFormatting>
  <conditionalFormatting sqref="P63">
    <cfRule type="cellIs" dxfId="2389" priority="28" operator="greaterThan">
      <formula>0.1</formula>
    </cfRule>
  </conditionalFormatting>
  <conditionalFormatting sqref="K63:O63">
    <cfRule type="cellIs" dxfId="2388" priority="26" operator="equal">
      <formula>0.5</formula>
    </cfRule>
    <cfRule type="cellIs" dxfId="2387" priority="27" operator="equal">
      <formula>1</formula>
    </cfRule>
  </conditionalFormatting>
  <conditionalFormatting sqref="K63:O63">
    <cfRule type="cellIs" dxfId="2386" priority="24" operator="equal">
      <formula>0.5</formula>
    </cfRule>
    <cfRule type="cellIs" dxfId="2385" priority="25" operator="equal">
      <formula>1</formula>
    </cfRule>
  </conditionalFormatting>
  <conditionalFormatting sqref="K63:O63">
    <cfRule type="cellIs" dxfId="2384" priority="22" operator="equal">
      <formula>0.5</formula>
    </cfRule>
    <cfRule type="cellIs" dxfId="2383" priority="23" operator="equal">
      <formula>1</formula>
    </cfRule>
  </conditionalFormatting>
  <conditionalFormatting sqref="K71:P71">
    <cfRule type="cellIs" dxfId="2382" priority="20" operator="equal">
      <formula>0.5</formula>
    </cfRule>
    <cfRule type="cellIs" dxfId="2381" priority="21" operator="equal">
      <formula>1</formula>
    </cfRule>
  </conditionalFormatting>
  <conditionalFormatting sqref="P71">
    <cfRule type="cellIs" dxfId="2380" priority="19" operator="greaterThan">
      <formula>0.1</formula>
    </cfRule>
  </conditionalFormatting>
  <conditionalFormatting sqref="K71:P71">
    <cfRule type="cellIs" dxfId="2379" priority="17" operator="equal">
      <formula>0.5</formula>
    </cfRule>
    <cfRule type="cellIs" dxfId="2378" priority="18" operator="equal">
      <formula>1</formula>
    </cfRule>
  </conditionalFormatting>
  <conditionalFormatting sqref="P71">
    <cfRule type="cellIs" dxfId="2377" priority="16" operator="greaterThan">
      <formula>0.1</formula>
    </cfRule>
  </conditionalFormatting>
  <conditionalFormatting sqref="K71:P71">
    <cfRule type="cellIs" dxfId="2376" priority="14" operator="equal">
      <formula>0.5</formula>
    </cfRule>
    <cfRule type="cellIs" dxfId="2375" priority="15" operator="equal">
      <formula>1</formula>
    </cfRule>
  </conditionalFormatting>
  <conditionalFormatting sqref="P71">
    <cfRule type="cellIs" dxfId="2374" priority="13" operator="greaterThan">
      <formula>0.1</formula>
    </cfRule>
  </conditionalFormatting>
  <conditionalFormatting sqref="K71:P71">
    <cfRule type="cellIs" dxfId="2373" priority="11" operator="equal">
      <formula>0.5</formula>
    </cfRule>
    <cfRule type="cellIs" dxfId="2372" priority="12" operator="equal">
      <formula>1</formula>
    </cfRule>
  </conditionalFormatting>
  <conditionalFormatting sqref="P71">
    <cfRule type="cellIs" dxfId="2371" priority="10" operator="greaterThan">
      <formula>0.1</formula>
    </cfRule>
  </conditionalFormatting>
  <conditionalFormatting sqref="K71:O71">
    <cfRule type="cellIs" dxfId="2370" priority="8" operator="equal">
      <formula>0.5</formula>
    </cfRule>
    <cfRule type="cellIs" dxfId="2369" priority="9" operator="equal">
      <formula>1</formula>
    </cfRule>
  </conditionalFormatting>
  <conditionalFormatting sqref="K71:O71">
    <cfRule type="cellIs" dxfId="2368" priority="6" operator="equal">
      <formula>0.5</formula>
    </cfRule>
    <cfRule type="cellIs" dxfId="2367" priority="7" operator="equal">
      <formula>1</formula>
    </cfRule>
  </conditionalFormatting>
  <conditionalFormatting sqref="K71:O71">
    <cfRule type="cellIs" dxfId="2366" priority="4" operator="equal">
      <formula>0.5</formula>
    </cfRule>
    <cfRule type="cellIs" dxfId="2365" priority="5" operator="equal">
      <formula>1</formula>
    </cfRule>
  </conditionalFormatting>
  <conditionalFormatting sqref="H31">
    <cfRule type="cellIs" dxfId="2364" priority="1" operator="greaterThan">
      <formula>0.1</formula>
    </cfRule>
  </conditionalFormatting>
  <conditionalFormatting sqref="H31">
    <cfRule type="cellIs" dxfId="2363" priority="3" operator="greaterThan">
      <formula>0.1</formula>
    </cfRule>
  </conditionalFormatting>
  <conditionalFormatting sqref="H31">
    <cfRule type="cellIs" dxfId="2362" priority="2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Z233"/>
  <sheetViews>
    <sheetView topLeftCell="A43" zoomScaleNormal="100" workbookViewId="0">
      <selection activeCell="F62" sqref="F62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73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67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412</v>
      </c>
      <c r="S1" s="475"/>
      <c r="T1" s="254"/>
    </row>
    <row r="2" spans="1:20" ht="15" customHeight="1">
      <c r="A2" s="98" t="s">
        <v>3</v>
      </c>
      <c r="B2" s="225">
        <v>119</v>
      </c>
      <c r="C2" s="225">
        <v>155</v>
      </c>
      <c r="D2" s="225">
        <v>106</v>
      </c>
      <c r="E2" s="225">
        <v>100</v>
      </c>
      <c r="F2" s="225">
        <v>99</v>
      </c>
      <c r="G2" s="100">
        <f>SUM(B2:F2)</f>
        <v>579</v>
      </c>
      <c r="H2" s="128"/>
      <c r="I2" s="129"/>
      <c r="J2" s="98" t="s">
        <v>80</v>
      </c>
      <c r="K2" s="225">
        <v>103</v>
      </c>
      <c r="L2" s="225">
        <v>93</v>
      </c>
      <c r="M2" s="225">
        <v>110</v>
      </c>
      <c r="N2" s="225">
        <v>105</v>
      </c>
      <c r="O2" s="225">
        <v>110</v>
      </c>
      <c r="P2" s="100">
        <f>SUM(K2:O2)</f>
        <v>521</v>
      </c>
      <c r="Q2" s="128"/>
      <c r="S2" s="254"/>
      <c r="T2" s="254"/>
    </row>
    <row r="3" spans="1:20">
      <c r="A3" s="98" t="s">
        <v>4</v>
      </c>
      <c r="B3" s="225">
        <v>134</v>
      </c>
      <c r="C3" s="225">
        <v>147</v>
      </c>
      <c r="D3" s="225">
        <v>117</v>
      </c>
      <c r="E3" s="225">
        <v>126</v>
      </c>
      <c r="F3" s="225">
        <v>90</v>
      </c>
      <c r="G3" s="100">
        <f>SUM(B3:F3)</f>
        <v>614</v>
      </c>
      <c r="H3" s="476" t="s">
        <v>55</v>
      </c>
      <c r="I3" s="477"/>
      <c r="J3" s="117" t="s">
        <v>92</v>
      </c>
      <c r="K3" s="225">
        <v>98</v>
      </c>
      <c r="L3" s="225">
        <v>107</v>
      </c>
      <c r="M3" s="225">
        <v>132</v>
      </c>
      <c r="N3" s="225">
        <v>135</v>
      </c>
      <c r="O3" s="225">
        <v>121</v>
      </c>
      <c r="P3" s="100">
        <f>SUM(K3:O3)</f>
        <v>593</v>
      </c>
      <c r="Q3" s="128"/>
    </row>
    <row r="4" spans="1:20">
      <c r="A4" s="99"/>
      <c r="B4" s="101">
        <f>SUM(B2:B3)</f>
        <v>253</v>
      </c>
      <c r="C4" s="101">
        <f t="shared" ref="C4:G4" si="0">SUM(C2:C3)</f>
        <v>302</v>
      </c>
      <c r="D4" s="101">
        <f t="shared" si="0"/>
        <v>223</v>
      </c>
      <c r="E4" s="101">
        <f t="shared" si="0"/>
        <v>226</v>
      </c>
      <c r="F4" s="101">
        <f t="shared" si="0"/>
        <v>189</v>
      </c>
      <c r="G4" s="102">
        <f t="shared" si="0"/>
        <v>1193</v>
      </c>
      <c r="H4" s="476"/>
      <c r="I4" s="477"/>
      <c r="J4" s="99"/>
      <c r="K4" s="101">
        <f t="shared" ref="K4:P4" si="1">SUM(K2:K3)</f>
        <v>201</v>
      </c>
      <c r="L4" s="101">
        <f t="shared" si="1"/>
        <v>200</v>
      </c>
      <c r="M4" s="101">
        <f t="shared" si="1"/>
        <v>242</v>
      </c>
      <c r="N4" s="101">
        <f t="shared" si="1"/>
        <v>240</v>
      </c>
      <c r="O4" s="101">
        <f t="shared" si="1"/>
        <v>231</v>
      </c>
      <c r="P4" s="102">
        <f t="shared" si="1"/>
        <v>1114</v>
      </c>
      <c r="Q4" s="128"/>
    </row>
    <row r="5" spans="1:20">
      <c r="A5" s="103" t="s">
        <v>12</v>
      </c>
      <c r="B5" s="104">
        <v>30</v>
      </c>
      <c r="C5" s="105">
        <f>B5</f>
        <v>30</v>
      </c>
      <c r="D5" s="104">
        <f>B5</f>
        <v>30</v>
      </c>
      <c r="E5" s="104">
        <f>B5</f>
        <v>30</v>
      </c>
      <c r="F5" s="104">
        <f>B5</f>
        <v>30</v>
      </c>
      <c r="G5" s="106">
        <f>SUM(B5:F5)</f>
        <v>150</v>
      </c>
      <c r="H5" s="249"/>
      <c r="I5" s="130"/>
      <c r="J5" s="103" t="s">
        <v>12</v>
      </c>
      <c r="K5" s="104">
        <v>28</v>
      </c>
      <c r="L5" s="105">
        <f>K5</f>
        <v>28</v>
      </c>
      <c r="M5" s="104">
        <f>K5</f>
        <v>28</v>
      </c>
      <c r="N5" s="104">
        <f>K5</f>
        <v>28</v>
      </c>
      <c r="O5" s="104">
        <f>K5</f>
        <v>28</v>
      </c>
      <c r="P5" s="106">
        <f>SUM(K5:O5)</f>
        <v>140</v>
      </c>
      <c r="Q5" s="249"/>
    </row>
    <row r="6" spans="1:20">
      <c r="A6" s="205">
        <f>B5-K5</f>
        <v>2</v>
      </c>
      <c r="B6" s="108">
        <f>SUM(B4:B5)</f>
        <v>283</v>
      </c>
      <c r="C6" s="108">
        <f>SUM(C4:C5)</f>
        <v>332</v>
      </c>
      <c r="D6" s="108">
        <f>SUM(D4:D5)</f>
        <v>253</v>
      </c>
      <c r="E6" s="108">
        <f>SUM(E4:E5)</f>
        <v>256</v>
      </c>
      <c r="F6" s="108">
        <f>SUM(F4,F5)</f>
        <v>219</v>
      </c>
      <c r="G6" s="109">
        <f>SUM(B6:F6)</f>
        <v>1343</v>
      </c>
      <c r="H6" s="110" t="s">
        <v>14</v>
      </c>
      <c r="I6" s="130"/>
      <c r="J6" s="107"/>
      <c r="K6" s="108">
        <f>SUM(K4:K5)</f>
        <v>229</v>
      </c>
      <c r="L6" s="108">
        <f>SUM(L4:L5)</f>
        <v>228</v>
      </c>
      <c r="M6" s="108">
        <f>SUM(M4:M5)</f>
        <v>270</v>
      </c>
      <c r="N6" s="108">
        <f>SUM(N4:N5)</f>
        <v>268</v>
      </c>
      <c r="O6" s="108">
        <f>SUM(O4,O5)</f>
        <v>259</v>
      </c>
      <c r="P6" s="109">
        <f>SUM(K6:O6)</f>
        <v>1254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0</v>
      </c>
      <c r="E7" s="59">
        <f t="shared" si="2"/>
        <v>0</v>
      </c>
      <c r="F7" s="59">
        <f t="shared" si="2"/>
        <v>0</v>
      </c>
      <c r="G7" s="111">
        <f>IF(G6&gt;P6,2,0)+IF(G6&lt;P6,0)+IF(G6=P6,1)</f>
        <v>2</v>
      </c>
      <c r="H7" s="402">
        <f>SUM(B7:G7)</f>
        <v>4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1</v>
      </c>
      <c r="N7" s="59">
        <f t="shared" si="3"/>
        <v>1</v>
      </c>
      <c r="O7" s="59">
        <f t="shared" si="3"/>
        <v>1</v>
      </c>
      <c r="P7" s="111">
        <f>IF(P6&gt;G6,2,0)+IF(P6&lt;G6,0)+IF(P6=G6,1)</f>
        <v>0</v>
      </c>
      <c r="Q7" s="402">
        <f>SUM(K7:P7)</f>
        <v>3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59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334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380</v>
      </c>
      <c r="B10" s="225">
        <v>128</v>
      </c>
      <c r="C10" s="225">
        <v>116</v>
      </c>
      <c r="D10" s="225">
        <v>149</v>
      </c>
      <c r="E10" s="225">
        <v>112</v>
      </c>
      <c r="F10" s="225">
        <v>99</v>
      </c>
      <c r="G10" s="100">
        <f>SUM(B10:F10)</f>
        <v>604</v>
      </c>
      <c r="H10" s="128"/>
      <c r="I10" s="129"/>
      <c r="J10" s="98" t="s">
        <v>88</v>
      </c>
      <c r="K10" s="225">
        <v>119</v>
      </c>
      <c r="L10" s="225">
        <v>114</v>
      </c>
      <c r="M10" s="225">
        <v>118</v>
      </c>
      <c r="N10" s="225">
        <v>101</v>
      </c>
      <c r="O10" s="225">
        <v>107</v>
      </c>
      <c r="P10" s="100">
        <f>SUM(K10:O10)</f>
        <v>559</v>
      </c>
      <c r="Q10" s="128"/>
    </row>
    <row r="11" spans="1:20">
      <c r="A11" s="98" t="s">
        <v>307</v>
      </c>
      <c r="B11" s="225">
        <v>128</v>
      </c>
      <c r="C11" s="225">
        <v>122</v>
      </c>
      <c r="D11" s="225">
        <v>162</v>
      </c>
      <c r="E11" s="225">
        <v>133</v>
      </c>
      <c r="F11" s="225">
        <v>113</v>
      </c>
      <c r="G11" s="100">
        <f>SUM(B11:F11)</f>
        <v>658</v>
      </c>
      <c r="H11" s="476" t="s">
        <v>55</v>
      </c>
      <c r="I11" s="477"/>
      <c r="J11" s="98" t="s">
        <v>89</v>
      </c>
      <c r="K11" s="225">
        <v>125</v>
      </c>
      <c r="L11" s="225">
        <v>121</v>
      </c>
      <c r="M11" s="225">
        <v>107</v>
      </c>
      <c r="N11" s="225">
        <v>162</v>
      </c>
      <c r="O11" s="225">
        <v>138</v>
      </c>
      <c r="P11" s="100">
        <f>SUM(K11:O11)</f>
        <v>653</v>
      </c>
      <c r="Q11" s="128"/>
    </row>
    <row r="12" spans="1:20">
      <c r="A12" s="99"/>
      <c r="B12" s="101">
        <f t="shared" ref="B12:G12" si="4">SUM(B10:B11)</f>
        <v>256</v>
      </c>
      <c r="C12" s="101">
        <f t="shared" si="4"/>
        <v>238</v>
      </c>
      <c r="D12" s="101">
        <f t="shared" si="4"/>
        <v>311</v>
      </c>
      <c r="E12" s="101">
        <f t="shared" si="4"/>
        <v>245</v>
      </c>
      <c r="F12" s="101">
        <f t="shared" si="4"/>
        <v>212</v>
      </c>
      <c r="G12" s="102">
        <f t="shared" si="4"/>
        <v>1262</v>
      </c>
      <c r="H12" s="476"/>
      <c r="I12" s="477"/>
      <c r="J12" s="99"/>
      <c r="K12" s="101">
        <f t="shared" ref="K12:P12" si="5">SUM(K10:K11)</f>
        <v>244</v>
      </c>
      <c r="L12" s="101">
        <f t="shared" si="5"/>
        <v>235</v>
      </c>
      <c r="M12" s="101">
        <f t="shared" si="5"/>
        <v>225</v>
      </c>
      <c r="N12" s="101">
        <f t="shared" si="5"/>
        <v>263</v>
      </c>
      <c r="O12" s="101">
        <f t="shared" si="5"/>
        <v>245</v>
      </c>
      <c r="P12" s="102">
        <f t="shared" si="5"/>
        <v>1212</v>
      </c>
      <c r="Q12" s="128"/>
    </row>
    <row r="13" spans="1:20">
      <c r="A13" s="103" t="s">
        <v>12</v>
      </c>
      <c r="B13" s="104">
        <v>13</v>
      </c>
      <c r="C13" s="105">
        <f>B13</f>
        <v>13</v>
      </c>
      <c r="D13" s="104">
        <f>B13</f>
        <v>13</v>
      </c>
      <c r="E13" s="104">
        <f>B13</f>
        <v>13</v>
      </c>
      <c r="F13" s="104">
        <f>B13</f>
        <v>13</v>
      </c>
      <c r="G13" s="106">
        <f>SUM(B13:F13)</f>
        <v>65</v>
      </c>
      <c r="H13" s="249"/>
      <c r="I13" s="130"/>
      <c r="J13" s="103" t="s">
        <v>12</v>
      </c>
      <c r="K13" s="104">
        <v>16</v>
      </c>
      <c r="L13" s="105">
        <f>K13</f>
        <v>16</v>
      </c>
      <c r="M13" s="104">
        <f>K13</f>
        <v>16</v>
      </c>
      <c r="N13" s="104">
        <f>K13</f>
        <v>16</v>
      </c>
      <c r="O13" s="104">
        <f>K13</f>
        <v>16</v>
      </c>
      <c r="P13" s="106">
        <f>SUM(K13:O13)</f>
        <v>80</v>
      </c>
      <c r="Q13" s="249"/>
    </row>
    <row r="14" spans="1:20">
      <c r="A14" s="205">
        <f>B13-K13</f>
        <v>-3</v>
      </c>
      <c r="B14" s="108">
        <f>SUM(B12:B13)</f>
        <v>269</v>
      </c>
      <c r="C14" s="108">
        <f>SUM(C12:C13)</f>
        <v>251</v>
      </c>
      <c r="D14" s="108">
        <f>SUM(D12:D13)</f>
        <v>324</v>
      </c>
      <c r="E14" s="108">
        <f>SUM(E12:E13)</f>
        <v>258</v>
      </c>
      <c r="F14" s="108">
        <f>SUM(F12,F13)</f>
        <v>225</v>
      </c>
      <c r="G14" s="109">
        <f>SUM(B14:F14)</f>
        <v>1327</v>
      </c>
      <c r="H14" s="110" t="s">
        <v>14</v>
      </c>
      <c r="I14" s="130"/>
      <c r="J14" s="107"/>
      <c r="K14" s="108">
        <f>SUM(K12:K13)</f>
        <v>260</v>
      </c>
      <c r="L14" s="108">
        <f>SUM(L12:L13)</f>
        <v>251</v>
      </c>
      <c r="M14" s="108">
        <f>SUM(M12:M13)</f>
        <v>241</v>
      </c>
      <c r="N14" s="108">
        <f>SUM(N12:N13)</f>
        <v>279</v>
      </c>
      <c r="O14" s="108">
        <f>SUM(O12,O13)</f>
        <v>261</v>
      </c>
      <c r="P14" s="109">
        <f>SUM(K14:O14)</f>
        <v>1292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0.5</v>
      </c>
      <c r="D15" s="59">
        <f t="shared" si="6"/>
        <v>1</v>
      </c>
      <c r="E15" s="59">
        <f t="shared" si="6"/>
        <v>0</v>
      </c>
      <c r="F15" s="59">
        <f t="shared" si="6"/>
        <v>0</v>
      </c>
      <c r="G15" s="111">
        <f>IF(G14&gt;P14,2,0)+IF(G14&lt;P14,0)+IF(G14=P14,1)</f>
        <v>2</v>
      </c>
      <c r="H15" s="402">
        <f>SUM(B15:G15)</f>
        <v>4.5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0.5</v>
      </c>
      <c r="M15" s="59">
        <f t="shared" si="7"/>
        <v>0</v>
      </c>
      <c r="N15" s="59">
        <f t="shared" si="7"/>
        <v>1</v>
      </c>
      <c r="O15" s="59">
        <f t="shared" si="7"/>
        <v>1</v>
      </c>
      <c r="P15" s="111">
        <f>IF(P14&gt;G14,2,0)+IF(P14&lt;G14,0)+IF(P14=G14,1)</f>
        <v>0</v>
      </c>
      <c r="Q15" s="402">
        <f>SUM(K15:P15)</f>
        <v>2.5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56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111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69</v>
      </c>
      <c r="B18" s="225">
        <v>104</v>
      </c>
      <c r="C18" s="225">
        <v>129</v>
      </c>
      <c r="D18" s="225">
        <v>95</v>
      </c>
      <c r="E18" s="225">
        <v>109</v>
      </c>
      <c r="F18" s="225">
        <v>125</v>
      </c>
      <c r="G18" s="100">
        <f>SUM(B18:F18)</f>
        <v>562</v>
      </c>
      <c r="H18" s="128"/>
      <c r="I18" s="129"/>
      <c r="J18" s="119" t="s">
        <v>31</v>
      </c>
      <c r="K18" s="226">
        <v>113</v>
      </c>
      <c r="L18" s="226">
        <v>93</v>
      </c>
      <c r="M18" s="226">
        <v>107</v>
      </c>
      <c r="N18" s="226">
        <v>117</v>
      </c>
      <c r="O18" s="226">
        <v>98</v>
      </c>
      <c r="P18" s="100">
        <f>SUM(K18:O18)</f>
        <v>528</v>
      </c>
      <c r="Q18" s="128"/>
    </row>
    <row r="19" spans="1:17">
      <c r="A19" s="98" t="s">
        <v>70</v>
      </c>
      <c r="B19" s="225">
        <v>134</v>
      </c>
      <c r="C19" s="225">
        <v>91</v>
      </c>
      <c r="D19" s="225">
        <v>107</v>
      </c>
      <c r="E19" s="225">
        <v>148</v>
      </c>
      <c r="F19" s="225">
        <v>108</v>
      </c>
      <c r="G19" s="100">
        <f>SUM(B19:F19)</f>
        <v>588</v>
      </c>
      <c r="H19" s="476" t="s">
        <v>55</v>
      </c>
      <c r="I19" s="477"/>
      <c r="J19" s="119" t="s">
        <v>95</v>
      </c>
      <c r="K19" s="226">
        <v>106</v>
      </c>
      <c r="L19" s="226">
        <v>99</v>
      </c>
      <c r="M19" s="226">
        <v>129</v>
      </c>
      <c r="N19" s="226">
        <v>122</v>
      </c>
      <c r="O19" s="226">
        <v>105</v>
      </c>
      <c r="P19" s="100">
        <f>SUM(K19:O19)</f>
        <v>561</v>
      </c>
      <c r="Q19" s="128"/>
    </row>
    <row r="20" spans="1:17">
      <c r="A20" s="99"/>
      <c r="B20" s="101">
        <f t="shared" ref="B20:G20" si="8">SUM(B18:B19)</f>
        <v>238</v>
      </c>
      <c r="C20" s="101">
        <f t="shared" si="8"/>
        <v>220</v>
      </c>
      <c r="D20" s="101">
        <f t="shared" si="8"/>
        <v>202</v>
      </c>
      <c r="E20" s="101">
        <f t="shared" si="8"/>
        <v>257</v>
      </c>
      <c r="F20" s="101">
        <f t="shared" si="8"/>
        <v>233</v>
      </c>
      <c r="G20" s="102">
        <f t="shared" si="8"/>
        <v>1150</v>
      </c>
      <c r="H20" s="476"/>
      <c r="I20" s="477"/>
      <c r="J20" s="99"/>
      <c r="K20" s="101">
        <f t="shared" ref="K20:P20" si="9">SUM(K18:K19)</f>
        <v>219</v>
      </c>
      <c r="L20" s="101">
        <f t="shared" si="9"/>
        <v>192</v>
      </c>
      <c r="M20" s="101">
        <f t="shared" si="9"/>
        <v>236</v>
      </c>
      <c r="N20" s="101">
        <f t="shared" si="9"/>
        <v>239</v>
      </c>
      <c r="O20" s="101">
        <f t="shared" si="9"/>
        <v>203</v>
      </c>
      <c r="P20" s="102">
        <f t="shared" si="9"/>
        <v>1089</v>
      </c>
      <c r="Q20" s="128"/>
    </row>
    <row r="21" spans="1:17">
      <c r="A21" s="103" t="s">
        <v>12</v>
      </c>
      <c r="B21" s="104">
        <v>29</v>
      </c>
      <c r="C21" s="105">
        <f>B21</f>
        <v>29</v>
      </c>
      <c r="D21" s="104">
        <f>B21</f>
        <v>29</v>
      </c>
      <c r="E21" s="104">
        <f>B21</f>
        <v>29</v>
      </c>
      <c r="F21" s="104">
        <f>B21</f>
        <v>29</v>
      </c>
      <c r="G21" s="106">
        <f>SUM(B21:F21)</f>
        <v>145</v>
      </c>
      <c r="H21" s="249"/>
      <c r="I21" s="130"/>
      <c r="J21" s="103" t="s">
        <v>12</v>
      </c>
      <c r="K21" s="104">
        <v>41</v>
      </c>
      <c r="L21" s="105">
        <f>K21</f>
        <v>41</v>
      </c>
      <c r="M21" s="104">
        <f>K21</f>
        <v>41</v>
      </c>
      <c r="N21" s="104">
        <f>K21</f>
        <v>41</v>
      </c>
      <c r="O21" s="104">
        <f>K21</f>
        <v>41</v>
      </c>
      <c r="P21" s="106">
        <f>SUM(K21:O21)</f>
        <v>205</v>
      </c>
      <c r="Q21" s="249"/>
    </row>
    <row r="22" spans="1:17">
      <c r="A22" s="205"/>
      <c r="B22" s="108">
        <f>SUM(B20:B21)</f>
        <v>267</v>
      </c>
      <c r="C22" s="108">
        <f>SUM(C20:C21)</f>
        <v>249</v>
      </c>
      <c r="D22" s="108">
        <f>SUM(D20:D21)</f>
        <v>231</v>
      </c>
      <c r="E22" s="108">
        <f>SUM(E20:E21)</f>
        <v>286</v>
      </c>
      <c r="F22" s="108">
        <f>SUM(F20,F21)</f>
        <v>262</v>
      </c>
      <c r="G22" s="109">
        <f>SUM(B22:F22)</f>
        <v>1295</v>
      </c>
      <c r="H22" s="110" t="s">
        <v>14</v>
      </c>
      <c r="I22" s="130"/>
      <c r="J22" s="107">
        <f>K21-B21</f>
        <v>12</v>
      </c>
      <c r="K22" s="108">
        <f>SUM(K20:K21)</f>
        <v>260</v>
      </c>
      <c r="L22" s="108">
        <f>SUM(L20:L21)</f>
        <v>233</v>
      </c>
      <c r="M22" s="108">
        <f>SUM(M20:M21)</f>
        <v>277</v>
      </c>
      <c r="N22" s="108">
        <f>SUM(N20:N21)</f>
        <v>280</v>
      </c>
      <c r="O22" s="108">
        <f>SUM(O20,O21)</f>
        <v>244</v>
      </c>
      <c r="P22" s="109">
        <f>SUM(K22:O22)</f>
        <v>1294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1</v>
      </c>
      <c r="C23" s="59">
        <f t="shared" ref="C23:F23" si="10">IF(C22&gt;L22,1,0)+IF(C22&lt;L22,0)+IF(C22=L22,0.5)</f>
        <v>1</v>
      </c>
      <c r="D23" s="59">
        <f t="shared" si="10"/>
        <v>0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2</v>
      </c>
      <c r="H23" s="402">
        <f>SUM(B23:G23)</f>
        <v>6</v>
      </c>
      <c r="I23" s="131"/>
      <c r="J23" s="99" t="s">
        <v>13</v>
      </c>
      <c r="K23" s="59">
        <f>IF(K22&gt;B22,1,0)+IF(K22&lt;B22,0)+IF(K22=B22,0.5)</f>
        <v>0</v>
      </c>
      <c r="L23" s="59">
        <f t="shared" ref="L23:O23" si="11">IF(L22&gt;C22,1,0)+IF(L22&lt;C22,0)+IF(L22=C22,0.5)</f>
        <v>0</v>
      </c>
      <c r="M23" s="59">
        <f t="shared" si="11"/>
        <v>1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0</v>
      </c>
      <c r="Q23" s="402">
        <f>SUM(K23:P23)</f>
        <v>1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389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66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84</v>
      </c>
      <c r="B26" s="225">
        <v>95</v>
      </c>
      <c r="C26" s="225">
        <v>104</v>
      </c>
      <c r="D26" s="225">
        <v>114</v>
      </c>
      <c r="E26" s="225">
        <v>102</v>
      </c>
      <c r="F26" s="225">
        <v>100</v>
      </c>
      <c r="G26" s="100">
        <f>SUM(B26:F26)</f>
        <v>515</v>
      </c>
      <c r="H26" s="128"/>
      <c r="I26" s="129"/>
      <c r="J26" s="21" t="s">
        <v>6</v>
      </c>
      <c r="K26" s="226">
        <v>126</v>
      </c>
      <c r="L26" s="226">
        <v>130</v>
      </c>
      <c r="M26" s="226">
        <v>123</v>
      </c>
      <c r="N26" s="226">
        <v>98</v>
      </c>
      <c r="O26" s="226">
        <v>144</v>
      </c>
      <c r="P26" s="100">
        <f>SUM(K26:O26)</f>
        <v>621</v>
      </c>
      <c r="Q26" s="128"/>
    </row>
    <row r="27" spans="1:17" ht="15" customHeight="1">
      <c r="A27" s="98" t="s">
        <v>85</v>
      </c>
      <c r="B27" s="225">
        <v>149</v>
      </c>
      <c r="C27" s="225">
        <v>104</v>
      </c>
      <c r="D27" s="225">
        <v>137</v>
      </c>
      <c r="E27" s="225">
        <v>121</v>
      </c>
      <c r="F27" s="225">
        <v>128</v>
      </c>
      <c r="G27" s="100">
        <f>SUM(B27:F27)</f>
        <v>639</v>
      </c>
      <c r="H27" s="476" t="s">
        <v>55</v>
      </c>
      <c r="I27" s="477"/>
      <c r="J27" s="21" t="s">
        <v>11</v>
      </c>
      <c r="K27" s="226">
        <v>128</v>
      </c>
      <c r="L27" s="226">
        <v>113</v>
      </c>
      <c r="M27" s="226">
        <v>145</v>
      </c>
      <c r="N27" s="226">
        <v>100</v>
      </c>
      <c r="O27" s="226">
        <v>110</v>
      </c>
      <c r="P27" s="100">
        <f>SUM(K27:O27)</f>
        <v>596</v>
      </c>
      <c r="Q27" s="128"/>
    </row>
    <row r="28" spans="1:17" ht="15" customHeight="1">
      <c r="A28" s="99"/>
      <c r="B28" s="101">
        <f>SUM(B26:B27)</f>
        <v>244</v>
      </c>
      <c r="C28" s="101">
        <f t="shared" ref="C28:G28" si="12">SUM(C26:C27)</f>
        <v>208</v>
      </c>
      <c r="D28" s="101">
        <f t="shared" si="12"/>
        <v>251</v>
      </c>
      <c r="E28" s="101">
        <f t="shared" si="12"/>
        <v>223</v>
      </c>
      <c r="F28" s="101">
        <f t="shared" si="12"/>
        <v>228</v>
      </c>
      <c r="G28" s="102">
        <f t="shared" si="12"/>
        <v>1154</v>
      </c>
      <c r="H28" s="476"/>
      <c r="I28" s="477"/>
      <c r="J28" s="99"/>
      <c r="K28" s="101">
        <f t="shared" ref="K28:P28" si="13">SUM(K26:K27)</f>
        <v>254</v>
      </c>
      <c r="L28" s="101">
        <f t="shared" si="13"/>
        <v>243</v>
      </c>
      <c r="M28" s="101">
        <f t="shared" si="13"/>
        <v>268</v>
      </c>
      <c r="N28" s="101">
        <f t="shared" si="13"/>
        <v>198</v>
      </c>
      <c r="O28" s="101">
        <f t="shared" si="13"/>
        <v>254</v>
      </c>
      <c r="P28" s="102">
        <f t="shared" si="13"/>
        <v>1217</v>
      </c>
      <c r="Q28" s="128"/>
    </row>
    <row r="29" spans="1:17">
      <c r="A29" s="103" t="s">
        <v>12</v>
      </c>
      <c r="B29" s="104">
        <v>24</v>
      </c>
      <c r="C29" s="105">
        <f>B29</f>
        <v>24</v>
      </c>
      <c r="D29" s="104">
        <f>B29</f>
        <v>24</v>
      </c>
      <c r="E29" s="104">
        <f>B29</f>
        <v>24</v>
      </c>
      <c r="F29" s="104">
        <f>B29</f>
        <v>24</v>
      </c>
      <c r="G29" s="106">
        <f>SUM(B29:F29)</f>
        <v>120</v>
      </c>
      <c r="H29" s="249"/>
      <c r="I29" s="130"/>
      <c r="J29" s="103" t="s">
        <v>12</v>
      </c>
      <c r="K29" s="104">
        <v>13</v>
      </c>
      <c r="L29" s="105">
        <f>K29</f>
        <v>13</v>
      </c>
      <c r="M29" s="104">
        <f>K29</f>
        <v>13</v>
      </c>
      <c r="N29" s="104">
        <f>K29</f>
        <v>13</v>
      </c>
      <c r="O29" s="104">
        <f>K29</f>
        <v>13</v>
      </c>
      <c r="P29" s="106">
        <f>SUM(K29:O29)</f>
        <v>65</v>
      </c>
      <c r="Q29" s="249"/>
    </row>
    <row r="30" spans="1:17">
      <c r="A30" s="205"/>
      <c r="B30" s="108">
        <f>SUM(B28:B29)</f>
        <v>268</v>
      </c>
      <c r="C30" s="108">
        <f>SUM(C28:C29)</f>
        <v>232</v>
      </c>
      <c r="D30" s="108">
        <f>SUM(D28:D29)</f>
        <v>275</v>
      </c>
      <c r="E30" s="108">
        <f>SUM(E28:E29)</f>
        <v>247</v>
      </c>
      <c r="F30" s="108">
        <f>SUM(F28,F29)</f>
        <v>252</v>
      </c>
      <c r="G30" s="109">
        <f>SUM(B30:F30)</f>
        <v>1274</v>
      </c>
      <c r="H30" s="110" t="s">
        <v>14</v>
      </c>
      <c r="I30" s="130"/>
      <c r="J30" s="107">
        <f>K29-B29</f>
        <v>-11</v>
      </c>
      <c r="K30" s="108">
        <f>SUM(K28:K29)</f>
        <v>267</v>
      </c>
      <c r="L30" s="108">
        <f>SUM(L28:L29)</f>
        <v>256</v>
      </c>
      <c r="M30" s="108">
        <f>SUM(M28:M29)</f>
        <v>281</v>
      </c>
      <c r="N30" s="108">
        <f>SUM(N28:N29)</f>
        <v>211</v>
      </c>
      <c r="O30" s="108">
        <f>SUM(O28,O29)</f>
        <v>267</v>
      </c>
      <c r="P30" s="109">
        <f>SUM(K30:O30)</f>
        <v>1282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1</v>
      </c>
      <c r="C31" s="59">
        <f t="shared" ref="C31:F31" si="14">IF(C30&gt;L30,1,0)+IF(C30&lt;L30,0)+IF(C30=L30,0.5)</f>
        <v>0</v>
      </c>
      <c r="D31" s="59">
        <f t="shared" si="14"/>
        <v>0</v>
      </c>
      <c r="E31" s="59">
        <f t="shared" si="14"/>
        <v>1</v>
      </c>
      <c r="F31" s="59">
        <f t="shared" si="14"/>
        <v>0</v>
      </c>
      <c r="G31" s="111">
        <f>IF(G30&gt;P30,2,0)+IF(G30&lt;P30,0)+IF(G30=P30,1)</f>
        <v>0</v>
      </c>
      <c r="H31" s="402">
        <f>SUM(B31:G31)</f>
        <v>2</v>
      </c>
      <c r="I31" s="131"/>
      <c r="J31" s="99" t="s">
        <v>13</v>
      </c>
      <c r="K31" s="59">
        <f>IF(K30&gt;B30,1,0)+IF(K30&lt;B30,0)+IF(K30=B30,0.5)</f>
        <v>0</v>
      </c>
      <c r="L31" s="59">
        <f t="shared" ref="L31:O31" si="15">IF(L30&gt;C30,1,0)+IF(L30&lt;C30,0)+IF(L30=C30,0.5)</f>
        <v>1</v>
      </c>
      <c r="M31" s="59">
        <f t="shared" si="15"/>
        <v>1</v>
      </c>
      <c r="N31" s="59">
        <f t="shared" si="15"/>
        <v>0</v>
      </c>
      <c r="O31" s="59">
        <f t="shared" si="15"/>
        <v>1</v>
      </c>
      <c r="P31" s="111">
        <f>IF(P30&gt;G30,2,0)+IF(P30&lt;G30,0)+IF(P30=G30,1)</f>
        <v>2</v>
      </c>
      <c r="Q31" s="402">
        <f>SUM(K31:P31)</f>
        <v>5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61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68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117" t="s">
        <v>388</v>
      </c>
      <c r="B34" s="225">
        <v>126</v>
      </c>
      <c r="C34" s="225">
        <v>129</v>
      </c>
      <c r="D34" s="225">
        <v>97</v>
      </c>
      <c r="E34" s="225">
        <v>142</v>
      </c>
      <c r="F34" s="225">
        <v>115</v>
      </c>
      <c r="G34" s="100">
        <f>SUM(B34:F34)</f>
        <v>609</v>
      </c>
      <c r="H34" s="128"/>
      <c r="I34" s="129"/>
      <c r="J34" s="98" t="s">
        <v>29</v>
      </c>
      <c r="K34" s="225">
        <v>114</v>
      </c>
      <c r="L34" s="225">
        <v>115</v>
      </c>
      <c r="M34" s="225">
        <v>106</v>
      </c>
      <c r="N34" s="225">
        <v>105</v>
      </c>
      <c r="O34" s="225">
        <v>103</v>
      </c>
      <c r="P34" s="100">
        <f>SUM(K34:O34)</f>
        <v>543</v>
      </c>
      <c r="Q34" s="128"/>
    </row>
    <row r="35" spans="1:17" ht="15" customHeight="1">
      <c r="A35" s="98" t="s">
        <v>10</v>
      </c>
      <c r="B35" s="225">
        <v>122</v>
      </c>
      <c r="C35" s="225">
        <v>112</v>
      </c>
      <c r="D35" s="225">
        <v>115</v>
      </c>
      <c r="E35" s="225">
        <v>132</v>
      </c>
      <c r="F35" s="225">
        <v>114</v>
      </c>
      <c r="G35" s="100">
        <f>SUM(B35:F35)</f>
        <v>595</v>
      </c>
      <c r="H35" s="476" t="s">
        <v>55</v>
      </c>
      <c r="I35" s="477"/>
      <c r="J35" s="117" t="s">
        <v>396</v>
      </c>
      <c r="K35" s="225">
        <v>106</v>
      </c>
      <c r="L35" s="225">
        <v>138</v>
      </c>
      <c r="M35" s="225">
        <v>102</v>
      </c>
      <c r="N35" s="225">
        <v>108</v>
      </c>
      <c r="O35" s="225">
        <v>101</v>
      </c>
      <c r="P35" s="100">
        <f>SUM(K35:O35)</f>
        <v>555</v>
      </c>
      <c r="Q35" s="128"/>
    </row>
    <row r="36" spans="1:17" ht="15" customHeight="1">
      <c r="A36" s="99"/>
      <c r="B36" s="101">
        <f t="shared" ref="B36:G36" si="16">SUM(B34:B35)</f>
        <v>248</v>
      </c>
      <c r="C36" s="101">
        <f t="shared" si="16"/>
        <v>241</v>
      </c>
      <c r="D36" s="101">
        <f t="shared" si="16"/>
        <v>212</v>
      </c>
      <c r="E36" s="101">
        <f t="shared" si="16"/>
        <v>274</v>
      </c>
      <c r="F36" s="101">
        <f t="shared" si="16"/>
        <v>229</v>
      </c>
      <c r="G36" s="102">
        <f t="shared" si="16"/>
        <v>1204</v>
      </c>
      <c r="H36" s="476"/>
      <c r="I36" s="477"/>
      <c r="J36" s="99"/>
      <c r="K36" s="101">
        <f t="shared" ref="K36:P36" si="17">SUM(K34:K35)</f>
        <v>220</v>
      </c>
      <c r="L36" s="101">
        <f t="shared" si="17"/>
        <v>253</v>
      </c>
      <c r="M36" s="101">
        <f t="shared" si="17"/>
        <v>208</v>
      </c>
      <c r="N36" s="101">
        <f t="shared" si="17"/>
        <v>213</v>
      </c>
      <c r="O36" s="101">
        <f t="shared" si="17"/>
        <v>204</v>
      </c>
      <c r="P36" s="102">
        <f t="shared" si="17"/>
        <v>1098</v>
      </c>
      <c r="Q36" s="128"/>
    </row>
    <row r="37" spans="1:17">
      <c r="A37" s="103" t="s">
        <v>12</v>
      </c>
      <c r="B37" s="104">
        <v>17</v>
      </c>
      <c r="C37" s="105">
        <f>B37</f>
        <v>17</v>
      </c>
      <c r="D37" s="104">
        <f>B37</f>
        <v>17</v>
      </c>
      <c r="E37" s="104">
        <f>B37</f>
        <v>17</v>
      </c>
      <c r="F37" s="104">
        <f>B37</f>
        <v>17</v>
      </c>
      <c r="G37" s="106">
        <f>SUM(B37:F37)</f>
        <v>85</v>
      </c>
      <c r="H37" s="249"/>
      <c r="I37" s="130"/>
      <c r="J37" s="103" t="s">
        <v>12</v>
      </c>
      <c r="K37" s="104">
        <v>29</v>
      </c>
      <c r="L37" s="105">
        <f>K37</f>
        <v>29</v>
      </c>
      <c r="M37" s="104">
        <f>K37</f>
        <v>29</v>
      </c>
      <c r="N37" s="104">
        <f>K37</f>
        <v>29</v>
      </c>
      <c r="O37" s="104">
        <f>K37</f>
        <v>29</v>
      </c>
      <c r="P37" s="106">
        <f>SUM(K37:O37)</f>
        <v>145</v>
      </c>
      <c r="Q37" s="249"/>
    </row>
    <row r="38" spans="1:17">
      <c r="A38" s="205"/>
      <c r="B38" s="108">
        <f>SUM(B36:B37)</f>
        <v>265</v>
      </c>
      <c r="C38" s="108">
        <f>SUM(C36:C37)</f>
        <v>258</v>
      </c>
      <c r="D38" s="108">
        <f>SUM(D36:D37)</f>
        <v>229</v>
      </c>
      <c r="E38" s="108">
        <f>SUM(E36:E37)</f>
        <v>291</v>
      </c>
      <c r="F38" s="108">
        <f>SUM(F36,F37)</f>
        <v>246</v>
      </c>
      <c r="G38" s="109">
        <f>SUM(B38:F38)</f>
        <v>1289</v>
      </c>
      <c r="H38" s="110" t="s">
        <v>14</v>
      </c>
      <c r="I38" s="130"/>
      <c r="J38" s="107">
        <f>K37-B37</f>
        <v>12</v>
      </c>
      <c r="K38" s="108">
        <f>SUM(K36:K37)</f>
        <v>249</v>
      </c>
      <c r="L38" s="108">
        <f>SUM(L36:L37)</f>
        <v>282</v>
      </c>
      <c r="M38" s="108">
        <f>SUM(M36:M37)</f>
        <v>237</v>
      </c>
      <c r="N38" s="108">
        <f>SUM(N36:N37)</f>
        <v>242</v>
      </c>
      <c r="O38" s="108">
        <f>SUM(O36,O37)</f>
        <v>233</v>
      </c>
      <c r="P38" s="109">
        <f>SUM(K38:O38)</f>
        <v>1243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1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2</v>
      </c>
      <c r="H39" s="402">
        <f>SUM(B39:G39)</f>
        <v>5</v>
      </c>
      <c r="I39" s="131"/>
      <c r="J39" s="99" t="s">
        <v>13</v>
      </c>
      <c r="K39" s="59">
        <f>IF(K38&gt;B38,1,0)+IF(K38&lt;B38,0)+IF(K38=B38,0.5)</f>
        <v>0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0</v>
      </c>
      <c r="Q39" s="402">
        <f>SUM(K39:P39)</f>
        <v>2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63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414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82</v>
      </c>
      <c r="B42" s="225">
        <v>109</v>
      </c>
      <c r="C42" s="225">
        <v>103</v>
      </c>
      <c r="D42" s="225">
        <v>127</v>
      </c>
      <c r="E42" s="225">
        <v>109</v>
      </c>
      <c r="F42" s="225">
        <v>122</v>
      </c>
      <c r="G42" s="100">
        <f>SUM(B42:F42)</f>
        <v>570</v>
      </c>
      <c r="H42" s="128"/>
      <c r="I42" s="129"/>
      <c r="J42" s="98" t="s">
        <v>86</v>
      </c>
      <c r="K42" s="225">
        <v>132</v>
      </c>
      <c r="L42" s="225">
        <v>120</v>
      </c>
      <c r="M42" s="225">
        <v>119</v>
      </c>
      <c r="N42" s="225">
        <v>129</v>
      </c>
      <c r="O42" s="225">
        <v>130</v>
      </c>
      <c r="P42" s="100">
        <f>SUM(K42:O42)</f>
        <v>630</v>
      </c>
      <c r="Q42" s="128"/>
    </row>
    <row r="43" spans="1:17" ht="15" customHeight="1">
      <c r="A43" s="98" t="s">
        <v>83</v>
      </c>
      <c r="B43" s="225">
        <v>121</v>
      </c>
      <c r="C43" s="225">
        <v>116</v>
      </c>
      <c r="D43" s="225">
        <v>107</v>
      </c>
      <c r="E43" s="225">
        <v>134</v>
      </c>
      <c r="F43" s="225">
        <v>115</v>
      </c>
      <c r="G43" s="100">
        <f>SUM(B43:F43)</f>
        <v>593</v>
      </c>
      <c r="H43" s="476" t="s">
        <v>55</v>
      </c>
      <c r="I43" s="477"/>
      <c r="J43" s="98" t="s">
        <v>87</v>
      </c>
      <c r="K43" s="225">
        <v>150</v>
      </c>
      <c r="L43" s="225">
        <v>147</v>
      </c>
      <c r="M43" s="225">
        <v>129</v>
      </c>
      <c r="N43" s="225">
        <v>118</v>
      </c>
      <c r="O43" s="225">
        <v>112</v>
      </c>
      <c r="P43" s="100">
        <f>SUM(K43:O43)</f>
        <v>656</v>
      </c>
      <c r="Q43" s="128"/>
    </row>
    <row r="44" spans="1:17" ht="15" customHeight="1">
      <c r="A44" s="99"/>
      <c r="B44" s="101">
        <f t="shared" ref="B44:G44" si="20">SUM(B42:B43)</f>
        <v>230</v>
      </c>
      <c r="C44" s="101">
        <f t="shared" si="20"/>
        <v>219</v>
      </c>
      <c r="D44" s="101">
        <f t="shared" si="20"/>
        <v>234</v>
      </c>
      <c r="E44" s="101">
        <f t="shared" si="20"/>
        <v>243</v>
      </c>
      <c r="F44" s="101">
        <f t="shared" si="20"/>
        <v>237</v>
      </c>
      <c r="G44" s="102">
        <f t="shared" si="20"/>
        <v>1163</v>
      </c>
      <c r="H44" s="476"/>
      <c r="I44" s="477"/>
      <c r="J44" s="99"/>
      <c r="K44" s="101">
        <f t="shared" ref="K44:P44" si="21">SUM(K42:K43)</f>
        <v>282</v>
      </c>
      <c r="L44" s="101">
        <f t="shared" si="21"/>
        <v>267</v>
      </c>
      <c r="M44" s="101">
        <f t="shared" si="21"/>
        <v>248</v>
      </c>
      <c r="N44" s="101">
        <f t="shared" si="21"/>
        <v>247</v>
      </c>
      <c r="O44" s="101">
        <f t="shared" si="21"/>
        <v>242</v>
      </c>
      <c r="P44" s="102">
        <f t="shared" si="21"/>
        <v>1286</v>
      </c>
      <c r="Q44" s="128"/>
    </row>
    <row r="45" spans="1:17">
      <c r="A45" s="103" t="s">
        <v>12</v>
      </c>
      <c r="B45" s="104">
        <v>17</v>
      </c>
      <c r="C45" s="105">
        <f>B45</f>
        <v>17</v>
      </c>
      <c r="D45" s="104">
        <f>B45</f>
        <v>17</v>
      </c>
      <c r="E45" s="104">
        <f>B45</f>
        <v>17</v>
      </c>
      <c r="F45" s="104">
        <f>B45</f>
        <v>17</v>
      </c>
      <c r="G45" s="106">
        <f>SUM(B45:F45)</f>
        <v>85</v>
      </c>
      <c r="H45" s="249"/>
      <c r="I45" s="130"/>
      <c r="J45" s="103" t="s">
        <v>12</v>
      </c>
      <c r="K45" s="104">
        <v>3</v>
      </c>
      <c r="L45" s="105">
        <f>K45</f>
        <v>3</v>
      </c>
      <c r="M45" s="104">
        <f>K45</f>
        <v>3</v>
      </c>
      <c r="N45" s="104">
        <f>K45</f>
        <v>3</v>
      </c>
      <c r="O45" s="104">
        <f>K45</f>
        <v>3</v>
      </c>
      <c r="P45" s="106">
        <f>SUM(K45:O45)</f>
        <v>15</v>
      </c>
      <c r="Q45" s="249"/>
    </row>
    <row r="46" spans="1:17">
      <c r="A46" s="107"/>
      <c r="B46" s="108">
        <f>SUM(B44:B45)</f>
        <v>247</v>
      </c>
      <c r="C46" s="108">
        <f>SUM(C44:C45)</f>
        <v>236</v>
      </c>
      <c r="D46" s="108">
        <f>SUM(D44:D45)</f>
        <v>251</v>
      </c>
      <c r="E46" s="108">
        <f>SUM(E44:E45)</f>
        <v>260</v>
      </c>
      <c r="F46" s="108">
        <f>SUM(F44,F45)</f>
        <v>254</v>
      </c>
      <c r="G46" s="109">
        <f>SUM(B46:F46)</f>
        <v>1248</v>
      </c>
      <c r="H46" s="110" t="s">
        <v>14</v>
      </c>
      <c r="I46" s="130"/>
      <c r="J46" s="107">
        <f>K45-B45</f>
        <v>-14</v>
      </c>
      <c r="K46" s="108">
        <f>SUM(K44:K45)</f>
        <v>285</v>
      </c>
      <c r="L46" s="108">
        <f>SUM(L44:L45)</f>
        <v>270</v>
      </c>
      <c r="M46" s="108">
        <f>SUM(M44:M45)</f>
        <v>251</v>
      </c>
      <c r="N46" s="108">
        <f>SUM(N44:N45)</f>
        <v>250</v>
      </c>
      <c r="O46" s="108">
        <f>SUM(O44,O45)</f>
        <v>245</v>
      </c>
      <c r="P46" s="109">
        <f>SUM(K46:O46)</f>
        <v>1301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0</v>
      </c>
      <c r="D47" s="59">
        <f t="shared" si="22"/>
        <v>0.5</v>
      </c>
      <c r="E47" s="59">
        <f t="shared" si="22"/>
        <v>1</v>
      </c>
      <c r="F47" s="59">
        <f t="shared" si="22"/>
        <v>1</v>
      </c>
      <c r="G47" s="111">
        <f>IF(G46&gt;P46,2,0)+IF(G46&lt;P46,0)+IF(G46=P46,1)</f>
        <v>0</v>
      </c>
      <c r="H47" s="402">
        <f>SUM(B47:G47)</f>
        <v>2.5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1</v>
      </c>
      <c r="M47" s="59">
        <f t="shared" si="23"/>
        <v>0.5</v>
      </c>
      <c r="N47" s="59">
        <f t="shared" si="23"/>
        <v>0</v>
      </c>
      <c r="O47" s="59">
        <f t="shared" si="23"/>
        <v>0</v>
      </c>
      <c r="P47" s="111">
        <f>IF(P46&gt;G46,2,0)+IF(P46&lt;G46,0)+IF(P46=G46,1)</f>
        <v>2</v>
      </c>
      <c r="Q47" s="402">
        <f>SUM(K47:P47)</f>
        <v>4.5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64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57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2</v>
      </c>
      <c r="B50" s="225">
        <v>130</v>
      </c>
      <c r="C50" s="225">
        <v>109</v>
      </c>
      <c r="D50" s="225">
        <v>140</v>
      </c>
      <c r="E50" s="225">
        <v>124</v>
      </c>
      <c r="F50" s="225">
        <v>97</v>
      </c>
      <c r="G50" s="100">
        <f>SUM(B50:F50)</f>
        <v>600</v>
      </c>
      <c r="H50" s="128"/>
      <c r="I50" s="129"/>
      <c r="J50" s="205" t="s">
        <v>413</v>
      </c>
      <c r="K50" s="226">
        <v>110</v>
      </c>
      <c r="L50" s="226">
        <v>112</v>
      </c>
      <c r="M50" s="226">
        <v>84</v>
      </c>
      <c r="N50" s="226">
        <v>111</v>
      </c>
      <c r="O50" s="226">
        <v>97</v>
      </c>
      <c r="P50" s="100">
        <f>SUM(K50:O50)</f>
        <v>514</v>
      </c>
      <c r="Q50" s="128"/>
    </row>
    <row r="51" spans="1:17" ht="15" customHeight="1">
      <c r="A51" s="98" t="s">
        <v>5</v>
      </c>
      <c r="B51" s="225">
        <v>131</v>
      </c>
      <c r="C51" s="225">
        <v>126</v>
      </c>
      <c r="D51" s="225">
        <v>137</v>
      </c>
      <c r="E51" s="225">
        <v>127</v>
      </c>
      <c r="F51" s="225">
        <v>160</v>
      </c>
      <c r="G51" s="100">
        <f>SUM(B51:F51)</f>
        <v>681</v>
      </c>
      <c r="H51" s="476" t="s">
        <v>55</v>
      </c>
      <c r="I51" s="477"/>
      <c r="J51" s="224" t="s">
        <v>75</v>
      </c>
      <c r="K51" s="226">
        <v>114</v>
      </c>
      <c r="L51" s="226">
        <v>95</v>
      </c>
      <c r="M51" s="226">
        <v>117</v>
      </c>
      <c r="N51" s="226">
        <v>97</v>
      </c>
      <c r="O51" s="226">
        <v>104</v>
      </c>
      <c r="P51" s="100">
        <f>SUM(K51:O51)</f>
        <v>527</v>
      </c>
      <c r="Q51" s="128"/>
    </row>
    <row r="52" spans="1:17" ht="15" customHeight="1">
      <c r="A52" s="99"/>
      <c r="B52" s="101">
        <f>SUM(B50:B51)</f>
        <v>261</v>
      </c>
      <c r="C52" s="101">
        <f t="shared" ref="C52:G52" si="24">SUM(C50:C51)</f>
        <v>235</v>
      </c>
      <c r="D52" s="101">
        <f t="shared" si="24"/>
        <v>277</v>
      </c>
      <c r="E52" s="101">
        <f t="shared" si="24"/>
        <v>251</v>
      </c>
      <c r="F52" s="101">
        <f t="shared" si="24"/>
        <v>257</v>
      </c>
      <c r="G52" s="102">
        <f t="shared" si="24"/>
        <v>1281</v>
      </c>
      <c r="H52" s="476"/>
      <c r="I52" s="477"/>
      <c r="J52" s="99"/>
      <c r="K52" s="101">
        <f t="shared" ref="K52:P52" si="25">SUM(K50:K51)</f>
        <v>224</v>
      </c>
      <c r="L52" s="101">
        <f t="shared" si="25"/>
        <v>207</v>
      </c>
      <c r="M52" s="101">
        <f t="shared" si="25"/>
        <v>201</v>
      </c>
      <c r="N52" s="101">
        <f t="shared" si="25"/>
        <v>208</v>
      </c>
      <c r="O52" s="101">
        <f t="shared" si="25"/>
        <v>201</v>
      </c>
      <c r="P52" s="102">
        <f t="shared" si="25"/>
        <v>1041</v>
      </c>
      <c r="Q52" s="128"/>
    </row>
    <row r="53" spans="1:17">
      <c r="A53" s="103" t="s">
        <v>12</v>
      </c>
      <c r="B53" s="104">
        <v>13</v>
      </c>
      <c r="C53" s="105">
        <f>B53</f>
        <v>13</v>
      </c>
      <c r="D53" s="104">
        <f>B53</f>
        <v>13</v>
      </c>
      <c r="E53" s="104">
        <f>B53</f>
        <v>13</v>
      </c>
      <c r="F53" s="104">
        <f>B53</f>
        <v>13</v>
      </c>
      <c r="G53" s="106">
        <f>SUM(B53:F53)</f>
        <v>65</v>
      </c>
      <c r="H53" s="249"/>
      <c r="I53" s="130"/>
      <c r="J53" s="103" t="s">
        <v>12</v>
      </c>
      <c r="K53" s="104">
        <v>31</v>
      </c>
      <c r="L53" s="105">
        <f>K53</f>
        <v>31</v>
      </c>
      <c r="M53" s="104">
        <f>K53</f>
        <v>31</v>
      </c>
      <c r="N53" s="104">
        <f>K53</f>
        <v>31</v>
      </c>
      <c r="O53" s="104">
        <f>K53</f>
        <v>31</v>
      </c>
      <c r="P53" s="106">
        <f>SUM(K53:O53)</f>
        <v>155</v>
      </c>
      <c r="Q53" s="249"/>
    </row>
    <row r="54" spans="1:17">
      <c r="A54" s="107"/>
      <c r="B54" s="108">
        <f>SUM(B52:B53)</f>
        <v>274</v>
      </c>
      <c r="C54" s="108">
        <f>SUM(C52:C53)</f>
        <v>248</v>
      </c>
      <c r="D54" s="108">
        <f>SUM(D52:D53)</f>
        <v>290</v>
      </c>
      <c r="E54" s="108">
        <f>SUM(E52:E53)</f>
        <v>264</v>
      </c>
      <c r="F54" s="108">
        <f>SUM(F52,F53)</f>
        <v>270</v>
      </c>
      <c r="G54" s="109">
        <f>SUM(B54:F54)</f>
        <v>1346</v>
      </c>
      <c r="H54" s="110" t="s">
        <v>14</v>
      </c>
      <c r="I54" s="130"/>
      <c r="J54" s="107">
        <f>K53-B53</f>
        <v>18</v>
      </c>
      <c r="K54" s="108">
        <f>SUM(K52:K53)</f>
        <v>255</v>
      </c>
      <c r="L54" s="108">
        <f>SUM(L52:L53)</f>
        <v>238</v>
      </c>
      <c r="M54" s="108">
        <f>SUM(M52:M53)</f>
        <v>232</v>
      </c>
      <c r="N54" s="108">
        <f>SUM(N52:N53)</f>
        <v>239</v>
      </c>
      <c r="O54" s="108">
        <f>SUM(O52,O53)</f>
        <v>232</v>
      </c>
      <c r="P54" s="109">
        <f>SUM(K54:O54)</f>
        <v>1196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1</v>
      </c>
      <c r="E55" s="59">
        <f t="shared" si="26"/>
        <v>1</v>
      </c>
      <c r="F55" s="59">
        <f t="shared" si="26"/>
        <v>1</v>
      </c>
      <c r="G55" s="111">
        <f>IF(G54&gt;P54,2,0)+IF(G54&lt;P54,0)+IF(G54=P54,1)</f>
        <v>2</v>
      </c>
      <c r="H55" s="402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0</v>
      </c>
      <c r="N55" s="59">
        <f t="shared" si="27"/>
        <v>0</v>
      </c>
      <c r="O55" s="59">
        <f t="shared" si="27"/>
        <v>0</v>
      </c>
      <c r="P55" s="111">
        <f>IF(P54&gt;G54,2,0)+IF(P54&lt;G54,0)+IF(P54=G54,1)</f>
        <v>0</v>
      </c>
      <c r="Q55" s="402">
        <f>SUM(K55:P55)</f>
        <v>0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60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58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119" t="s">
        <v>9</v>
      </c>
      <c r="B58" s="226">
        <v>97</v>
      </c>
      <c r="C58" s="226">
        <v>144</v>
      </c>
      <c r="D58" s="226">
        <v>102</v>
      </c>
      <c r="E58" s="226">
        <v>142</v>
      </c>
      <c r="F58" s="226">
        <v>114</v>
      </c>
      <c r="G58" s="23">
        <f>SUM(B58:F58)</f>
        <v>599</v>
      </c>
      <c r="H58" s="134"/>
      <c r="I58" s="135"/>
      <c r="J58" s="98" t="s">
        <v>77</v>
      </c>
      <c r="K58" s="225">
        <v>105</v>
      </c>
      <c r="L58" s="225">
        <v>118</v>
      </c>
      <c r="M58" s="225">
        <v>108</v>
      </c>
      <c r="N58" s="225">
        <v>108</v>
      </c>
      <c r="O58" s="225">
        <v>110</v>
      </c>
      <c r="P58" s="119">
        <f>SUM(K58:O58)</f>
        <v>549</v>
      </c>
      <c r="Q58" s="134"/>
    </row>
    <row r="59" spans="1:17" ht="15" customHeight="1">
      <c r="A59" s="224" t="s">
        <v>90</v>
      </c>
      <c r="B59" s="226">
        <v>129</v>
      </c>
      <c r="C59" s="226">
        <v>113</v>
      </c>
      <c r="D59" s="226">
        <v>122</v>
      </c>
      <c r="E59" s="226">
        <v>116</v>
      </c>
      <c r="F59" s="226">
        <v>126</v>
      </c>
      <c r="G59" s="23">
        <f>SUM(B59:F59)</f>
        <v>606</v>
      </c>
      <c r="H59" s="478" t="s">
        <v>55</v>
      </c>
      <c r="I59" s="479"/>
      <c r="J59" s="98" t="s">
        <v>78</v>
      </c>
      <c r="K59" s="225">
        <v>128</v>
      </c>
      <c r="L59" s="225">
        <v>139</v>
      </c>
      <c r="M59" s="225">
        <v>161</v>
      </c>
      <c r="N59" s="225">
        <v>97</v>
      </c>
      <c r="O59" s="225">
        <v>136</v>
      </c>
      <c r="P59" s="119">
        <f>SUM(K59:O59)</f>
        <v>661</v>
      </c>
      <c r="Q59" s="134"/>
    </row>
    <row r="60" spans="1:17" ht="15" customHeight="1">
      <c r="A60" s="22"/>
      <c r="B60" s="26">
        <f t="shared" ref="B60:G60" si="28">SUM(B58:B59)</f>
        <v>226</v>
      </c>
      <c r="C60" s="26">
        <f t="shared" si="28"/>
        <v>257</v>
      </c>
      <c r="D60" s="26">
        <f t="shared" si="28"/>
        <v>224</v>
      </c>
      <c r="E60" s="26">
        <f t="shared" si="28"/>
        <v>258</v>
      </c>
      <c r="F60" s="26">
        <f t="shared" si="28"/>
        <v>240</v>
      </c>
      <c r="G60" s="27">
        <f t="shared" si="28"/>
        <v>1205</v>
      </c>
      <c r="H60" s="478"/>
      <c r="I60" s="479"/>
      <c r="J60" s="22"/>
      <c r="K60" s="26">
        <f t="shared" ref="K60:P60" si="29">SUM(K58:K59)</f>
        <v>233</v>
      </c>
      <c r="L60" s="26">
        <f t="shared" si="29"/>
        <v>257</v>
      </c>
      <c r="M60" s="26">
        <f t="shared" si="29"/>
        <v>269</v>
      </c>
      <c r="N60" s="26">
        <f t="shared" si="29"/>
        <v>205</v>
      </c>
      <c r="O60" s="26">
        <f t="shared" si="29"/>
        <v>246</v>
      </c>
      <c r="P60" s="27">
        <f t="shared" si="29"/>
        <v>1210</v>
      </c>
      <c r="Q60" s="134"/>
    </row>
    <row r="61" spans="1:17">
      <c r="A61" s="2" t="s">
        <v>12</v>
      </c>
      <c r="B61" s="4">
        <v>17</v>
      </c>
      <c r="C61" s="15">
        <f>B61</f>
        <v>17</v>
      </c>
      <c r="D61" s="4">
        <f>B61</f>
        <v>17</v>
      </c>
      <c r="E61" s="4">
        <f>B61</f>
        <v>17</v>
      </c>
      <c r="F61" s="4">
        <f>B61</f>
        <v>17</v>
      </c>
      <c r="G61" s="6">
        <f>SUM(B61:F61)</f>
        <v>85</v>
      </c>
      <c r="H61" s="251"/>
      <c r="I61" s="136"/>
      <c r="J61" s="2" t="s">
        <v>12</v>
      </c>
      <c r="K61" s="4">
        <v>16</v>
      </c>
      <c r="L61" s="15">
        <f>K61</f>
        <v>16</v>
      </c>
      <c r="M61" s="4">
        <f>K61</f>
        <v>16</v>
      </c>
      <c r="N61" s="4">
        <f>K61</f>
        <v>16</v>
      </c>
      <c r="O61" s="4">
        <f>K61</f>
        <v>16</v>
      </c>
      <c r="P61" s="6">
        <f>SUM(K61:O61)</f>
        <v>80</v>
      </c>
      <c r="Q61" s="251"/>
    </row>
    <row r="62" spans="1:17">
      <c r="A62" s="205"/>
      <c r="B62" s="9">
        <f>SUM(B60:B61)</f>
        <v>243</v>
      </c>
      <c r="C62" s="9">
        <f>SUM(C60:C61)</f>
        <v>274</v>
      </c>
      <c r="D62" s="9">
        <f>SUM(D60:D61)</f>
        <v>241</v>
      </c>
      <c r="E62" s="9">
        <f>SUM(E60:E61)</f>
        <v>275</v>
      </c>
      <c r="F62" s="9">
        <f>SUM(F60,F61)</f>
        <v>257</v>
      </c>
      <c r="G62" s="10">
        <f>SUM(B62:F62)</f>
        <v>1290</v>
      </c>
      <c r="H62" s="16" t="s">
        <v>14</v>
      </c>
      <c r="I62" s="136"/>
      <c r="J62" s="205">
        <f>K61-B61</f>
        <v>-1</v>
      </c>
      <c r="K62" s="9">
        <f>SUM(K60:K61)</f>
        <v>249</v>
      </c>
      <c r="L62" s="9">
        <f>SUM(L60:L61)</f>
        <v>273</v>
      </c>
      <c r="M62" s="9">
        <f>SUM(M60:M61)</f>
        <v>285</v>
      </c>
      <c r="N62" s="9">
        <f>SUM(N60:N61)</f>
        <v>221</v>
      </c>
      <c r="O62" s="9">
        <f>SUM(O60,O61)</f>
        <v>262</v>
      </c>
      <c r="P62" s="10">
        <f>SUM(K62:O62)</f>
        <v>1290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1</v>
      </c>
      <c r="D63" s="59">
        <f t="shared" si="30"/>
        <v>0</v>
      </c>
      <c r="E63" s="59">
        <f t="shared" si="30"/>
        <v>1</v>
      </c>
      <c r="F63" s="59">
        <f t="shared" si="30"/>
        <v>0</v>
      </c>
      <c r="G63" s="59">
        <f>IF(G62&gt;P62,2,0)+IF(G62&lt;P62,0)+IF(G62=P62,1)</f>
        <v>1</v>
      </c>
      <c r="H63" s="402">
        <f>SUM(B63:G63)</f>
        <v>3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0</v>
      </c>
      <c r="M63" s="59">
        <f t="shared" si="31"/>
        <v>1</v>
      </c>
      <c r="N63" s="59">
        <f t="shared" si="31"/>
        <v>0</v>
      </c>
      <c r="O63" s="59">
        <f t="shared" si="31"/>
        <v>1</v>
      </c>
      <c r="P63" s="111">
        <f>IF(P62&gt;G62,2,0)+IF(P62&lt;G62,0)+IF(P62=G62,1)</f>
        <v>1</v>
      </c>
      <c r="Q63" s="402">
        <f>SUM(K63:P63)</f>
        <v>4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337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62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224" t="s">
        <v>71</v>
      </c>
      <c r="B66" s="226">
        <v>114</v>
      </c>
      <c r="C66" s="225">
        <v>109</v>
      </c>
      <c r="D66" s="225">
        <v>113</v>
      </c>
      <c r="E66" s="225">
        <v>105</v>
      </c>
      <c r="F66" s="225">
        <v>137</v>
      </c>
      <c r="G66" s="100">
        <f>SUM(B66:F66)</f>
        <v>578</v>
      </c>
      <c r="H66" s="128"/>
      <c r="I66" s="129"/>
      <c r="J66" s="98" t="s">
        <v>27</v>
      </c>
      <c r="K66" s="225">
        <v>96</v>
      </c>
      <c r="L66" s="225">
        <v>93</v>
      </c>
      <c r="M66" s="225">
        <v>128</v>
      </c>
      <c r="N66" s="225">
        <v>122</v>
      </c>
      <c r="O66" s="225">
        <v>120</v>
      </c>
      <c r="P66" s="100">
        <f>SUM(K66:O66)</f>
        <v>559</v>
      </c>
      <c r="Q66" s="128"/>
    </row>
    <row r="67" spans="1:17" ht="15" customHeight="1">
      <c r="A67" s="224" t="s">
        <v>266</v>
      </c>
      <c r="B67" s="227">
        <v>125</v>
      </c>
      <c r="C67" s="225">
        <v>121</v>
      </c>
      <c r="D67" s="225">
        <v>124</v>
      </c>
      <c r="E67" s="225">
        <v>104</v>
      </c>
      <c r="F67" s="225">
        <v>108</v>
      </c>
      <c r="G67" s="100">
        <f>SUM(B67:F67)</f>
        <v>582</v>
      </c>
      <c r="H67" s="476" t="s">
        <v>55</v>
      </c>
      <c r="I67" s="477"/>
      <c r="J67" s="98" t="s">
        <v>28</v>
      </c>
      <c r="K67" s="225">
        <v>131</v>
      </c>
      <c r="L67" s="225">
        <v>112</v>
      </c>
      <c r="M67" s="225">
        <v>125</v>
      </c>
      <c r="N67" s="225">
        <v>131</v>
      </c>
      <c r="O67" s="225">
        <v>119</v>
      </c>
      <c r="P67" s="100">
        <f>SUM(K67:O67)</f>
        <v>618</v>
      </c>
      <c r="Q67" s="128"/>
    </row>
    <row r="68" spans="1:17" ht="15" customHeight="1">
      <c r="A68" s="99"/>
      <c r="B68" s="101">
        <f t="shared" ref="B68:G68" si="32">SUM(B66:B67)</f>
        <v>239</v>
      </c>
      <c r="C68" s="101">
        <f t="shared" si="32"/>
        <v>230</v>
      </c>
      <c r="D68" s="101">
        <f t="shared" si="32"/>
        <v>237</v>
      </c>
      <c r="E68" s="101">
        <f t="shared" si="32"/>
        <v>209</v>
      </c>
      <c r="F68" s="101">
        <f t="shared" si="32"/>
        <v>245</v>
      </c>
      <c r="G68" s="102">
        <f t="shared" si="32"/>
        <v>1160</v>
      </c>
      <c r="H68" s="476"/>
      <c r="I68" s="477"/>
      <c r="J68" s="99"/>
      <c r="K68" s="101">
        <f t="shared" ref="K68:P68" si="33">SUM(K66:K67)</f>
        <v>227</v>
      </c>
      <c r="L68" s="101">
        <f t="shared" si="33"/>
        <v>205</v>
      </c>
      <c r="M68" s="101">
        <f t="shared" si="33"/>
        <v>253</v>
      </c>
      <c r="N68" s="101">
        <f t="shared" si="33"/>
        <v>253</v>
      </c>
      <c r="O68" s="101">
        <f t="shared" si="33"/>
        <v>239</v>
      </c>
      <c r="P68" s="102">
        <f t="shared" si="33"/>
        <v>1177</v>
      </c>
      <c r="Q68" s="128"/>
    </row>
    <row r="69" spans="1:17" ht="15" customHeight="1">
      <c r="A69" s="103" t="s">
        <v>12</v>
      </c>
      <c r="B69" s="104">
        <v>22</v>
      </c>
      <c r="C69" s="105">
        <f>B69</f>
        <v>22</v>
      </c>
      <c r="D69" s="104">
        <f>B69</f>
        <v>22</v>
      </c>
      <c r="E69" s="104">
        <f>B69</f>
        <v>22</v>
      </c>
      <c r="F69" s="104">
        <f>B69</f>
        <v>22</v>
      </c>
      <c r="G69" s="106">
        <f>SUM(B69:F69)</f>
        <v>110</v>
      </c>
      <c r="H69" s="249"/>
      <c r="I69" s="130"/>
      <c r="J69" s="103" t="s">
        <v>12</v>
      </c>
      <c r="K69" s="104">
        <v>30</v>
      </c>
      <c r="L69" s="105">
        <f>K69</f>
        <v>30</v>
      </c>
      <c r="M69" s="104">
        <f>K69</f>
        <v>30</v>
      </c>
      <c r="N69" s="104">
        <f>K69</f>
        <v>30</v>
      </c>
      <c r="O69" s="104">
        <f>K69</f>
        <v>30</v>
      </c>
      <c r="P69" s="106">
        <f>SUM(K69:O69)</f>
        <v>150</v>
      </c>
      <c r="Q69" s="249"/>
    </row>
    <row r="70" spans="1:17">
      <c r="A70" s="107"/>
      <c r="B70" s="108">
        <f>SUM(B68:B69)</f>
        <v>261</v>
      </c>
      <c r="C70" s="108">
        <f>SUM(C68:C69)</f>
        <v>252</v>
      </c>
      <c r="D70" s="108">
        <f>SUM(D68:D69)</f>
        <v>259</v>
      </c>
      <c r="E70" s="108">
        <f>SUM(E68:E69)</f>
        <v>231</v>
      </c>
      <c r="F70" s="108">
        <f>SUM(F68,F69)</f>
        <v>267</v>
      </c>
      <c r="G70" s="109">
        <f>SUM(B70:F70)</f>
        <v>1270</v>
      </c>
      <c r="H70" s="110" t="s">
        <v>14</v>
      </c>
      <c r="I70" s="130"/>
      <c r="J70" s="107">
        <f>K69-B69</f>
        <v>8</v>
      </c>
      <c r="K70" s="108">
        <f>SUM(K68:K69)</f>
        <v>257</v>
      </c>
      <c r="L70" s="108">
        <f>SUM(L68:L69)</f>
        <v>235</v>
      </c>
      <c r="M70" s="108">
        <f>SUM(M68:M69)</f>
        <v>283</v>
      </c>
      <c r="N70" s="108">
        <f>SUM(N68:N69)</f>
        <v>283</v>
      </c>
      <c r="O70" s="108">
        <f>SUM(O68,O69)</f>
        <v>269</v>
      </c>
      <c r="P70" s="109">
        <f>SUM(K70:O70)</f>
        <v>1327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1</v>
      </c>
      <c r="C71" s="59">
        <f t="shared" ref="C71:F71" si="34">IF(C70&gt;L70,1,0)+IF(C70&lt;L70,0)+IF(C70=L70,0.5)</f>
        <v>1</v>
      </c>
      <c r="D71" s="59">
        <f t="shared" si="34"/>
        <v>0</v>
      </c>
      <c r="E71" s="59">
        <f t="shared" si="34"/>
        <v>0</v>
      </c>
      <c r="F71" s="59">
        <f t="shared" si="34"/>
        <v>0</v>
      </c>
      <c r="G71" s="111">
        <f>IF(G70&gt;P70,2,0)+IF(G70&lt;P70,0)+IF(G70=P70,1)</f>
        <v>0</v>
      </c>
      <c r="H71" s="402">
        <f>SUM(B71:G71)</f>
        <v>2</v>
      </c>
      <c r="I71" s="131"/>
      <c r="J71" s="99" t="s">
        <v>13</v>
      </c>
      <c r="K71" s="59">
        <f>IF(K70&gt;B70,1,0)+IF(K70&lt;B70,0)+IF(K70=B70,0.5)</f>
        <v>0</v>
      </c>
      <c r="L71" s="59">
        <f t="shared" ref="L71:O71" si="35">IF(L70&gt;C70,1,0)+IF(L70&lt;C70,0)+IF(L70=C70,0.5)</f>
        <v>0</v>
      </c>
      <c r="M71" s="59">
        <f t="shared" si="35"/>
        <v>1</v>
      </c>
      <c r="N71" s="59">
        <f t="shared" si="35"/>
        <v>1</v>
      </c>
      <c r="O71" s="59">
        <f t="shared" si="35"/>
        <v>1</v>
      </c>
      <c r="P71" s="111">
        <f>IF(P70&gt;G70,2,0)+IF(P70&lt;G70,0)+IF(P70=G70,1)</f>
        <v>2</v>
      </c>
      <c r="Q71" s="402">
        <f>SUM(K71:P71)</f>
        <v>5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410</v>
      </c>
      <c r="E75" s="124">
        <f>MAX(W12,B4:F4,K4:O4,B12:F12,K12:O12,B20:F20,K20:O20,B28:F28,K28:O28,K36:O36,B36:F36,B44:F44,K44:O44,B52:F52,K52:O52,B60:F60,K60:O60,B68:F68,K68:O68)</f>
        <v>311</v>
      </c>
      <c r="H75" s="252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MAX(B66:F67,K66:O67,K58:O59,B58:F59,B50:F51,K50:O51,K42:O43,B42:F43,B34:F35,K34:O35,K26:O27,B26:F27,B18:F19,K18:O19)</f>
        <v>161</v>
      </c>
      <c r="Q75" s="252"/>
    </row>
    <row r="76" spans="1:17" s="125" customFormat="1">
      <c r="A76" s="124" t="s">
        <v>101</v>
      </c>
      <c r="B76" s="125" t="s">
        <v>411</v>
      </c>
      <c r="E76" s="124">
        <f>MAX(G68,P68,P60,G60,G52,P52,P44,G44,G36,P36,P28,G28,G20,P20,P12,G12,G4,P4)</f>
        <v>1286</v>
      </c>
      <c r="H76" s="252"/>
      <c r="J76" s="124" t="s">
        <v>105</v>
      </c>
      <c r="K76" s="124" t="s">
        <v>78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681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410</v>
      </c>
      <c r="E78" s="124">
        <f>MAX(B70:F70,K70:O70,K62:O62,B62:F62,B54:F54,K54:O54,K46:O46,B46:F46,B38:F38,K38:O38,K30:O30,B30:F30,B22:F22,K22:O22,K14:O14,B14:F14,B6:F6,K6:O6)</f>
        <v>332</v>
      </c>
      <c r="H78" s="252"/>
      <c r="Q78" s="252"/>
    </row>
    <row r="79" spans="1:17" s="125" customFormat="1">
      <c r="A79" s="124" t="s">
        <v>376</v>
      </c>
      <c r="B79" s="125" t="s">
        <v>102</v>
      </c>
      <c r="E79" s="124">
        <f>MAX(G70,P70,P62,G62,G54,P54,P46,G46,G38,P38,P30,G30,G22,P22,P14,G14,G6,P6)</f>
        <v>1346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2361" priority="300" operator="equal">
      <formula>0.5</formula>
    </cfRule>
    <cfRule type="cellIs" dxfId="2360" priority="301" operator="equal">
      <formula>1</formula>
    </cfRule>
  </conditionalFormatting>
  <conditionalFormatting sqref="H63 Q63 Q55 H55 H47 Q47 Q39 H39">
    <cfRule type="cellIs" dxfId="2359" priority="299" operator="greaterThan">
      <formula>0.1</formula>
    </cfRule>
  </conditionalFormatting>
  <conditionalFormatting sqref="P39 G39 G47 G55 G63 P47 P55 P63">
    <cfRule type="cellIs" dxfId="2358" priority="298" operator="greaterThan">
      <formula>0.1</formula>
    </cfRule>
  </conditionalFormatting>
  <conditionalFormatting sqref="B7:G7 K7:P7 B15:G15 B23:G23 B31:G31 K15:P15 K23:P23 K31:P31">
    <cfRule type="cellIs" dxfId="2357" priority="304" operator="equal">
      <formula>0.5</formula>
    </cfRule>
    <cfRule type="cellIs" dxfId="2356" priority="305" operator="equal">
      <formula>1</formula>
    </cfRule>
  </conditionalFormatting>
  <conditionalFormatting sqref="H31 Q31 Q23 H23 H15 Q15 Q7 H7">
    <cfRule type="cellIs" dxfId="2355" priority="303" operator="greaterThan">
      <formula>0.1</formula>
    </cfRule>
  </conditionalFormatting>
  <conditionalFormatting sqref="P7 G7 G15 G23 G31 P15 P23 P31">
    <cfRule type="cellIs" dxfId="2354" priority="302" operator="greaterThan">
      <formula>0.1</formula>
    </cfRule>
  </conditionalFormatting>
  <conditionalFormatting sqref="B7:G7 K7:P7 B15:G15 B23:G23 K15:P15 K23:P23 B31:G31 K31:P31 B39:G39 B47:G47 K39:P39 K47:P47">
    <cfRule type="cellIs" dxfId="2353" priority="296" operator="equal">
      <formula>0.5</formula>
    </cfRule>
    <cfRule type="cellIs" dxfId="2352" priority="297" operator="equal">
      <formula>1</formula>
    </cfRule>
  </conditionalFormatting>
  <conditionalFormatting sqref="Q23 H23 H15 Q15 Q7 H7 Q47 H47 H39 Q39 Q31 H31">
    <cfRule type="cellIs" dxfId="2351" priority="295" operator="greaterThan">
      <formula>0.1</formula>
    </cfRule>
  </conditionalFormatting>
  <conditionalFormatting sqref="P7 G7 G15 G23 P15 P23 P31 G31 G39 G47 P39 P47">
    <cfRule type="cellIs" dxfId="2350" priority="294" operator="greaterThan">
      <formula>0.1</formula>
    </cfRule>
  </conditionalFormatting>
  <conditionalFormatting sqref="B39:G39 K39:P39 B47:G47 B55:G55 B63:G63 K47:P47 K55:P55 K63:P63">
    <cfRule type="cellIs" dxfId="2349" priority="292" operator="equal">
      <formula>0.5</formula>
    </cfRule>
    <cfRule type="cellIs" dxfId="2348" priority="293" operator="equal">
      <formula>1</formula>
    </cfRule>
  </conditionalFormatting>
  <conditionalFormatting sqref="H63 Q63 Q55 H55 H47 Q47 Q39 H39">
    <cfRule type="cellIs" dxfId="2347" priority="291" operator="greaterThan">
      <formula>0.1</formula>
    </cfRule>
  </conditionalFormatting>
  <conditionalFormatting sqref="P39 G39 G47 P47 G55 P55 G63 P63">
    <cfRule type="cellIs" dxfId="2346" priority="290" operator="greaterThan">
      <formula>0.1</formula>
    </cfRule>
  </conditionalFormatting>
  <conditionalFormatting sqref="B71:G71 K71:P71">
    <cfRule type="cellIs" dxfId="2345" priority="288" operator="equal">
      <formula>0.5</formula>
    </cfRule>
    <cfRule type="cellIs" dxfId="2344" priority="289" operator="equal">
      <formula>1</formula>
    </cfRule>
  </conditionalFormatting>
  <conditionalFormatting sqref="H71 Q71">
    <cfRule type="cellIs" dxfId="2343" priority="287" operator="greaterThan">
      <formula>0.1</formula>
    </cfRule>
  </conditionalFormatting>
  <conditionalFormatting sqref="G71 P71">
    <cfRule type="cellIs" dxfId="2342" priority="286" operator="greaterThan">
      <formula>0.1</formula>
    </cfRule>
  </conditionalFormatting>
  <conditionalFormatting sqref="B55:G55 K55:P55 B63:G63 B71:G71 K63:P63 K71:P71">
    <cfRule type="cellIs" dxfId="2341" priority="284" operator="equal">
      <formula>0.5</formula>
    </cfRule>
    <cfRule type="cellIs" dxfId="2340" priority="285" operator="equal">
      <formula>1</formula>
    </cfRule>
  </conditionalFormatting>
  <conditionalFormatting sqref="Q71 H71 H63 Q63 Q55 H55">
    <cfRule type="cellIs" dxfId="2339" priority="283" operator="greaterThan">
      <formula>0.1</formula>
    </cfRule>
  </conditionalFormatting>
  <conditionalFormatting sqref="P55 G55 G63 G71 P63 P71">
    <cfRule type="cellIs" dxfId="2338" priority="282" operator="greaterThan">
      <formula>0.1</formula>
    </cfRule>
  </conditionalFormatting>
  <conditionalFormatting sqref="B7:G7 K7:P7 B15:G15 B23:G23 B31:G31 K15:P15 K23:P23 K31:P31">
    <cfRule type="cellIs" dxfId="2337" priority="280" operator="equal">
      <formula>0.5</formula>
    </cfRule>
    <cfRule type="cellIs" dxfId="2336" priority="281" operator="equal">
      <formula>1</formula>
    </cfRule>
  </conditionalFormatting>
  <conditionalFormatting sqref="H31 Q31 Q23 H23 H15 Q15 Q7 H7">
    <cfRule type="cellIs" dxfId="2335" priority="279" operator="greaterThan">
      <formula>0.1</formula>
    </cfRule>
  </conditionalFormatting>
  <conditionalFormatting sqref="P7 G7 G15 G23 G31 P15 P23 P31">
    <cfRule type="cellIs" dxfId="2334" priority="278" operator="greaterThan">
      <formula>0.1</formula>
    </cfRule>
  </conditionalFormatting>
  <conditionalFormatting sqref="B63:G63 K63:P63 K55:P55 B55:G55 B47:G47 K47:P47 K39:P39 B39:G39">
    <cfRule type="cellIs" dxfId="2333" priority="276" operator="equal">
      <formula>0.5</formula>
    </cfRule>
    <cfRule type="cellIs" dxfId="2332" priority="277" operator="equal">
      <formula>1</formula>
    </cfRule>
  </conditionalFormatting>
  <conditionalFormatting sqref="H63 Q63 Q55 H55 H47 Q47 Q39 H39">
    <cfRule type="cellIs" dxfId="2331" priority="275" operator="greaterThan">
      <formula>0.1</formula>
    </cfRule>
  </conditionalFormatting>
  <conditionalFormatting sqref="P39 G39 G47 G55 G63 P47 P55 P63">
    <cfRule type="cellIs" dxfId="2330" priority="274" operator="greaterThan">
      <formula>0.1</formula>
    </cfRule>
  </conditionalFormatting>
  <conditionalFormatting sqref="B7:G7 K7:P7 B15:G15 B23:G23 K15:P15 K23:P23 B31:G31 K31:P31 B39:G39 B47:G47 K39:P39 K47:P47">
    <cfRule type="cellIs" dxfId="2329" priority="272" operator="equal">
      <formula>0.5</formula>
    </cfRule>
    <cfRule type="cellIs" dxfId="2328" priority="273" operator="equal">
      <formula>1</formula>
    </cfRule>
  </conditionalFormatting>
  <conditionalFormatting sqref="Q23 H23 H15 Q15 Q7 H7 Q47 H47 H39 Q39 Q31 H31">
    <cfRule type="cellIs" dxfId="2327" priority="271" operator="greaterThan">
      <formula>0.1</formula>
    </cfRule>
  </conditionalFormatting>
  <conditionalFormatting sqref="P7 G7 G15 G23 P15 P23 P31 G31 G39 G47 P39 P47">
    <cfRule type="cellIs" dxfId="2326" priority="270" operator="greaterThan">
      <formula>0.1</formula>
    </cfRule>
  </conditionalFormatting>
  <conditionalFormatting sqref="B63:G63 K63:P63 K55:P55 B55:G55 B47:G47 K47:P47 K39:P39 B39:G39">
    <cfRule type="cellIs" dxfId="2325" priority="268" operator="equal">
      <formula>0.5</formula>
    </cfRule>
    <cfRule type="cellIs" dxfId="2324" priority="269" operator="equal">
      <formula>1</formula>
    </cfRule>
  </conditionalFormatting>
  <conditionalFormatting sqref="H63 Q63 Q55 H55 H47 Q47 Q39 H39">
    <cfRule type="cellIs" dxfId="2323" priority="267" operator="greaterThan">
      <formula>0.1</formula>
    </cfRule>
  </conditionalFormatting>
  <conditionalFormatting sqref="P39 G39 G47 P47 G55 P55 G63 P63">
    <cfRule type="cellIs" dxfId="2322" priority="266" operator="greaterThan">
      <formula>0.1</formula>
    </cfRule>
  </conditionalFormatting>
  <conditionalFormatting sqref="B71:G71 K71:P71">
    <cfRule type="cellIs" dxfId="2321" priority="264" operator="equal">
      <formula>0.5</formula>
    </cfRule>
    <cfRule type="cellIs" dxfId="2320" priority="265" operator="equal">
      <formula>1</formula>
    </cfRule>
  </conditionalFormatting>
  <conditionalFormatting sqref="H71 Q71">
    <cfRule type="cellIs" dxfId="2319" priority="263" operator="greaterThan">
      <formula>0.1</formula>
    </cfRule>
  </conditionalFormatting>
  <conditionalFormatting sqref="G71 P71">
    <cfRule type="cellIs" dxfId="2318" priority="262" operator="greaterThan">
      <formula>0.1</formula>
    </cfRule>
  </conditionalFormatting>
  <conditionalFormatting sqref="B63:G63 K63:P63 B71:G71 K71:P71 K55:P55 B55:G55">
    <cfRule type="cellIs" dxfId="2317" priority="260" operator="equal">
      <formula>0.5</formula>
    </cfRule>
    <cfRule type="cellIs" dxfId="2316" priority="261" operator="equal">
      <formula>1</formula>
    </cfRule>
  </conditionalFormatting>
  <conditionalFormatting sqref="Q71 H71 H63 Q63 Q55 H55">
    <cfRule type="cellIs" dxfId="2315" priority="259" operator="greaterThan">
      <formula>0.1</formula>
    </cfRule>
  </conditionalFormatting>
  <conditionalFormatting sqref="P55 G55 G63 G71 P63 P71">
    <cfRule type="cellIs" dxfId="2314" priority="258" operator="greaterThan">
      <formula>0.1</formula>
    </cfRule>
  </conditionalFormatting>
  <conditionalFormatting sqref="B63:G63 K63:P63 B71:G71 K71:P71 K55:P55 B55:G55 B47:G47 K47:P47 K39:P39 B39:G39 B31:G31 K31:P31 K23:P23 B23:G23 B15:G15 K15:P15 B7:G7 K7:P7">
    <cfRule type="cellIs" dxfId="2313" priority="256" operator="equal">
      <formula>0.5</formula>
    </cfRule>
    <cfRule type="cellIs" dxfId="2312" priority="257" operator="equal">
      <formula>1</formula>
    </cfRule>
  </conditionalFormatting>
  <conditionalFormatting sqref="Q23 H23 H15 Q15 Q7 H7 Q31 H31 H47 Q47 Q39 H39 Q55 H55 H71 Q71 H63 Q63">
    <cfRule type="cellIs" dxfId="2311" priority="255" operator="greaterThan">
      <formula>0.1</formula>
    </cfRule>
  </conditionalFormatting>
  <conditionalFormatting sqref="P7 G7 G15 G23 P15 P23 P31 G31 P39 G39 G47 P47 P55 G55 G71 P71 G63 P63">
    <cfRule type="cellIs" dxfId="2310" priority="254" operator="greaterThan">
      <formula>0.1</formula>
    </cfRule>
  </conditionalFormatting>
  <conditionalFormatting sqref="B71:F71">
    <cfRule type="cellIs" dxfId="2309" priority="252" operator="equal">
      <formula>0.5</formula>
    </cfRule>
    <cfRule type="cellIs" dxfId="2308" priority="253" operator="equal">
      <formula>1</formula>
    </cfRule>
  </conditionalFormatting>
  <conditionalFormatting sqref="B71:F71">
    <cfRule type="cellIs" dxfId="2307" priority="250" operator="equal">
      <formula>0.5</formula>
    </cfRule>
    <cfRule type="cellIs" dxfId="2306" priority="251" operator="equal">
      <formula>1</formula>
    </cfRule>
  </conditionalFormatting>
  <conditionalFormatting sqref="K71:O71">
    <cfRule type="cellIs" dxfId="2305" priority="248" operator="equal">
      <formula>0.5</formula>
    </cfRule>
    <cfRule type="cellIs" dxfId="2304" priority="249" operator="equal">
      <formula>1</formula>
    </cfRule>
  </conditionalFormatting>
  <conditionalFormatting sqref="K71:O71">
    <cfRule type="cellIs" dxfId="2303" priority="246" operator="equal">
      <formula>0.5</formula>
    </cfRule>
    <cfRule type="cellIs" dxfId="2302" priority="247" operator="equal">
      <formula>1</formula>
    </cfRule>
  </conditionalFormatting>
  <conditionalFormatting sqref="B47:F47">
    <cfRule type="cellIs" dxfId="2301" priority="244" operator="equal">
      <formula>0.5</formula>
    </cfRule>
    <cfRule type="cellIs" dxfId="2300" priority="245" operator="equal">
      <formula>1</formula>
    </cfRule>
  </conditionalFormatting>
  <conditionalFormatting sqref="K47:O47">
    <cfRule type="cellIs" dxfId="2299" priority="242" operator="equal">
      <formula>0.5</formula>
    </cfRule>
    <cfRule type="cellIs" dxfId="2298" priority="243" operator="equal">
      <formula>1</formula>
    </cfRule>
  </conditionalFormatting>
  <conditionalFormatting sqref="K39:O39">
    <cfRule type="cellIs" dxfId="2297" priority="240" operator="equal">
      <formula>0.5</formula>
    </cfRule>
    <cfRule type="cellIs" dxfId="2296" priority="241" operator="equal">
      <formula>1</formula>
    </cfRule>
  </conditionalFormatting>
  <conditionalFormatting sqref="B39:F39">
    <cfRule type="cellIs" dxfId="2295" priority="238" operator="equal">
      <formula>0.5</formula>
    </cfRule>
    <cfRule type="cellIs" dxfId="2294" priority="239" operator="equal">
      <formula>1</formula>
    </cfRule>
  </conditionalFormatting>
  <conditionalFormatting sqref="B31:F31">
    <cfRule type="cellIs" dxfId="2293" priority="236" operator="equal">
      <formula>0.5</formula>
    </cfRule>
    <cfRule type="cellIs" dxfId="2292" priority="237" operator="equal">
      <formula>1</formula>
    </cfRule>
  </conditionalFormatting>
  <conditionalFormatting sqref="B31:F31">
    <cfRule type="cellIs" dxfId="2291" priority="234" operator="equal">
      <formula>0.5</formula>
    </cfRule>
    <cfRule type="cellIs" dxfId="2290" priority="235" operator="equal">
      <formula>1</formula>
    </cfRule>
  </conditionalFormatting>
  <conditionalFormatting sqref="B31:F31">
    <cfRule type="cellIs" dxfId="2289" priority="232" operator="equal">
      <formula>0.5</formula>
    </cfRule>
    <cfRule type="cellIs" dxfId="2288" priority="233" operator="equal">
      <formula>1</formula>
    </cfRule>
  </conditionalFormatting>
  <conditionalFormatting sqref="K31:O31">
    <cfRule type="cellIs" dxfId="2287" priority="230" operator="equal">
      <formula>0.5</formula>
    </cfRule>
    <cfRule type="cellIs" dxfId="2286" priority="231" operator="equal">
      <formula>1</formula>
    </cfRule>
  </conditionalFormatting>
  <conditionalFormatting sqref="K31:O31">
    <cfRule type="cellIs" dxfId="2285" priority="228" operator="equal">
      <formula>0.5</formula>
    </cfRule>
    <cfRule type="cellIs" dxfId="2284" priority="229" operator="equal">
      <formula>1</formula>
    </cfRule>
  </conditionalFormatting>
  <conditionalFormatting sqref="K31:O31">
    <cfRule type="cellIs" dxfId="2283" priority="226" operator="equal">
      <formula>0.5</formula>
    </cfRule>
    <cfRule type="cellIs" dxfId="2282" priority="227" operator="equal">
      <formula>1</formula>
    </cfRule>
  </conditionalFormatting>
  <conditionalFormatting sqref="K23:O23">
    <cfRule type="cellIs" dxfId="2281" priority="224" operator="equal">
      <formula>0.5</formula>
    </cfRule>
    <cfRule type="cellIs" dxfId="2280" priority="225" operator="equal">
      <formula>1</formula>
    </cfRule>
  </conditionalFormatting>
  <conditionalFormatting sqref="K23:O23">
    <cfRule type="cellIs" dxfId="2279" priority="222" operator="equal">
      <formula>0.5</formula>
    </cfRule>
    <cfRule type="cellIs" dxfId="2278" priority="223" operator="equal">
      <formula>1</formula>
    </cfRule>
  </conditionalFormatting>
  <conditionalFormatting sqref="K23:O23">
    <cfRule type="cellIs" dxfId="2277" priority="220" operator="equal">
      <formula>0.5</formula>
    </cfRule>
    <cfRule type="cellIs" dxfId="2276" priority="221" operator="equal">
      <formula>1</formula>
    </cfRule>
  </conditionalFormatting>
  <conditionalFormatting sqref="B23:F23">
    <cfRule type="cellIs" dxfId="2275" priority="218" operator="equal">
      <formula>0.5</formula>
    </cfRule>
    <cfRule type="cellIs" dxfId="2274" priority="219" operator="equal">
      <formula>1</formula>
    </cfRule>
  </conditionalFormatting>
  <conditionalFormatting sqref="B23:F23">
    <cfRule type="cellIs" dxfId="2273" priority="216" operator="equal">
      <formula>0.5</formula>
    </cfRule>
    <cfRule type="cellIs" dxfId="2272" priority="217" operator="equal">
      <formula>1</formula>
    </cfRule>
  </conditionalFormatting>
  <conditionalFormatting sqref="B23:F23">
    <cfRule type="cellIs" dxfId="2271" priority="214" operator="equal">
      <formula>0.5</formula>
    </cfRule>
    <cfRule type="cellIs" dxfId="2270" priority="215" operator="equal">
      <formula>1</formula>
    </cfRule>
  </conditionalFormatting>
  <conditionalFormatting sqref="B15:F15">
    <cfRule type="cellIs" dxfId="2269" priority="212" operator="equal">
      <formula>0.5</formula>
    </cfRule>
    <cfRule type="cellIs" dxfId="2268" priority="213" operator="equal">
      <formula>1</formula>
    </cfRule>
  </conditionalFormatting>
  <conditionalFormatting sqref="B15:F15">
    <cfRule type="cellIs" dxfId="2267" priority="210" operator="equal">
      <formula>0.5</formula>
    </cfRule>
    <cfRule type="cellIs" dxfId="2266" priority="211" operator="equal">
      <formula>1</formula>
    </cfRule>
  </conditionalFormatting>
  <conditionalFormatting sqref="B15:F15">
    <cfRule type="cellIs" dxfId="2265" priority="208" operator="equal">
      <formula>0.5</formula>
    </cfRule>
    <cfRule type="cellIs" dxfId="2264" priority="209" operator="equal">
      <formula>1</formula>
    </cfRule>
  </conditionalFormatting>
  <conditionalFormatting sqref="K15:O15">
    <cfRule type="cellIs" dxfId="2263" priority="206" operator="equal">
      <formula>0.5</formula>
    </cfRule>
    <cfRule type="cellIs" dxfId="2262" priority="207" operator="equal">
      <formula>1</formula>
    </cfRule>
  </conditionalFormatting>
  <conditionalFormatting sqref="K15:O15">
    <cfRule type="cellIs" dxfId="2261" priority="204" operator="equal">
      <formula>0.5</formula>
    </cfRule>
    <cfRule type="cellIs" dxfId="2260" priority="205" operator="equal">
      <formula>1</formula>
    </cfRule>
  </conditionalFormatting>
  <conditionalFormatting sqref="K15:O15">
    <cfRule type="cellIs" dxfId="2259" priority="202" operator="equal">
      <formula>0.5</formula>
    </cfRule>
    <cfRule type="cellIs" dxfId="2258" priority="203" operator="equal">
      <formula>1</formula>
    </cfRule>
  </conditionalFormatting>
  <conditionalFormatting sqref="B7:F7">
    <cfRule type="cellIs" dxfId="2257" priority="200" operator="equal">
      <formula>0.5</formula>
    </cfRule>
    <cfRule type="cellIs" dxfId="2256" priority="201" operator="equal">
      <formula>1</formula>
    </cfRule>
  </conditionalFormatting>
  <conditionalFormatting sqref="B7:F7">
    <cfRule type="cellIs" dxfId="2255" priority="198" operator="equal">
      <formula>0.5</formula>
    </cfRule>
    <cfRule type="cellIs" dxfId="2254" priority="199" operator="equal">
      <formula>1</formula>
    </cfRule>
  </conditionalFormatting>
  <conditionalFormatting sqref="B7:F7">
    <cfRule type="cellIs" dxfId="2253" priority="196" operator="equal">
      <formula>0.5</formula>
    </cfRule>
    <cfRule type="cellIs" dxfId="2252" priority="197" operator="equal">
      <formula>1</formula>
    </cfRule>
  </conditionalFormatting>
  <conditionalFormatting sqref="K7:O7">
    <cfRule type="cellIs" dxfId="2251" priority="194" operator="equal">
      <formula>0.5</formula>
    </cfRule>
    <cfRule type="cellIs" dxfId="2250" priority="195" operator="equal">
      <formula>1</formula>
    </cfRule>
  </conditionalFormatting>
  <conditionalFormatting sqref="K7:O7">
    <cfRule type="cellIs" dxfId="2249" priority="192" operator="equal">
      <formula>0.5</formula>
    </cfRule>
    <cfRule type="cellIs" dxfId="2248" priority="193" operator="equal">
      <formula>1</formula>
    </cfRule>
  </conditionalFormatting>
  <conditionalFormatting sqref="K7:O7">
    <cfRule type="cellIs" dxfId="2247" priority="190" operator="equal">
      <formula>0.5</formula>
    </cfRule>
    <cfRule type="cellIs" dxfId="2246" priority="191" operator="equal">
      <formula>1</formula>
    </cfRule>
  </conditionalFormatting>
  <conditionalFormatting sqref="K7:P7">
    <cfRule type="cellIs" dxfId="2245" priority="188" operator="equal">
      <formula>0.5</formula>
    </cfRule>
    <cfRule type="cellIs" dxfId="2244" priority="189" operator="equal">
      <formula>1</formula>
    </cfRule>
  </conditionalFormatting>
  <conditionalFormatting sqref="P7">
    <cfRule type="cellIs" dxfId="2243" priority="187" operator="greaterThan">
      <formula>0.1</formula>
    </cfRule>
  </conditionalFormatting>
  <conditionalFormatting sqref="K7:P7">
    <cfRule type="cellIs" dxfId="2242" priority="185" operator="equal">
      <formula>0.5</formula>
    </cfRule>
    <cfRule type="cellIs" dxfId="2241" priority="186" operator="equal">
      <formula>1</formula>
    </cfRule>
  </conditionalFormatting>
  <conditionalFormatting sqref="P7">
    <cfRule type="cellIs" dxfId="2240" priority="184" operator="greaterThan">
      <formula>0.1</formula>
    </cfRule>
  </conditionalFormatting>
  <conditionalFormatting sqref="K7:P7">
    <cfRule type="cellIs" dxfId="2239" priority="182" operator="equal">
      <formula>0.5</formula>
    </cfRule>
    <cfRule type="cellIs" dxfId="2238" priority="183" operator="equal">
      <formula>1</formula>
    </cfRule>
  </conditionalFormatting>
  <conditionalFormatting sqref="P7">
    <cfRule type="cellIs" dxfId="2237" priority="181" operator="greaterThan">
      <formula>0.1</formula>
    </cfRule>
  </conditionalFormatting>
  <conditionalFormatting sqref="K7:P7">
    <cfRule type="cellIs" dxfId="2236" priority="179" operator="equal">
      <formula>0.5</formula>
    </cfRule>
    <cfRule type="cellIs" dxfId="2235" priority="180" operator="equal">
      <formula>1</formula>
    </cfRule>
  </conditionalFormatting>
  <conditionalFormatting sqref="P7">
    <cfRule type="cellIs" dxfId="2234" priority="178" operator="greaterThan">
      <formula>0.1</formula>
    </cfRule>
  </conditionalFormatting>
  <conditionalFormatting sqref="K7:P7">
    <cfRule type="cellIs" dxfId="2233" priority="176" operator="equal">
      <formula>0.5</formula>
    </cfRule>
    <cfRule type="cellIs" dxfId="2232" priority="177" operator="equal">
      <formula>1</formula>
    </cfRule>
  </conditionalFormatting>
  <conditionalFormatting sqref="P7">
    <cfRule type="cellIs" dxfId="2231" priority="175" operator="greaterThan">
      <formula>0.1</formula>
    </cfRule>
  </conditionalFormatting>
  <conditionalFormatting sqref="K7:O7">
    <cfRule type="cellIs" dxfId="2230" priority="173" operator="equal">
      <formula>0.5</formula>
    </cfRule>
    <cfRule type="cellIs" dxfId="2229" priority="174" operator="equal">
      <formula>1</formula>
    </cfRule>
  </conditionalFormatting>
  <conditionalFormatting sqref="K7:O7">
    <cfRule type="cellIs" dxfId="2228" priority="171" operator="equal">
      <formula>0.5</formula>
    </cfRule>
    <cfRule type="cellIs" dxfId="2227" priority="172" operator="equal">
      <formula>1</formula>
    </cfRule>
  </conditionalFormatting>
  <conditionalFormatting sqref="K7:O7">
    <cfRule type="cellIs" dxfId="2226" priority="169" operator="equal">
      <formula>0.5</formula>
    </cfRule>
    <cfRule type="cellIs" dxfId="2225" priority="170" operator="equal">
      <formula>1</formula>
    </cfRule>
  </conditionalFormatting>
  <conditionalFormatting sqref="K15:P15">
    <cfRule type="cellIs" dxfId="2224" priority="167" operator="equal">
      <formula>0.5</formula>
    </cfRule>
    <cfRule type="cellIs" dxfId="2223" priority="168" operator="equal">
      <formula>1</formula>
    </cfRule>
  </conditionalFormatting>
  <conditionalFormatting sqref="P15">
    <cfRule type="cellIs" dxfId="2222" priority="166" operator="greaterThan">
      <formula>0.1</formula>
    </cfRule>
  </conditionalFormatting>
  <conditionalFormatting sqref="K15:P15">
    <cfRule type="cellIs" dxfId="2221" priority="164" operator="equal">
      <formula>0.5</formula>
    </cfRule>
    <cfRule type="cellIs" dxfId="2220" priority="165" operator="equal">
      <formula>1</formula>
    </cfRule>
  </conditionalFormatting>
  <conditionalFormatting sqref="P15">
    <cfRule type="cellIs" dxfId="2219" priority="163" operator="greaterThan">
      <formula>0.1</formula>
    </cfRule>
  </conditionalFormatting>
  <conditionalFormatting sqref="K15:P15">
    <cfRule type="cellIs" dxfId="2218" priority="161" operator="equal">
      <formula>0.5</formula>
    </cfRule>
    <cfRule type="cellIs" dxfId="2217" priority="162" operator="equal">
      <formula>1</formula>
    </cfRule>
  </conditionalFormatting>
  <conditionalFormatting sqref="P15">
    <cfRule type="cellIs" dxfId="2216" priority="160" operator="greaterThan">
      <formula>0.1</formula>
    </cfRule>
  </conditionalFormatting>
  <conditionalFormatting sqref="K15:P15">
    <cfRule type="cellIs" dxfId="2215" priority="158" operator="equal">
      <formula>0.5</formula>
    </cfRule>
    <cfRule type="cellIs" dxfId="2214" priority="159" operator="equal">
      <formula>1</formula>
    </cfRule>
  </conditionalFormatting>
  <conditionalFormatting sqref="P15">
    <cfRule type="cellIs" dxfId="2213" priority="157" operator="greaterThan">
      <formula>0.1</formula>
    </cfRule>
  </conditionalFormatting>
  <conditionalFormatting sqref="K15:P15">
    <cfRule type="cellIs" dxfId="2212" priority="155" operator="equal">
      <formula>0.5</formula>
    </cfRule>
    <cfRule type="cellIs" dxfId="2211" priority="156" operator="equal">
      <formula>1</formula>
    </cfRule>
  </conditionalFormatting>
  <conditionalFormatting sqref="P15">
    <cfRule type="cellIs" dxfId="2210" priority="154" operator="greaterThan">
      <formula>0.1</formula>
    </cfRule>
  </conditionalFormatting>
  <conditionalFormatting sqref="K15:O15">
    <cfRule type="cellIs" dxfId="2209" priority="152" operator="equal">
      <formula>0.5</formula>
    </cfRule>
    <cfRule type="cellIs" dxfId="2208" priority="153" operator="equal">
      <formula>1</formula>
    </cfRule>
  </conditionalFormatting>
  <conditionalFormatting sqref="K15:O15">
    <cfRule type="cellIs" dxfId="2207" priority="150" operator="equal">
      <formula>0.5</formula>
    </cfRule>
    <cfRule type="cellIs" dxfId="2206" priority="151" operator="equal">
      <formula>1</formula>
    </cfRule>
  </conditionalFormatting>
  <conditionalFormatting sqref="K15:O15">
    <cfRule type="cellIs" dxfId="2205" priority="148" operator="equal">
      <formula>0.5</formula>
    </cfRule>
    <cfRule type="cellIs" dxfId="2204" priority="149" operator="equal">
      <formula>1</formula>
    </cfRule>
  </conditionalFormatting>
  <conditionalFormatting sqref="K23:P23">
    <cfRule type="cellIs" dxfId="2203" priority="146" operator="equal">
      <formula>0.5</formula>
    </cfRule>
    <cfRule type="cellIs" dxfId="2202" priority="147" operator="equal">
      <formula>1</formula>
    </cfRule>
  </conditionalFormatting>
  <conditionalFormatting sqref="P23">
    <cfRule type="cellIs" dxfId="2201" priority="145" operator="greaterThan">
      <formula>0.1</formula>
    </cfRule>
  </conditionalFormatting>
  <conditionalFormatting sqref="K23:P23">
    <cfRule type="cellIs" dxfId="2200" priority="143" operator="equal">
      <formula>0.5</formula>
    </cfRule>
    <cfRule type="cellIs" dxfId="2199" priority="144" operator="equal">
      <formula>1</formula>
    </cfRule>
  </conditionalFormatting>
  <conditionalFormatting sqref="P23">
    <cfRule type="cellIs" dxfId="2198" priority="142" operator="greaterThan">
      <formula>0.1</formula>
    </cfRule>
  </conditionalFormatting>
  <conditionalFormatting sqref="K23:P23">
    <cfRule type="cellIs" dxfId="2197" priority="140" operator="equal">
      <formula>0.5</formula>
    </cfRule>
    <cfRule type="cellIs" dxfId="2196" priority="141" operator="equal">
      <formula>1</formula>
    </cfRule>
  </conditionalFormatting>
  <conditionalFormatting sqref="P23">
    <cfRule type="cellIs" dxfId="2195" priority="139" operator="greaterThan">
      <formula>0.1</formula>
    </cfRule>
  </conditionalFormatting>
  <conditionalFormatting sqref="K23:P23">
    <cfRule type="cellIs" dxfId="2194" priority="137" operator="equal">
      <formula>0.5</formula>
    </cfRule>
    <cfRule type="cellIs" dxfId="2193" priority="138" operator="equal">
      <formula>1</formula>
    </cfRule>
  </conditionalFormatting>
  <conditionalFormatting sqref="P23">
    <cfRule type="cellIs" dxfId="2192" priority="136" operator="greaterThan">
      <formula>0.1</formula>
    </cfRule>
  </conditionalFormatting>
  <conditionalFormatting sqref="K23:P23">
    <cfRule type="cellIs" dxfId="2191" priority="134" operator="equal">
      <formula>0.5</formula>
    </cfRule>
    <cfRule type="cellIs" dxfId="2190" priority="135" operator="equal">
      <formula>1</formula>
    </cfRule>
  </conditionalFormatting>
  <conditionalFormatting sqref="P23">
    <cfRule type="cellIs" dxfId="2189" priority="133" operator="greaterThan">
      <formula>0.1</formula>
    </cfRule>
  </conditionalFormatting>
  <conditionalFormatting sqref="K23:O23">
    <cfRule type="cellIs" dxfId="2188" priority="131" operator="equal">
      <formula>0.5</formula>
    </cfRule>
    <cfRule type="cellIs" dxfId="2187" priority="132" operator="equal">
      <formula>1</formula>
    </cfRule>
  </conditionalFormatting>
  <conditionalFormatting sqref="K23:O23">
    <cfRule type="cellIs" dxfId="2186" priority="129" operator="equal">
      <formula>0.5</formula>
    </cfRule>
    <cfRule type="cellIs" dxfId="2185" priority="130" operator="equal">
      <formula>1</formula>
    </cfRule>
  </conditionalFormatting>
  <conditionalFormatting sqref="K23:O23">
    <cfRule type="cellIs" dxfId="2184" priority="127" operator="equal">
      <formula>0.5</formula>
    </cfRule>
    <cfRule type="cellIs" dxfId="2183" priority="128" operator="equal">
      <formula>1</formula>
    </cfRule>
  </conditionalFormatting>
  <conditionalFormatting sqref="K31:P31">
    <cfRule type="cellIs" dxfId="2182" priority="125" operator="equal">
      <formula>0.5</formula>
    </cfRule>
    <cfRule type="cellIs" dxfId="2181" priority="126" operator="equal">
      <formula>1</formula>
    </cfRule>
  </conditionalFormatting>
  <conditionalFormatting sqref="P31">
    <cfRule type="cellIs" dxfId="2180" priority="124" operator="greaterThan">
      <formula>0.1</formula>
    </cfRule>
  </conditionalFormatting>
  <conditionalFormatting sqref="K31:P31">
    <cfRule type="cellIs" dxfId="2179" priority="122" operator="equal">
      <formula>0.5</formula>
    </cfRule>
    <cfRule type="cellIs" dxfId="2178" priority="123" operator="equal">
      <formula>1</formula>
    </cfRule>
  </conditionalFormatting>
  <conditionalFormatting sqref="P31">
    <cfRule type="cellIs" dxfId="2177" priority="121" operator="greaterThan">
      <formula>0.1</formula>
    </cfRule>
  </conditionalFormatting>
  <conditionalFormatting sqref="K31:P31">
    <cfRule type="cellIs" dxfId="2176" priority="119" operator="equal">
      <formula>0.5</formula>
    </cfRule>
    <cfRule type="cellIs" dxfId="2175" priority="120" operator="equal">
      <formula>1</formula>
    </cfRule>
  </conditionalFormatting>
  <conditionalFormatting sqref="P31">
    <cfRule type="cellIs" dxfId="2174" priority="118" operator="greaterThan">
      <formula>0.1</formula>
    </cfRule>
  </conditionalFormatting>
  <conditionalFormatting sqref="K31:P31">
    <cfRule type="cellIs" dxfId="2173" priority="116" operator="equal">
      <formula>0.5</formula>
    </cfRule>
    <cfRule type="cellIs" dxfId="2172" priority="117" operator="equal">
      <formula>1</formula>
    </cfRule>
  </conditionalFormatting>
  <conditionalFormatting sqref="P31">
    <cfRule type="cellIs" dxfId="2171" priority="115" operator="greaterThan">
      <formula>0.1</formula>
    </cfRule>
  </conditionalFormatting>
  <conditionalFormatting sqref="K31:P31">
    <cfRule type="cellIs" dxfId="2170" priority="113" operator="equal">
      <formula>0.5</formula>
    </cfRule>
    <cfRule type="cellIs" dxfId="2169" priority="114" operator="equal">
      <formula>1</formula>
    </cfRule>
  </conditionalFormatting>
  <conditionalFormatting sqref="P31">
    <cfRule type="cellIs" dxfId="2168" priority="112" operator="greaterThan">
      <formula>0.1</formula>
    </cfRule>
  </conditionalFormatting>
  <conditionalFormatting sqref="K31:O31">
    <cfRule type="cellIs" dxfId="2167" priority="110" operator="equal">
      <formula>0.5</formula>
    </cfRule>
    <cfRule type="cellIs" dxfId="2166" priority="111" operator="equal">
      <formula>1</formula>
    </cfRule>
  </conditionalFormatting>
  <conditionalFormatting sqref="K31:O31">
    <cfRule type="cellIs" dxfId="2165" priority="108" operator="equal">
      <formula>0.5</formula>
    </cfRule>
    <cfRule type="cellIs" dxfId="2164" priority="109" operator="equal">
      <formula>1</formula>
    </cfRule>
  </conditionalFormatting>
  <conditionalFormatting sqref="K31:O31">
    <cfRule type="cellIs" dxfId="2163" priority="106" operator="equal">
      <formula>0.5</formula>
    </cfRule>
    <cfRule type="cellIs" dxfId="2162" priority="107" operator="equal">
      <formula>1</formula>
    </cfRule>
  </conditionalFormatting>
  <conditionalFormatting sqref="K39:P39">
    <cfRule type="cellIs" dxfId="2161" priority="104" operator="equal">
      <formula>0.5</formula>
    </cfRule>
    <cfRule type="cellIs" dxfId="2160" priority="105" operator="equal">
      <formula>1</formula>
    </cfRule>
  </conditionalFormatting>
  <conditionalFormatting sqref="P39">
    <cfRule type="cellIs" dxfId="2159" priority="103" operator="greaterThan">
      <formula>0.1</formula>
    </cfRule>
  </conditionalFormatting>
  <conditionalFormatting sqref="K39:P39">
    <cfRule type="cellIs" dxfId="2158" priority="101" operator="equal">
      <formula>0.5</formula>
    </cfRule>
    <cfRule type="cellIs" dxfId="2157" priority="102" operator="equal">
      <formula>1</formula>
    </cfRule>
  </conditionalFormatting>
  <conditionalFormatting sqref="P39">
    <cfRule type="cellIs" dxfId="2156" priority="100" operator="greaterThan">
      <formula>0.1</formula>
    </cfRule>
  </conditionalFormatting>
  <conditionalFormatting sqref="K39:P39">
    <cfRule type="cellIs" dxfId="2155" priority="98" operator="equal">
      <formula>0.5</formula>
    </cfRule>
    <cfRule type="cellIs" dxfId="2154" priority="99" operator="equal">
      <formula>1</formula>
    </cfRule>
  </conditionalFormatting>
  <conditionalFormatting sqref="P39">
    <cfRule type="cellIs" dxfId="2153" priority="97" operator="greaterThan">
      <formula>0.1</formula>
    </cfRule>
  </conditionalFormatting>
  <conditionalFormatting sqref="K39:P39">
    <cfRule type="cellIs" dxfId="2152" priority="95" operator="equal">
      <formula>0.5</formula>
    </cfRule>
    <cfRule type="cellIs" dxfId="2151" priority="96" operator="equal">
      <formula>1</formula>
    </cfRule>
  </conditionalFormatting>
  <conditionalFormatting sqref="P39">
    <cfRule type="cellIs" dxfId="2150" priority="94" operator="greaterThan">
      <formula>0.1</formula>
    </cfRule>
  </conditionalFormatting>
  <conditionalFormatting sqref="K39:P39">
    <cfRule type="cellIs" dxfId="2149" priority="92" operator="equal">
      <formula>0.5</formula>
    </cfRule>
    <cfRule type="cellIs" dxfId="2148" priority="93" operator="equal">
      <formula>1</formula>
    </cfRule>
  </conditionalFormatting>
  <conditionalFormatting sqref="P39">
    <cfRule type="cellIs" dxfId="2147" priority="91" operator="greaterThan">
      <formula>0.1</formula>
    </cfRule>
  </conditionalFormatting>
  <conditionalFormatting sqref="K39:O39">
    <cfRule type="cellIs" dxfId="2146" priority="89" operator="equal">
      <formula>0.5</formula>
    </cfRule>
    <cfRule type="cellIs" dxfId="2145" priority="90" operator="equal">
      <formula>1</formula>
    </cfRule>
  </conditionalFormatting>
  <conditionalFormatting sqref="K39:O39">
    <cfRule type="cellIs" dxfId="2144" priority="87" operator="equal">
      <formula>0.5</formula>
    </cfRule>
    <cfRule type="cellIs" dxfId="2143" priority="88" operator="equal">
      <formula>1</formula>
    </cfRule>
  </conditionalFormatting>
  <conditionalFormatting sqref="K39:O39">
    <cfRule type="cellIs" dxfId="2142" priority="85" operator="equal">
      <formula>0.5</formula>
    </cfRule>
    <cfRule type="cellIs" dxfId="2141" priority="86" operator="equal">
      <formula>1</formula>
    </cfRule>
  </conditionalFormatting>
  <conditionalFormatting sqref="K47:P47">
    <cfRule type="cellIs" dxfId="2140" priority="83" operator="equal">
      <formula>0.5</formula>
    </cfRule>
    <cfRule type="cellIs" dxfId="2139" priority="84" operator="equal">
      <formula>1</formula>
    </cfRule>
  </conditionalFormatting>
  <conditionalFormatting sqref="P47">
    <cfRule type="cellIs" dxfId="2138" priority="82" operator="greaterThan">
      <formula>0.1</formula>
    </cfRule>
  </conditionalFormatting>
  <conditionalFormatting sqref="K47:P47">
    <cfRule type="cellIs" dxfId="2137" priority="80" operator="equal">
      <formula>0.5</formula>
    </cfRule>
    <cfRule type="cellIs" dxfId="2136" priority="81" operator="equal">
      <formula>1</formula>
    </cfRule>
  </conditionalFormatting>
  <conditionalFormatting sqref="P47">
    <cfRule type="cellIs" dxfId="2135" priority="79" operator="greaterThan">
      <formula>0.1</formula>
    </cfRule>
  </conditionalFormatting>
  <conditionalFormatting sqref="K47:P47">
    <cfRule type="cellIs" dxfId="2134" priority="77" operator="equal">
      <formula>0.5</formula>
    </cfRule>
    <cfRule type="cellIs" dxfId="2133" priority="78" operator="equal">
      <formula>1</formula>
    </cfRule>
  </conditionalFormatting>
  <conditionalFormatting sqref="P47">
    <cfRule type="cellIs" dxfId="2132" priority="76" operator="greaterThan">
      <formula>0.1</formula>
    </cfRule>
  </conditionalFormatting>
  <conditionalFormatting sqref="K47:P47">
    <cfRule type="cellIs" dxfId="2131" priority="74" operator="equal">
      <formula>0.5</formula>
    </cfRule>
    <cfRule type="cellIs" dxfId="2130" priority="75" operator="equal">
      <formula>1</formula>
    </cfRule>
  </conditionalFormatting>
  <conditionalFormatting sqref="P47">
    <cfRule type="cellIs" dxfId="2129" priority="73" operator="greaterThan">
      <formula>0.1</formula>
    </cfRule>
  </conditionalFormatting>
  <conditionalFormatting sqref="K47:P47">
    <cfRule type="cellIs" dxfId="2128" priority="71" operator="equal">
      <formula>0.5</formula>
    </cfRule>
    <cfRule type="cellIs" dxfId="2127" priority="72" operator="equal">
      <formula>1</formula>
    </cfRule>
  </conditionalFormatting>
  <conditionalFormatting sqref="P47">
    <cfRule type="cellIs" dxfId="2126" priority="70" operator="greaterThan">
      <formula>0.1</formula>
    </cfRule>
  </conditionalFormatting>
  <conditionalFormatting sqref="K47:O47">
    <cfRule type="cellIs" dxfId="2125" priority="68" operator="equal">
      <formula>0.5</formula>
    </cfRule>
    <cfRule type="cellIs" dxfId="2124" priority="69" operator="equal">
      <formula>1</formula>
    </cfRule>
  </conditionalFormatting>
  <conditionalFormatting sqref="K47:O47">
    <cfRule type="cellIs" dxfId="2123" priority="66" operator="equal">
      <formula>0.5</formula>
    </cfRule>
    <cfRule type="cellIs" dxfId="2122" priority="67" operator="equal">
      <formula>1</formula>
    </cfRule>
  </conditionalFormatting>
  <conditionalFormatting sqref="K47:O47">
    <cfRule type="cellIs" dxfId="2121" priority="64" operator="equal">
      <formula>0.5</formula>
    </cfRule>
    <cfRule type="cellIs" dxfId="2120" priority="65" operator="equal">
      <formula>1</formula>
    </cfRule>
  </conditionalFormatting>
  <conditionalFormatting sqref="K55:P55">
    <cfRule type="cellIs" dxfId="2119" priority="62" operator="equal">
      <formula>0.5</formula>
    </cfRule>
    <cfRule type="cellIs" dxfId="2118" priority="63" operator="equal">
      <formula>1</formula>
    </cfRule>
  </conditionalFormatting>
  <conditionalFormatting sqref="P55">
    <cfRule type="cellIs" dxfId="2117" priority="61" operator="greaterThan">
      <formula>0.1</formula>
    </cfRule>
  </conditionalFormatting>
  <conditionalFormatting sqref="K55:P55">
    <cfRule type="cellIs" dxfId="2116" priority="59" operator="equal">
      <formula>0.5</formula>
    </cfRule>
    <cfRule type="cellIs" dxfId="2115" priority="60" operator="equal">
      <formula>1</formula>
    </cfRule>
  </conditionalFormatting>
  <conditionalFormatting sqref="P55">
    <cfRule type="cellIs" dxfId="2114" priority="58" operator="greaterThan">
      <formula>0.1</formula>
    </cfRule>
  </conditionalFormatting>
  <conditionalFormatting sqref="K55:P55">
    <cfRule type="cellIs" dxfId="2113" priority="56" operator="equal">
      <formula>0.5</formula>
    </cfRule>
    <cfRule type="cellIs" dxfId="2112" priority="57" operator="equal">
      <formula>1</formula>
    </cfRule>
  </conditionalFormatting>
  <conditionalFormatting sqref="P55">
    <cfRule type="cellIs" dxfId="2111" priority="55" operator="greaterThan">
      <formula>0.1</formula>
    </cfRule>
  </conditionalFormatting>
  <conditionalFormatting sqref="K55:P55">
    <cfRule type="cellIs" dxfId="2110" priority="53" operator="equal">
      <formula>0.5</formula>
    </cfRule>
    <cfRule type="cellIs" dxfId="2109" priority="54" operator="equal">
      <formula>1</formula>
    </cfRule>
  </conditionalFormatting>
  <conditionalFormatting sqref="P55">
    <cfRule type="cellIs" dxfId="2108" priority="52" operator="greaterThan">
      <formula>0.1</formula>
    </cfRule>
  </conditionalFormatting>
  <conditionalFormatting sqref="K55:P55">
    <cfRule type="cellIs" dxfId="2107" priority="50" operator="equal">
      <formula>0.5</formula>
    </cfRule>
    <cfRule type="cellIs" dxfId="2106" priority="51" operator="equal">
      <formula>1</formula>
    </cfRule>
  </conditionalFormatting>
  <conditionalFormatting sqref="P55">
    <cfRule type="cellIs" dxfId="2105" priority="49" operator="greaterThan">
      <formula>0.1</formula>
    </cfRule>
  </conditionalFormatting>
  <conditionalFormatting sqref="K55:O55">
    <cfRule type="cellIs" dxfId="2104" priority="47" operator="equal">
      <formula>0.5</formula>
    </cfRule>
    <cfRule type="cellIs" dxfId="2103" priority="48" operator="equal">
      <formula>1</formula>
    </cfRule>
  </conditionalFormatting>
  <conditionalFormatting sqref="K55:O55">
    <cfRule type="cellIs" dxfId="2102" priority="45" operator="equal">
      <formula>0.5</formula>
    </cfRule>
    <cfRule type="cellIs" dxfId="2101" priority="46" operator="equal">
      <formula>1</formula>
    </cfRule>
  </conditionalFormatting>
  <conditionalFormatting sqref="K55:O55">
    <cfRule type="cellIs" dxfId="2100" priority="43" operator="equal">
      <formula>0.5</formula>
    </cfRule>
    <cfRule type="cellIs" dxfId="2099" priority="44" operator="equal">
      <formula>1</formula>
    </cfRule>
  </conditionalFormatting>
  <conditionalFormatting sqref="K63:P63">
    <cfRule type="cellIs" dxfId="2098" priority="41" operator="equal">
      <formula>0.5</formula>
    </cfRule>
    <cfRule type="cellIs" dxfId="2097" priority="42" operator="equal">
      <formula>1</formula>
    </cfRule>
  </conditionalFormatting>
  <conditionalFormatting sqref="P63">
    <cfRule type="cellIs" dxfId="2096" priority="40" operator="greaterThan">
      <formula>0.1</formula>
    </cfRule>
  </conditionalFormatting>
  <conditionalFormatting sqref="K63:P63">
    <cfRule type="cellIs" dxfId="2095" priority="38" operator="equal">
      <formula>0.5</formula>
    </cfRule>
    <cfRule type="cellIs" dxfId="2094" priority="39" operator="equal">
      <formula>1</formula>
    </cfRule>
  </conditionalFormatting>
  <conditionalFormatting sqref="P63">
    <cfRule type="cellIs" dxfId="2093" priority="37" operator="greaterThan">
      <formula>0.1</formula>
    </cfRule>
  </conditionalFormatting>
  <conditionalFormatting sqref="K63:P63">
    <cfRule type="cellIs" dxfId="2092" priority="35" operator="equal">
      <formula>0.5</formula>
    </cfRule>
    <cfRule type="cellIs" dxfId="2091" priority="36" operator="equal">
      <formula>1</formula>
    </cfRule>
  </conditionalFormatting>
  <conditionalFormatting sqref="P63">
    <cfRule type="cellIs" dxfId="2090" priority="34" operator="greaterThan">
      <formula>0.1</formula>
    </cfRule>
  </conditionalFormatting>
  <conditionalFormatting sqref="K63:P63">
    <cfRule type="cellIs" dxfId="2089" priority="32" operator="equal">
      <formula>0.5</formula>
    </cfRule>
    <cfRule type="cellIs" dxfId="2088" priority="33" operator="equal">
      <formula>1</formula>
    </cfRule>
  </conditionalFormatting>
  <conditionalFormatting sqref="P63">
    <cfRule type="cellIs" dxfId="2087" priority="31" operator="greaterThan">
      <formula>0.1</formula>
    </cfRule>
  </conditionalFormatting>
  <conditionalFormatting sqref="K63:P63">
    <cfRule type="cellIs" dxfId="2086" priority="29" operator="equal">
      <formula>0.5</formula>
    </cfRule>
    <cfRule type="cellIs" dxfId="2085" priority="30" operator="equal">
      <formula>1</formula>
    </cfRule>
  </conditionalFormatting>
  <conditionalFormatting sqref="P63">
    <cfRule type="cellIs" dxfId="2084" priority="28" operator="greaterThan">
      <formula>0.1</formula>
    </cfRule>
  </conditionalFormatting>
  <conditionalFormatting sqref="K63:O63">
    <cfRule type="cellIs" dxfId="2083" priority="26" operator="equal">
      <formula>0.5</formula>
    </cfRule>
    <cfRule type="cellIs" dxfId="2082" priority="27" operator="equal">
      <formula>1</formula>
    </cfRule>
  </conditionalFormatting>
  <conditionalFormatting sqref="K63:O63">
    <cfRule type="cellIs" dxfId="2081" priority="24" operator="equal">
      <formula>0.5</formula>
    </cfRule>
    <cfRule type="cellIs" dxfId="2080" priority="25" operator="equal">
      <formula>1</formula>
    </cfRule>
  </conditionalFormatting>
  <conditionalFormatting sqref="K63:O63">
    <cfRule type="cellIs" dxfId="2079" priority="22" operator="equal">
      <formula>0.5</formula>
    </cfRule>
    <cfRule type="cellIs" dxfId="2078" priority="23" operator="equal">
      <formula>1</formula>
    </cfRule>
  </conditionalFormatting>
  <conditionalFormatting sqref="K71:P71">
    <cfRule type="cellIs" dxfId="2077" priority="20" operator="equal">
      <formula>0.5</formula>
    </cfRule>
    <cfRule type="cellIs" dxfId="2076" priority="21" operator="equal">
      <formula>1</formula>
    </cfRule>
  </conditionalFormatting>
  <conditionalFormatting sqref="P71">
    <cfRule type="cellIs" dxfId="2075" priority="19" operator="greaterThan">
      <formula>0.1</formula>
    </cfRule>
  </conditionalFormatting>
  <conditionalFormatting sqref="K71:P71">
    <cfRule type="cellIs" dxfId="2074" priority="17" operator="equal">
      <formula>0.5</formula>
    </cfRule>
    <cfRule type="cellIs" dxfId="2073" priority="18" operator="equal">
      <formula>1</formula>
    </cfRule>
  </conditionalFormatting>
  <conditionalFormatting sqref="P71">
    <cfRule type="cellIs" dxfId="2072" priority="16" operator="greaterThan">
      <formula>0.1</formula>
    </cfRule>
  </conditionalFormatting>
  <conditionalFormatting sqref="K71:P71">
    <cfRule type="cellIs" dxfId="2071" priority="14" operator="equal">
      <formula>0.5</formula>
    </cfRule>
    <cfRule type="cellIs" dxfId="2070" priority="15" operator="equal">
      <formula>1</formula>
    </cfRule>
  </conditionalFormatting>
  <conditionalFormatting sqref="P71">
    <cfRule type="cellIs" dxfId="2069" priority="13" operator="greaterThan">
      <formula>0.1</formula>
    </cfRule>
  </conditionalFormatting>
  <conditionalFormatting sqref="K71:P71">
    <cfRule type="cellIs" dxfId="2068" priority="11" operator="equal">
      <formula>0.5</formula>
    </cfRule>
    <cfRule type="cellIs" dxfId="2067" priority="12" operator="equal">
      <formula>1</formula>
    </cfRule>
  </conditionalFormatting>
  <conditionalFormatting sqref="P71">
    <cfRule type="cellIs" dxfId="2066" priority="10" operator="greaterThan">
      <formula>0.1</formula>
    </cfRule>
  </conditionalFormatting>
  <conditionalFormatting sqref="K71:P71">
    <cfRule type="cellIs" dxfId="2065" priority="8" operator="equal">
      <formula>0.5</formula>
    </cfRule>
    <cfRule type="cellIs" dxfId="2064" priority="9" operator="equal">
      <formula>1</formula>
    </cfRule>
  </conditionalFormatting>
  <conditionalFormatting sqref="P71">
    <cfRule type="cellIs" dxfId="2063" priority="7" operator="greaterThan">
      <formula>0.1</formula>
    </cfRule>
  </conditionalFormatting>
  <conditionalFormatting sqref="K71:O71">
    <cfRule type="cellIs" dxfId="2062" priority="5" operator="equal">
      <formula>0.5</formula>
    </cfRule>
    <cfRule type="cellIs" dxfId="2061" priority="6" operator="equal">
      <formula>1</formula>
    </cfRule>
  </conditionalFormatting>
  <conditionalFormatting sqref="K71:O71">
    <cfRule type="cellIs" dxfId="2060" priority="3" operator="equal">
      <formula>0.5</formula>
    </cfRule>
    <cfRule type="cellIs" dxfId="2059" priority="4" operator="equal">
      <formula>1</formula>
    </cfRule>
  </conditionalFormatting>
  <conditionalFormatting sqref="K71:O71">
    <cfRule type="cellIs" dxfId="2058" priority="1" operator="equal">
      <formula>0.5</formula>
    </cfRule>
    <cfRule type="cellIs" dxfId="2057" priority="2" operator="equal">
      <formula>1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Z233"/>
  <sheetViews>
    <sheetView zoomScale="85" zoomScaleNormal="85" workbookViewId="0">
      <selection activeCell="J3" sqref="J3:O3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355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60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417</v>
      </c>
      <c r="S1" s="475"/>
      <c r="T1" s="254"/>
    </row>
    <row r="2" spans="1:20" ht="15" customHeight="1">
      <c r="A2" s="98" t="s">
        <v>86</v>
      </c>
      <c r="B2" s="225">
        <v>118</v>
      </c>
      <c r="C2" s="225">
        <v>119</v>
      </c>
      <c r="D2" s="225">
        <v>122</v>
      </c>
      <c r="E2" s="225">
        <v>106</v>
      </c>
      <c r="F2" s="225">
        <v>128</v>
      </c>
      <c r="G2" s="100">
        <f>SUM(B2:F2)</f>
        <v>593</v>
      </c>
      <c r="H2" s="128"/>
      <c r="I2" s="129"/>
      <c r="J2" s="224" t="s">
        <v>9</v>
      </c>
      <c r="K2" s="226">
        <v>98</v>
      </c>
      <c r="L2" s="226">
        <v>111</v>
      </c>
      <c r="M2" s="226">
        <v>120</v>
      </c>
      <c r="N2" s="226">
        <v>153</v>
      </c>
      <c r="O2" s="226">
        <v>117</v>
      </c>
      <c r="P2" s="100">
        <f>SUM(K2:O2)</f>
        <v>599</v>
      </c>
      <c r="Q2" s="128"/>
      <c r="S2" s="254"/>
      <c r="T2" s="254"/>
    </row>
    <row r="3" spans="1:20">
      <c r="A3" s="98" t="s">
        <v>87</v>
      </c>
      <c r="B3" s="225">
        <v>123</v>
      </c>
      <c r="C3" s="225">
        <v>161</v>
      </c>
      <c r="D3" s="225">
        <v>136</v>
      </c>
      <c r="E3" s="225">
        <v>116</v>
      </c>
      <c r="F3" s="225">
        <v>150</v>
      </c>
      <c r="G3" s="100">
        <f>SUM(B3:F3)</f>
        <v>686</v>
      </c>
      <c r="H3" s="476" t="s">
        <v>55</v>
      </c>
      <c r="I3" s="477"/>
      <c r="J3" s="224" t="s">
        <v>90</v>
      </c>
      <c r="K3" s="226">
        <v>100</v>
      </c>
      <c r="L3" s="226">
        <v>122</v>
      </c>
      <c r="M3" s="226">
        <v>113</v>
      </c>
      <c r="N3" s="226">
        <v>112</v>
      </c>
      <c r="O3" s="226">
        <v>137</v>
      </c>
      <c r="P3" s="100">
        <f>SUM(K3:O3)</f>
        <v>584</v>
      </c>
      <c r="Q3" s="128"/>
    </row>
    <row r="4" spans="1:20">
      <c r="A4" s="99"/>
      <c r="B4" s="101">
        <f>SUM(B2:B3)</f>
        <v>241</v>
      </c>
      <c r="C4" s="101">
        <f t="shared" ref="C4:G4" si="0">SUM(C2:C3)</f>
        <v>280</v>
      </c>
      <c r="D4" s="101">
        <f t="shared" si="0"/>
        <v>258</v>
      </c>
      <c r="E4" s="101">
        <f t="shared" si="0"/>
        <v>222</v>
      </c>
      <c r="F4" s="101">
        <f t="shared" si="0"/>
        <v>278</v>
      </c>
      <c r="G4" s="102">
        <f t="shared" si="0"/>
        <v>1279</v>
      </c>
      <c r="H4" s="476"/>
      <c r="I4" s="477"/>
      <c r="J4" s="99"/>
      <c r="K4" s="101">
        <f t="shared" ref="K4:P4" si="1">SUM(K2:K3)</f>
        <v>198</v>
      </c>
      <c r="L4" s="101">
        <f t="shared" si="1"/>
        <v>233</v>
      </c>
      <c r="M4" s="101">
        <f t="shared" si="1"/>
        <v>233</v>
      </c>
      <c r="N4" s="101">
        <f t="shared" si="1"/>
        <v>265</v>
      </c>
      <c r="O4" s="101">
        <f t="shared" si="1"/>
        <v>254</v>
      </c>
      <c r="P4" s="102">
        <f t="shared" si="1"/>
        <v>1183</v>
      </c>
      <c r="Q4" s="128"/>
    </row>
    <row r="5" spans="1:20">
      <c r="A5" s="103" t="s">
        <v>12</v>
      </c>
      <c r="B5" s="104">
        <v>24</v>
      </c>
      <c r="C5" s="105">
        <f>B5</f>
        <v>24</v>
      </c>
      <c r="D5" s="104">
        <f>B5</f>
        <v>24</v>
      </c>
      <c r="E5" s="104">
        <f>B5</f>
        <v>24</v>
      </c>
      <c r="F5" s="104">
        <f>B5</f>
        <v>24</v>
      </c>
      <c r="G5" s="106">
        <f>SUM(B5:F5)</f>
        <v>120</v>
      </c>
      <c r="H5" s="249"/>
      <c r="I5" s="130"/>
      <c r="J5" s="103" t="s">
        <v>12</v>
      </c>
      <c r="K5" s="104">
        <v>17</v>
      </c>
      <c r="L5" s="105">
        <f>K5</f>
        <v>17</v>
      </c>
      <c r="M5" s="104">
        <f>K5</f>
        <v>17</v>
      </c>
      <c r="N5" s="104">
        <f>K5</f>
        <v>17</v>
      </c>
      <c r="O5" s="104">
        <f>K5</f>
        <v>17</v>
      </c>
      <c r="P5" s="106">
        <f>SUM(K5:O5)</f>
        <v>85</v>
      </c>
      <c r="Q5" s="249"/>
    </row>
    <row r="6" spans="1:20">
      <c r="A6" s="205">
        <f>B5-K5</f>
        <v>7</v>
      </c>
      <c r="B6" s="108">
        <f>SUM(B4:B5)</f>
        <v>265</v>
      </c>
      <c r="C6" s="108">
        <f>SUM(C4:C5)</f>
        <v>304</v>
      </c>
      <c r="D6" s="108">
        <f>SUM(D4:D5)</f>
        <v>282</v>
      </c>
      <c r="E6" s="108">
        <f>SUM(E4:E5)</f>
        <v>246</v>
      </c>
      <c r="F6" s="108">
        <f>SUM(F4,F5)</f>
        <v>302</v>
      </c>
      <c r="G6" s="109">
        <f>SUM(B6:F6)</f>
        <v>1399</v>
      </c>
      <c r="H6" s="110" t="s">
        <v>14</v>
      </c>
      <c r="I6" s="130"/>
      <c r="J6" s="107"/>
      <c r="K6" s="108">
        <f>SUM(K4:K5)</f>
        <v>215</v>
      </c>
      <c r="L6" s="108">
        <f>SUM(L4:L5)</f>
        <v>250</v>
      </c>
      <c r="M6" s="108">
        <f>SUM(M4:M5)</f>
        <v>250</v>
      </c>
      <c r="N6" s="108">
        <f>SUM(N4:N5)</f>
        <v>282</v>
      </c>
      <c r="O6" s="108">
        <f>SUM(O4,O5)</f>
        <v>271</v>
      </c>
      <c r="P6" s="109">
        <f>SUM(K6:O6)</f>
        <v>1268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1</v>
      </c>
      <c r="E7" s="59">
        <f t="shared" si="2"/>
        <v>0</v>
      </c>
      <c r="F7" s="59">
        <f t="shared" si="2"/>
        <v>1</v>
      </c>
      <c r="G7" s="111">
        <f>IF(G6&gt;P6,2,0)+IF(G6&lt;P6,0)+IF(G6=P6,1)</f>
        <v>2</v>
      </c>
      <c r="H7" s="59">
        <f>SUM(B7:G7)</f>
        <v>6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0</v>
      </c>
      <c r="N7" s="59">
        <f t="shared" si="3"/>
        <v>1</v>
      </c>
      <c r="O7" s="59">
        <f t="shared" si="3"/>
        <v>0</v>
      </c>
      <c r="P7" s="111">
        <f>IF(P6&gt;G6,2,0)+IF(P6&lt;G6,0)+IF(P6=G6,1)</f>
        <v>0</v>
      </c>
      <c r="Q7" s="59">
        <f>SUM(K7:P7)</f>
        <v>1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62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64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27</v>
      </c>
      <c r="B10" s="225">
        <v>108</v>
      </c>
      <c r="C10" s="225">
        <v>106</v>
      </c>
      <c r="D10" s="225">
        <v>112</v>
      </c>
      <c r="E10" s="225">
        <v>124</v>
      </c>
      <c r="F10" s="225">
        <v>97</v>
      </c>
      <c r="G10" s="100">
        <f>SUM(B10:F10)</f>
        <v>547</v>
      </c>
      <c r="H10" s="128"/>
      <c r="I10" s="129"/>
      <c r="J10" s="98" t="s">
        <v>2</v>
      </c>
      <c r="K10" s="225">
        <v>105</v>
      </c>
      <c r="L10" s="225">
        <v>111</v>
      </c>
      <c r="M10" s="225">
        <v>117</v>
      </c>
      <c r="N10" s="225">
        <v>132</v>
      </c>
      <c r="O10" s="225">
        <v>105</v>
      </c>
      <c r="P10" s="100">
        <f>SUM(K10:O10)</f>
        <v>570</v>
      </c>
      <c r="Q10" s="128"/>
    </row>
    <row r="11" spans="1:20">
      <c r="A11" s="98" t="s">
        <v>28</v>
      </c>
      <c r="B11" s="225">
        <v>104</v>
      </c>
      <c r="C11" s="225">
        <v>132</v>
      </c>
      <c r="D11" s="225">
        <v>127</v>
      </c>
      <c r="E11" s="225">
        <v>143</v>
      </c>
      <c r="F11" s="225">
        <v>110</v>
      </c>
      <c r="G11" s="100">
        <f>SUM(B11:F11)</f>
        <v>616</v>
      </c>
      <c r="H11" s="476" t="s">
        <v>55</v>
      </c>
      <c r="I11" s="477"/>
      <c r="J11" s="98" t="s">
        <v>5</v>
      </c>
      <c r="K11" s="225">
        <v>131</v>
      </c>
      <c r="L11" s="225">
        <v>113</v>
      </c>
      <c r="M11" s="225">
        <v>132</v>
      </c>
      <c r="N11" s="225">
        <v>94</v>
      </c>
      <c r="O11" s="225">
        <v>120</v>
      </c>
      <c r="P11" s="100">
        <f>SUM(K11:O11)</f>
        <v>590</v>
      </c>
      <c r="Q11" s="128"/>
    </row>
    <row r="12" spans="1:20">
      <c r="A12" s="99"/>
      <c r="B12" s="101">
        <f t="shared" ref="B12:G12" si="4">SUM(B10:B11)</f>
        <v>212</v>
      </c>
      <c r="C12" s="101">
        <f t="shared" si="4"/>
        <v>238</v>
      </c>
      <c r="D12" s="101">
        <f t="shared" si="4"/>
        <v>239</v>
      </c>
      <c r="E12" s="101">
        <f t="shared" si="4"/>
        <v>267</v>
      </c>
      <c r="F12" s="101">
        <f t="shared" si="4"/>
        <v>207</v>
      </c>
      <c r="G12" s="102">
        <f t="shared" si="4"/>
        <v>1163</v>
      </c>
      <c r="H12" s="476"/>
      <c r="I12" s="477"/>
      <c r="J12" s="99"/>
      <c r="K12" s="101">
        <f t="shared" ref="K12:P12" si="5">SUM(K10:K11)</f>
        <v>236</v>
      </c>
      <c r="L12" s="101">
        <f t="shared" si="5"/>
        <v>224</v>
      </c>
      <c r="M12" s="101">
        <f t="shared" si="5"/>
        <v>249</v>
      </c>
      <c r="N12" s="101">
        <f t="shared" si="5"/>
        <v>226</v>
      </c>
      <c r="O12" s="101">
        <f t="shared" si="5"/>
        <v>225</v>
      </c>
      <c r="P12" s="102">
        <f t="shared" si="5"/>
        <v>1160</v>
      </c>
      <c r="Q12" s="128"/>
    </row>
    <row r="13" spans="1:20">
      <c r="A13" s="103" t="s">
        <v>12</v>
      </c>
      <c r="B13" s="104">
        <v>28</v>
      </c>
      <c r="C13" s="105">
        <f>B13</f>
        <v>28</v>
      </c>
      <c r="D13" s="104">
        <f>B13</f>
        <v>28</v>
      </c>
      <c r="E13" s="104">
        <f>B13</f>
        <v>28</v>
      </c>
      <c r="F13" s="104">
        <f>B13</f>
        <v>28</v>
      </c>
      <c r="G13" s="106">
        <f>SUM(B13:F13)</f>
        <v>140</v>
      </c>
      <c r="H13" s="249"/>
      <c r="I13" s="130"/>
      <c r="J13" s="103" t="s">
        <v>12</v>
      </c>
      <c r="K13" s="104">
        <v>11</v>
      </c>
      <c r="L13" s="105">
        <f>K13</f>
        <v>11</v>
      </c>
      <c r="M13" s="104">
        <f>K13</f>
        <v>11</v>
      </c>
      <c r="N13" s="104">
        <f>K13</f>
        <v>11</v>
      </c>
      <c r="O13" s="104">
        <f>K13</f>
        <v>11</v>
      </c>
      <c r="P13" s="106">
        <f>SUM(K13:O13)</f>
        <v>55</v>
      </c>
      <c r="Q13" s="249"/>
    </row>
    <row r="14" spans="1:20">
      <c r="A14" s="205">
        <f>B13-K13</f>
        <v>17</v>
      </c>
      <c r="B14" s="108">
        <f>SUM(B12:B13)</f>
        <v>240</v>
      </c>
      <c r="C14" s="108">
        <f>SUM(C12:C13)</f>
        <v>266</v>
      </c>
      <c r="D14" s="108">
        <f>SUM(D12:D13)</f>
        <v>267</v>
      </c>
      <c r="E14" s="108">
        <f>SUM(E12:E13)</f>
        <v>295</v>
      </c>
      <c r="F14" s="108">
        <f>SUM(F12,F13)</f>
        <v>235</v>
      </c>
      <c r="G14" s="109">
        <f>SUM(B14:F14)</f>
        <v>1303</v>
      </c>
      <c r="H14" s="110" t="s">
        <v>14</v>
      </c>
      <c r="I14" s="130"/>
      <c r="J14" s="107"/>
      <c r="K14" s="108">
        <f>SUM(K12:K13)</f>
        <v>247</v>
      </c>
      <c r="L14" s="108">
        <f>SUM(L12:L13)</f>
        <v>235</v>
      </c>
      <c r="M14" s="108">
        <f>SUM(M12:M13)</f>
        <v>260</v>
      </c>
      <c r="N14" s="108">
        <f>SUM(N12:N13)</f>
        <v>237</v>
      </c>
      <c r="O14" s="108">
        <f>SUM(O12,O13)</f>
        <v>236</v>
      </c>
      <c r="P14" s="109">
        <f>SUM(K14:O14)</f>
        <v>1215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0</v>
      </c>
      <c r="C15" s="59">
        <f t="shared" ref="C15:F15" si="6">IF(C14&gt;L14,1,0)+IF(C14&lt;L14,0)+IF(C14=L14,0.5)</f>
        <v>1</v>
      </c>
      <c r="D15" s="59">
        <f t="shared" si="6"/>
        <v>1</v>
      </c>
      <c r="E15" s="59">
        <f t="shared" si="6"/>
        <v>1</v>
      </c>
      <c r="F15" s="59">
        <f t="shared" si="6"/>
        <v>0</v>
      </c>
      <c r="G15" s="111">
        <f>IF(G14&gt;P14,2,0)+IF(G14&lt;P14,0)+IF(G14=P14,1)</f>
        <v>2</v>
      </c>
      <c r="H15" s="59">
        <f>SUM(B15:G15)</f>
        <v>5</v>
      </c>
      <c r="I15" s="112"/>
      <c r="J15" s="99" t="s">
        <v>13</v>
      </c>
      <c r="K15" s="59">
        <f>IF(K14&gt;B14,1,0)+IF(K14&lt;B14,0)+IF(K14=B14,0.5)</f>
        <v>1</v>
      </c>
      <c r="L15" s="59">
        <f t="shared" ref="L15:O15" si="7">IF(L14&gt;C14,1,0)+IF(L14&lt;C14,0)+IF(L14=C14,0.5)</f>
        <v>0</v>
      </c>
      <c r="M15" s="59">
        <f t="shared" si="7"/>
        <v>0</v>
      </c>
      <c r="N15" s="59">
        <f t="shared" si="7"/>
        <v>0</v>
      </c>
      <c r="O15" s="59">
        <f t="shared" si="7"/>
        <v>1</v>
      </c>
      <c r="P15" s="111">
        <f>IF(P14&gt;G14,2,0)+IF(P14&lt;G14,0)+IF(P14=G14,1)</f>
        <v>0</v>
      </c>
      <c r="Q15" s="59">
        <f>SUM(K15:P15)</f>
        <v>2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66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68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21" t="s">
        <v>6</v>
      </c>
      <c r="B18" s="226">
        <v>104</v>
      </c>
      <c r="C18" s="226">
        <v>95</v>
      </c>
      <c r="D18" s="226">
        <v>120</v>
      </c>
      <c r="E18" s="226">
        <v>111</v>
      </c>
      <c r="F18" s="226">
        <v>116</v>
      </c>
      <c r="G18" s="100">
        <f>SUM(B18:F18)</f>
        <v>546</v>
      </c>
      <c r="H18" s="128"/>
      <c r="I18" s="129"/>
      <c r="J18" s="98" t="s">
        <v>29</v>
      </c>
      <c r="K18" s="225">
        <v>93</v>
      </c>
      <c r="L18" s="225">
        <v>111</v>
      </c>
      <c r="M18" s="225">
        <v>99</v>
      </c>
      <c r="N18" s="225">
        <v>121</v>
      </c>
      <c r="O18" s="225">
        <v>116</v>
      </c>
      <c r="P18" s="100">
        <f>SUM(K18:O18)</f>
        <v>540</v>
      </c>
      <c r="Q18" s="128"/>
    </row>
    <row r="19" spans="1:17">
      <c r="A19" s="21" t="s">
        <v>11</v>
      </c>
      <c r="B19" s="226">
        <v>110</v>
      </c>
      <c r="C19" s="226">
        <v>131</v>
      </c>
      <c r="D19" s="226">
        <v>120</v>
      </c>
      <c r="E19" s="226">
        <v>98</v>
      </c>
      <c r="F19" s="226">
        <v>113</v>
      </c>
      <c r="G19" s="100">
        <f>SUM(B19:F19)</f>
        <v>572</v>
      </c>
      <c r="H19" s="476" t="s">
        <v>55</v>
      </c>
      <c r="I19" s="477"/>
      <c r="J19" s="98" t="s">
        <v>30</v>
      </c>
      <c r="K19" s="225">
        <v>101</v>
      </c>
      <c r="L19" s="225">
        <v>111</v>
      </c>
      <c r="M19" s="225">
        <v>118</v>
      </c>
      <c r="N19" s="225">
        <v>88</v>
      </c>
      <c r="O19" s="225">
        <v>108</v>
      </c>
      <c r="P19" s="100">
        <f>SUM(K19:O19)</f>
        <v>526</v>
      </c>
      <c r="Q19" s="128"/>
    </row>
    <row r="20" spans="1:17">
      <c r="A20" s="99"/>
      <c r="B20" s="101">
        <f t="shared" ref="B20:G20" si="8">SUM(B18:B19)</f>
        <v>214</v>
      </c>
      <c r="C20" s="101">
        <f t="shared" si="8"/>
        <v>226</v>
      </c>
      <c r="D20" s="101">
        <f t="shared" si="8"/>
        <v>240</v>
      </c>
      <c r="E20" s="101">
        <f t="shared" si="8"/>
        <v>209</v>
      </c>
      <c r="F20" s="101">
        <f t="shared" si="8"/>
        <v>229</v>
      </c>
      <c r="G20" s="102">
        <f t="shared" si="8"/>
        <v>1118</v>
      </c>
      <c r="H20" s="476"/>
      <c r="I20" s="477"/>
      <c r="J20" s="99"/>
      <c r="K20" s="101">
        <f t="shared" ref="K20:P20" si="9">SUM(K18:K19)</f>
        <v>194</v>
      </c>
      <c r="L20" s="101">
        <f t="shared" si="9"/>
        <v>222</v>
      </c>
      <c r="M20" s="101">
        <f t="shared" si="9"/>
        <v>217</v>
      </c>
      <c r="N20" s="101">
        <f t="shared" si="9"/>
        <v>209</v>
      </c>
      <c r="O20" s="101">
        <f t="shared" si="9"/>
        <v>224</v>
      </c>
      <c r="P20" s="102">
        <f t="shared" si="9"/>
        <v>1066</v>
      </c>
      <c r="Q20" s="128"/>
    </row>
    <row r="21" spans="1:17">
      <c r="A21" s="103" t="s">
        <v>12</v>
      </c>
      <c r="B21" s="104">
        <v>14</v>
      </c>
      <c r="C21" s="105">
        <f>B21</f>
        <v>14</v>
      </c>
      <c r="D21" s="104">
        <f>B21</f>
        <v>14</v>
      </c>
      <c r="E21" s="104">
        <f>B21</f>
        <v>14</v>
      </c>
      <c r="F21" s="104">
        <f>B21</f>
        <v>14</v>
      </c>
      <c r="G21" s="106">
        <f>SUM(B21:F21)</f>
        <v>70</v>
      </c>
      <c r="H21" s="249"/>
      <c r="I21" s="130"/>
      <c r="J21" s="103" t="s">
        <v>12</v>
      </c>
      <c r="K21" s="104">
        <v>48</v>
      </c>
      <c r="L21" s="105">
        <f>K21</f>
        <v>48</v>
      </c>
      <c r="M21" s="104">
        <f>K21</f>
        <v>48</v>
      </c>
      <c r="N21" s="104">
        <f>K21</f>
        <v>48</v>
      </c>
      <c r="O21" s="104">
        <f>K21</f>
        <v>48</v>
      </c>
      <c r="P21" s="106">
        <f>SUM(K21:O21)</f>
        <v>240</v>
      </c>
      <c r="Q21" s="249"/>
    </row>
    <row r="22" spans="1:17">
      <c r="A22" s="205"/>
      <c r="B22" s="108">
        <f>SUM(B20:B21)</f>
        <v>228</v>
      </c>
      <c r="C22" s="108">
        <f>SUM(C20:C21)</f>
        <v>240</v>
      </c>
      <c r="D22" s="108">
        <f>SUM(D20:D21)</f>
        <v>254</v>
      </c>
      <c r="E22" s="108">
        <f>SUM(E20:E21)</f>
        <v>223</v>
      </c>
      <c r="F22" s="108">
        <f>SUM(F20,F21)</f>
        <v>243</v>
      </c>
      <c r="G22" s="109">
        <f>SUM(B22:F22)</f>
        <v>1188</v>
      </c>
      <c r="H22" s="110" t="s">
        <v>14</v>
      </c>
      <c r="I22" s="130"/>
      <c r="J22" s="107">
        <f>K21-B21</f>
        <v>34</v>
      </c>
      <c r="K22" s="108">
        <f>SUM(K20:K21)</f>
        <v>242</v>
      </c>
      <c r="L22" s="108">
        <f>SUM(L20:L21)</f>
        <v>270</v>
      </c>
      <c r="M22" s="108">
        <f>SUM(M20:M21)</f>
        <v>265</v>
      </c>
      <c r="N22" s="108">
        <f>SUM(N20:N21)</f>
        <v>257</v>
      </c>
      <c r="O22" s="108">
        <f>SUM(O20,O21)</f>
        <v>272</v>
      </c>
      <c r="P22" s="109">
        <f>SUM(K22:O22)</f>
        <v>1306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0</v>
      </c>
      <c r="D23" s="59">
        <f t="shared" si="10"/>
        <v>0</v>
      </c>
      <c r="E23" s="59">
        <f t="shared" si="10"/>
        <v>0</v>
      </c>
      <c r="F23" s="59">
        <f t="shared" si="10"/>
        <v>0</v>
      </c>
      <c r="G23" s="111">
        <f>IF(G22&gt;P22,2,0)+IF(G22&lt;P22,0)+IF(G22=P22,1)</f>
        <v>0</v>
      </c>
      <c r="H23" s="59">
        <f>SUM(B23:G23)</f>
        <v>0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1</v>
      </c>
      <c r="M23" s="59">
        <f t="shared" si="11"/>
        <v>1</v>
      </c>
      <c r="N23" s="59">
        <f t="shared" si="11"/>
        <v>1</v>
      </c>
      <c r="O23" s="59">
        <f t="shared" si="11"/>
        <v>1</v>
      </c>
      <c r="P23" s="111">
        <f>IF(P22&gt;G22,2,0)+IF(P22&lt;G22,0)+IF(P22=G22,1)</f>
        <v>2</v>
      </c>
      <c r="Q23" s="59">
        <f>SUM(K23:P23)</f>
        <v>7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334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337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88</v>
      </c>
      <c r="B26" s="225">
        <v>117</v>
      </c>
      <c r="C26" s="225">
        <v>97</v>
      </c>
      <c r="D26" s="225">
        <v>104</v>
      </c>
      <c r="E26" s="225">
        <v>120</v>
      </c>
      <c r="F26" s="225">
        <v>108</v>
      </c>
      <c r="G26" s="100">
        <f>SUM(B26:F26)</f>
        <v>546</v>
      </c>
      <c r="H26" s="128"/>
      <c r="I26" s="129"/>
      <c r="J26" s="224" t="s">
        <v>418</v>
      </c>
      <c r="K26" s="226">
        <v>104</v>
      </c>
      <c r="L26" s="225">
        <v>152</v>
      </c>
      <c r="M26" s="225">
        <v>119</v>
      </c>
      <c r="N26" s="225">
        <v>133</v>
      </c>
      <c r="O26" s="225">
        <v>134</v>
      </c>
      <c r="P26" s="100">
        <f>SUM(K26:O26)</f>
        <v>642</v>
      </c>
      <c r="Q26" s="128"/>
    </row>
    <row r="27" spans="1:17" ht="15" customHeight="1">
      <c r="A27" s="98" t="s">
        <v>89</v>
      </c>
      <c r="B27" s="225">
        <v>103</v>
      </c>
      <c r="C27" s="225">
        <v>110</v>
      </c>
      <c r="D27" s="225">
        <v>141</v>
      </c>
      <c r="E27" s="225">
        <v>110</v>
      </c>
      <c r="F27" s="225">
        <v>149</v>
      </c>
      <c r="G27" s="100">
        <f>SUM(B27:F27)</f>
        <v>613</v>
      </c>
      <c r="H27" s="476" t="s">
        <v>55</v>
      </c>
      <c r="I27" s="477"/>
      <c r="J27" s="224" t="s">
        <v>266</v>
      </c>
      <c r="K27" s="227">
        <v>115</v>
      </c>
      <c r="L27" s="225">
        <v>143</v>
      </c>
      <c r="M27" s="225">
        <v>92</v>
      </c>
      <c r="N27" s="225">
        <v>130</v>
      </c>
      <c r="O27" s="225">
        <v>95</v>
      </c>
      <c r="P27" s="100">
        <f>SUM(K27:O27)</f>
        <v>575</v>
      </c>
      <c r="Q27" s="128"/>
    </row>
    <row r="28" spans="1:17" ht="15" customHeight="1">
      <c r="A28" s="99"/>
      <c r="B28" s="101">
        <f>SUM(B26:B27)</f>
        <v>220</v>
      </c>
      <c r="C28" s="101">
        <f t="shared" ref="C28:G28" si="12">SUM(C26:C27)</f>
        <v>207</v>
      </c>
      <c r="D28" s="101">
        <f t="shared" si="12"/>
        <v>245</v>
      </c>
      <c r="E28" s="101">
        <f t="shared" si="12"/>
        <v>230</v>
      </c>
      <c r="F28" s="101">
        <f t="shared" si="12"/>
        <v>257</v>
      </c>
      <c r="G28" s="102">
        <f t="shared" si="12"/>
        <v>1159</v>
      </c>
      <c r="H28" s="476"/>
      <c r="I28" s="477"/>
      <c r="J28" s="99"/>
      <c r="K28" s="101">
        <f t="shared" ref="K28:P28" si="13">SUM(K26:K27)</f>
        <v>219</v>
      </c>
      <c r="L28" s="101">
        <f t="shared" si="13"/>
        <v>295</v>
      </c>
      <c r="M28" s="101">
        <f t="shared" si="13"/>
        <v>211</v>
      </c>
      <c r="N28" s="101">
        <f t="shared" si="13"/>
        <v>263</v>
      </c>
      <c r="O28" s="101">
        <f t="shared" si="13"/>
        <v>229</v>
      </c>
      <c r="P28" s="102">
        <f t="shared" si="13"/>
        <v>1217</v>
      </c>
      <c r="Q28" s="128"/>
    </row>
    <row r="29" spans="1:17">
      <c r="A29" s="103" t="s">
        <v>12</v>
      </c>
      <c r="B29" s="104">
        <v>16</v>
      </c>
      <c r="C29" s="105">
        <f>B29</f>
        <v>16</v>
      </c>
      <c r="D29" s="104">
        <f>B29</f>
        <v>16</v>
      </c>
      <c r="E29" s="104">
        <f>B29</f>
        <v>16</v>
      </c>
      <c r="F29" s="104">
        <f>B29</f>
        <v>16</v>
      </c>
      <c r="G29" s="106">
        <f>SUM(B29:F29)</f>
        <v>80</v>
      </c>
      <c r="H29" s="249"/>
      <c r="I29" s="130"/>
      <c r="J29" s="103" t="s">
        <v>12</v>
      </c>
      <c r="K29" s="104">
        <v>22</v>
      </c>
      <c r="L29" s="105">
        <f>K29</f>
        <v>22</v>
      </c>
      <c r="M29" s="104">
        <f>K29</f>
        <v>22</v>
      </c>
      <c r="N29" s="104">
        <f>K29</f>
        <v>22</v>
      </c>
      <c r="O29" s="104">
        <f>K29</f>
        <v>22</v>
      </c>
      <c r="P29" s="106">
        <f>SUM(K29:O29)</f>
        <v>110</v>
      </c>
      <c r="Q29" s="249"/>
    </row>
    <row r="30" spans="1:17">
      <c r="A30" s="205"/>
      <c r="B30" s="108">
        <f>SUM(B28:B29)</f>
        <v>236</v>
      </c>
      <c r="C30" s="108">
        <f>SUM(C28:C29)</f>
        <v>223</v>
      </c>
      <c r="D30" s="108">
        <f>SUM(D28:D29)</f>
        <v>261</v>
      </c>
      <c r="E30" s="108">
        <f>SUM(E28:E29)</f>
        <v>246</v>
      </c>
      <c r="F30" s="108">
        <f>SUM(F28,F29)</f>
        <v>273</v>
      </c>
      <c r="G30" s="109">
        <f>SUM(B30:F30)</f>
        <v>1239</v>
      </c>
      <c r="H30" s="110" t="s">
        <v>14</v>
      </c>
      <c r="I30" s="130"/>
      <c r="J30" s="107">
        <f>K29-B29</f>
        <v>6</v>
      </c>
      <c r="K30" s="108">
        <f>SUM(K28:K29)</f>
        <v>241</v>
      </c>
      <c r="L30" s="108">
        <f>SUM(L28:L29)</f>
        <v>317</v>
      </c>
      <c r="M30" s="108">
        <f>SUM(M28:M29)</f>
        <v>233</v>
      </c>
      <c r="N30" s="108">
        <f>SUM(N28:N29)</f>
        <v>285</v>
      </c>
      <c r="O30" s="108">
        <f>SUM(O28,O29)</f>
        <v>251</v>
      </c>
      <c r="P30" s="109">
        <f>SUM(K30:O30)</f>
        <v>1327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0</v>
      </c>
      <c r="D31" s="59">
        <f t="shared" si="14"/>
        <v>1</v>
      </c>
      <c r="E31" s="59">
        <f t="shared" si="14"/>
        <v>0</v>
      </c>
      <c r="F31" s="59">
        <f t="shared" si="14"/>
        <v>1</v>
      </c>
      <c r="G31" s="111">
        <f>IF(G30&gt;P30,2,0)+IF(G30&lt;P30,0)+IF(G30=P30,1)</f>
        <v>0</v>
      </c>
      <c r="H31" s="59">
        <f>SUM(B31:G31)</f>
        <v>2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1</v>
      </c>
      <c r="M31" s="59">
        <f t="shared" si="15"/>
        <v>0</v>
      </c>
      <c r="N31" s="59">
        <f t="shared" si="15"/>
        <v>1</v>
      </c>
      <c r="O31" s="59">
        <f t="shared" si="15"/>
        <v>0</v>
      </c>
      <c r="P31" s="111">
        <f>IF(P30&gt;G30,2,0)+IF(P30&lt;G30,0)+IF(P30=G30,1)</f>
        <v>2</v>
      </c>
      <c r="Q31" s="59">
        <f>SUM(K31:P31)</f>
        <v>5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67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111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80</v>
      </c>
      <c r="B34" s="225">
        <v>84</v>
      </c>
      <c r="C34" s="225">
        <v>112</v>
      </c>
      <c r="D34" s="225">
        <v>101</v>
      </c>
      <c r="E34" s="225">
        <v>108</v>
      </c>
      <c r="F34" s="225">
        <v>101</v>
      </c>
      <c r="G34" s="100">
        <f>SUM(B34:F34)</f>
        <v>506</v>
      </c>
      <c r="H34" s="128"/>
      <c r="I34" s="129"/>
      <c r="J34" s="119" t="s">
        <v>31</v>
      </c>
      <c r="K34" s="226">
        <v>99</v>
      </c>
      <c r="L34" s="226">
        <v>98</v>
      </c>
      <c r="M34" s="226">
        <v>125</v>
      </c>
      <c r="N34" s="226">
        <v>113</v>
      </c>
      <c r="O34" s="226">
        <v>104</v>
      </c>
      <c r="P34" s="100">
        <f>SUM(K34:O34)</f>
        <v>539</v>
      </c>
      <c r="Q34" s="128"/>
    </row>
    <row r="35" spans="1:17" ht="15" customHeight="1">
      <c r="A35" s="98" t="s">
        <v>72</v>
      </c>
      <c r="B35" s="225">
        <v>143</v>
      </c>
      <c r="C35" s="225">
        <v>91</v>
      </c>
      <c r="D35" s="225">
        <v>135</v>
      </c>
      <c r="E35" s="225">
        <v>125</v>
      </c>
      <c r="F35" s="225">
        <v>110</v>
      </c>
      <c r="G35" s="100">
        <f>SUM(B35:F35)</f>
        <v>604</v>
      </c>
      <c r="H35" s="476" t="s">
        <v>55</v>
      </c>
      <c r="I35" s="477"/>
      <c r="J35" s="119" t="s">
        <v>95</v>
      </c>
      <c r="K35" s="226">
        <v>121</v>
      </c>
      <c r="L35" s="226">
        <v>106</v>
      </c>
      <c r="M35" s="226">
        <v>108</v>
      </c>
      <c r="N35" s="226">
        <v>123</v>
      </c>
      <c r="O35" s="226">
        <v>123</v>
      </c>
      <c r="P35" s="100">
        <f>SUM(K35:O35)</f>
        <v>581</v>
      </c>
      <c r="Q35" s="128"/>
    </row>
    <row r="36" spans="1:17" ht="15" customHeight="1">
      <c r="A36" s="99"/>
      <c r="B36" s="101">
        <f t="shared" ref="B36:G36" si="16">SUM(B34:B35)</f>
        <v>227</v>
      </c>
      <c r="C36" s="101">
        <f t="shared" si="16"/>
        <v>203</v>
      </c>
      <c r="D36" s="101">
        <f t="shared" si="16"/>
        <v>236</v>
      </c>
      <c r="E36" s="101">
        <f t="shared" si="16"/>
        <v>233</v>
      </c>
      <c r="F36" s="101">
        <f t="shared" si="16"/>
        <v>211</v>
      </c>
      <c r="G36" s="102">
        <f t="shared" si="16"/>
        <v>1110</v>
      </c>
      <c r="H36" s="476"/>
      <c r="I36" s="477"/>
      <c r="J36" s="99"/>
      <c r="K36" s="101">
        <f t="shared" ref="K36:P36" si="17">SUM(K34:K35)</f>
        <v>220</v>
      </c>
      <c r="L36" s="101">
        <f t="shared" si="17"/>
        <v>204</v>
      </c>
      <c r="M36" s="101">
        <f t="shared" si="17"/>
        <v>233</v>
      </c>
      <c r="N36" s="101">
        <f t="shared" si="17"/>
        <v>236</v>
      </c>
      <c r="O36" s="101">
        <f t="shared" si="17"/>
        <v>227</v>
      </c>
      <c r="P36" s="102">
        <f t="shared" si="17"/>
        <v>1120</v>
      </c>
      <c r="Q36" s="128"/>
    </row>
    <row r="37" spans="1:17">
      <c r="A37" s="103" t="s">
        <v>12</v>
      </c>
      <c r="B37" s="104">
        <v>29</v>
      </c>
      <c r="C37" s="105">
        <f>B37</f>
        <v>29</v>
      </c>
      <c r="D37" s="104">
        <f>B37</f>
        <v>29</v>
      </c>
      <c r="E37" s="104">
        <f>B37</f>
        <v>29</v>
      </c>
      <c r="F37" s="104">
        <f>B37</f>
        <v>29</v>
      </c>
      <c r="G37" s="106">
        <f>SUM(B37:F37)</f>
        <v>145</v>
      </c>
      <c r="H37" s="249"/>
      <c r="I37" s="130"/>
      <c r="J37" s="103" t="s">
        <v>12</v>
      </c>
      <c r="K37" s="104">
        <v>39</v>
      </c>
      <c r="L37" s="105">
        <f>K37</f>
        <v>39</v>
      </c>
      <c r="M37" s="104">
        <f>K37</f>
        <v>39</v>
      </c>
      <c r="N37" s="104">
        <f>K37</f>
        <v>39</v>
      </c>
      <c r="O37" s="104">
        <f>K37</f>
        <v>39</v>
      </c>
      <c r="P37" s="106">
        <f>SUM(K37:O37)</f>
        <v>195</v>
      </c>
      <c r="Q37" s="249"/>
    </row>
    <row r="38" spans="1:17">
      <c r="A38" s="205"/>
      <c r="B38" s="108">
        <f>SUM(B36:B37)</f>
        <v>256</v>
      </c>
      <c r="C38" s="108">
        <f>SUM(C36:C37)</f>
        <v>232</v>
      </c>
      <c r="D38" s="108">
        <f>SUM(D36:D37)</f>
        <v>265</v>
      </c>
      <c r="E38" s="108">
        <f>SUM(E36:E37)</f>
        <v>262</v>
      </c>
      <c r="F38" s="108">
        <f>SUM(F36,F37)</f>
        <v>240</v>
      </c>
      <c r="G38" s="109">
        <f>SUM(B38:F38)</f>
        <v>1255</v>
      </c>
      <c r="H38" s="110" t="s">
        <v>14</v>
      </c>
      <c r="I38" s="130"/>
      <c r="J38" s="107">
        <f>K37-B37</f>
        <v>10</v>
      </c>
      <c r="K38" s="108">
        <f>SUM(K36:K37)</f>
        <v>259</v>
      </c>
      <c r="L38" s="108">
        <f>SUM(L36:L37)</f>
        <v>243</v>
      </c>
      <c r="M38" s="108">
        <f>SUM(M36:M37)</f>
        <v>272</v>
      </c>
      <c r="N38" s="108">
        <f>SUM(N36:N37)</f>
        <v>275</v>
      </c>
      <c r="O38" s="108">
        <f>SUM(O36,O37)</f>
        <v>266</v>
      </c>
      <c r="P38" s="109">
        <f>SUM(K38:O38)</f>
        <v>1315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0</v>
      </c>
      <c r="F39" s="59">
        <f t="shared" si="18"/>
        <v>0</v>
      </c>
      <c r="G39" s="111">
        <f>IF(G38&gt;P38,2,0)+IF(G38&lt;P38,0)+IF(G38=P38,1)</f>
        <v>0</v>
      </c>
      <c r="H39" s="59">
        <f>SUM(B39:G39)</f>
        <v>0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1</v>
      </c>
      <c r="O39" s="59">
        <f t="shared" si="19"/>
        <v>1</v>
      </c>
      <c r="P39" s="111">
        <f>IF(P38&gt;G38,2,0)+IF(P38&lt;G38,0)+IF(P38=G38,1)</f>
        <v>2</v>
      </c>
      <c r="Q39" s="59">
        <f>SUM(K39:P39)</f>
        <v>7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58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57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77</v>
      </c>
      <c r="B42" s="225">
        <v>91</v>
      </c>
      <c r="C42" s="225">
        <v>109</v>
      </c>
      <c r="D42" s="225">
        <v>120</v>
      </c>
      <c r="E42" s="225">
        <v>99</v>
      </c>
      <c r="F42" s="225">
        <v>104</v>
      </c>
      <c r="G42" s="100">
        <f>SUM(B42:F42)</f>
        <v>523</v>
      </c>
      <c r="H42" s="128"/>
      <c r="I42" s="129"/>
      <c r="J42" s="224" t="s">
        <v>74</v>
      </c>
      <c r="K42" s="226">
        <v>100</v>
      </c>
      <c r="L42" s="226">
        <v>100</v>
      </c>
      <c r="M42" s="226">
        <v>100</v>
      </c>
      <c r="N42" s="226">
        <v>100</v>
      </c>
      <c r="O42" s="226">
        <v>100</v>
      </c>
      <c r="P42" s="100">
        <f>SUM(K42:O42)</f>
        <v>500</v>
      </c>
      <c r="Q42" s="128"/>
    </row>
    <row r="43" spans="1:17" ht="15" customHeight="1">
      <c r="A43" s="98" t="s">
        <v>78</v>
      </c>
      <c r="B43" s="225">
        <v>132</v>
      </c>
      <c r="C43" s="225">
        <v>132</v>
      </c>
      <c r="D43" s="225">
        <v>125</v>
      </c>
      <c r="E43" s="225">
        <v>146</v>
      </c>
      <c r="F43" s="225">
        <v>124</v>
      </c>
      <c r="G43" s="100">
        <f>SUM(B43:F43)</f>
        <v>659</v>
      </c>
      <c r="H43" s="476" t="s">
        <v>55</v>
      </c>
      <c r="I43" s="477"/>
      <c r="J43" s="224" t="s">
        <v>75</v>
      </c>
      <c r="K43" s="226">
        <v>111</v>
      </c>
      <c r="L43" s="226">
        <v>111</v>
      </c>
      <c r="M43" s="226">
        <v>111</v>
      </c>
      <c r="N43" s="226">
        <v>111</v>
      </c>
      <c r="O43" s="226">
        <v>111</v>
      </c>
      <c r="P43" s="100">
        <f>SUM(K43:O43)</f>
        <v>555</v>
      </c>
      <c r="Q43" s="128"/>
    </row>
    <row r="44" spans="1:17" ht="15" customHeight="1">
      <c r="A44" s="99"/>
      <c r="B44" s="101">
        <f t="shared" ref="B44:G44" si="20">SUM(B42:B43)</f>
        <v>223</v>
      </c>
      <c r="C44" s="101">
        <f t="shared" si="20"/>
        <v>241</v>
      </c>
      <c r="D44" s="101">
        <f t="shared" si="20"/>
        <v>245</v>
      </c>
      <c r="E44" s="101">
        <f t="shared" si="20"/>
        <v>245</v>
      </c>
      <c r="F44" s="101">
        <f t="shared" si="20"/>
        <v>228</v>
      </c>
      <c r="G44" s="102">
        <f t="shared" si="20"/>
        <v>1182</v>
      </c>
      <c r="H44" s="476"/>
      <c r="I44" s="477"/>
      <c r="J44" s="99"/>
      <c r="K44" s="101">
        <f t="shared" ref="K44:P44" si="21">SUM(K42:K43)</f>
        <v>211</v>
      </c>
      <c r="L44" s="101">
        <f t="shared" si="21"/>
        <v>211</v>
      </c>
      <c r="M44" s="101">
        <f t="shared" si="21"/>
        <v>211</v>
      </c>
      <c r="N44" s="101">
        <f t="shared" si="21"/>
        <v>211</v>
      </c>
      <c r="O44" s="101">
        <f t="shared" si="21"/>
        <v>211</v>
      </c>
      <c r="P44" s="102">
        <f t="shared" si="21"/>
        <v>1055</v>
      </c>
      <c r="Q44" s="128"/>
    </row>
    <row r="45" spans="1:17">
      <c r="A45" s="103" t="s">
        <v>12</v>
      </c>
      <c r="B45" s="104">
        <v>16</v>
      </c>
      <c r="C45" s="105">
        <f>B45</f>
        <v>16</v>
      </c>
      <c r="D45" s="104">
        <f>B45</f>
        <v>16</v>
      </c>
      <c r="E45" s="104">
        <f>B45</f>
        <v>16</v>
      </c>
      <c r="F45" s="104">
        <f>B45</f>
        <v>16</v>
      </c>
      <c r="G45" s="106">
        <f>SUM(B45:F45)</f>
        <v>80</v>
      </c>
      <c r="H45" s="249"/>
      <c r="I45" s="130"/>
      <c r="J45" s="103" t="s">
        <v>12</v>
      </c>
      <c r="K45" s="104">
        <v>33</v>
      </c>
      <c r="L45" s="105">
        <f>K45</f>
        <v>33</v>
      </c>
      <c r="M45" s="104">
        <f>K45</f>
        <v>33</v>
      </c>
      <c r="N45" s="104">
        <f>K45</f>
        <v>33</v>
      </c>
      <c r="O45" s="104">
        <f>K45</f>
        <v>33</v>
      </c>
      <c r="P45" s="106">
        <f>SUM(K45:O45)</f>
        <v>165</v>
      </c>
      <c r="Q45" s="249"/>
    </row>
    <row r="46" spans="1:17">
      <c r="A46" s="107"/>
      <c r="B46" s="108">
        <f>SUM(B44:B45)</f>
        <v>239</v>
      </c>
      <c r="C46" s="108">
        <f>SUM(C44:C45)</f>
        <v>257</v>
      </c>
      <c r="D46" s="108">
        <f>SUM(D44:D45)</f>
        <v>261</v>
      </c>
      <c r="E46" s="108">
        <f>SUM(E44:E45)</f>
        <v>261</v>
      </c>
      <c r="F46" s="108">
        <f>SUM(F44,F45)</f>
        <v>244</v>
      </c>
      <c r="G46" s="109">
        <f>SUM(B46:F46)</f>
        <v>1262</v>
      </c>
      <c r="H46" s="110" t="s">
        <v>14</v>
      </c>
      <c r="I46" s="130"/>
      <c r="J46" s="107">
        <f>K45-B45</f>
        <v>17</v>
      </c>
      <c r="K46" s="108">
        <f>SUM(K44:K45)</f>
        <v>244</v>
      </c>
      <c r="L46" s="108">
        <f>SUM(L44:L45)</f>
        <v>244</v>
      </c>
      <c r="M46" s="108">
        <f>SUM(M44:M45)</f>
        <v>244</v>
      </c>
      <c r="N46" s="108">
        <f>SUM(N44:N45)</f>
        <v>244</v>
      </c>
      <c r="O46" s="108">
        <f>SUM(O44,O45)</f>
        <v>244</v>
      </c>
      <c r="P46" s="109">
        <f>SUM(K46:O46)</f>
        <v>1220</v>
      </c>
      <c r="Q46" s="110" t="s">
        <v>14</v>
      </c>
    </row>
    <row r="47" spans="1:17">
      <c r="A47" s="99" t="s">
        <v>13</v>
      </c>
      <c r="B47" s="59">
        <v>1</v>
      </c>
      <c r="C47" s="59">
        <f t="shared" ref="C47:E47" si="22">IF(C46&gt;L46,1,0)+IF(C46&lt;L46,0)+IF(C46=L46,0.5)</f>
        <v>1</v>
      </c>
      <c r="D47" s="59">
        <f t="shared" si="22"/>
        <v>1</v>
      </c>
      <c r="E47" s="59">
        <f t="shared" si="22"/>
        <v>1</v>
      </c>
      <c r="F47" s="59">
        <v>1</v>
      </c>
      <c r="G47" s="111">
        <f>IF(G46&gt;P46,2,0)+IF(G46&lt;P46,0)+IF(G46=P46,1)</f>
        <v>2</v>
      </c>
      <c r="H47" s="59">
        <f>SUM(B47:G47)</f>
        <v>7</v>
      </c>
      <c r="I47" s="131"/>
      <c r="J47" s="99" t="s">
        <v>13</v>
      </c>
      <c r="K47" s="59">
        <v>0</v>
      </c>
      <c r="L47" s="59">
        <f t="shared" ref="L47:N47" si="23">IF(L46&gt;C46,1,0)+IF(L46&lt;C46,0)+IF(L46=C46,0.5)</f>
        <v>0</v>
      </c>
      <c r="M47" s="59">
        <f t="shared" si="23"/>
        <v>0</v>
      </c>
      <c r="N47" s="59">
        <f t="shared" si="23"/>
        <v>0</v>
      </c>
      <c r="O47" s="59">
        <v>0</v>
      </c>
      <c r="P47" s="111">
        <f>IF(P46&gt;G46,2,0)+IF(P46&lt;G46,0)+IF(P46=G46,1)</f>
        <v>0</v>
      </c>
      <c r="Q47" s="59">
        <f>SUM(K47:P47)</f>
        <v>0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61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56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91</v>
      </c>
      <c r="B50" s="225">
        <v>85</v>
      </c>
      <c r="C50" s="225">
        <v>123</v>
      </c>
      <c r="D50" s="225">
        <v>91</v>
      </c>
      <c r="E50" s="225">
        <v>96</v>
      </c>
      <c r="F50" s="225">
        <v>151</v>
      </c>
      <c r="G50" s="100">
        <f>SUM(B50:F50)</f>
        <v>546</v>
      </c>
      <c r="H50" s="128"/>
      <c r="I50" s="129"/>
      <c r="J50" s="98" t="s">
        <v>69</v>
      </c>
      <c r="K50" s="225">
        <v>115</v>
      </c>
      <c r="L50" s="225">
        <v>123</v>
      </c>
      <c r="M50" s="225">
        <v>117</v>
      </c>
      <c r="N50" s="225">
        <v>116</v>
      </c>
      <c r="O50" s="225">
        <v>88</v>
      </c>
      <c r="P50" s="100">
        <f>SUM(K50:O50)</f>
        <v>559</v>
      </c>
      <c r="Q50" s="128"/>
    </row>
    <row r="51" spans="1:17" ht="15" customHeight="1">
      <c r="A51" s="98" t="s">
        <v>10</v>
      </c>
      <c r="B51" s="225">
        <v>132</v>
      </c>
      <c r="C51" s="225">
        <v>93</v>
      </c>
      <c r="D51" s="225">
        <v>111</v>
      </c>
      <c r="E51" s="225">
        <v>139</v>
      </c>
      <c r="F51" s="225">
        <v>134</v>
      </c>
      <c r="G51" s="100">
        <f>SUM(B51:F51)</f>
        <v>609</v>
      </c>
      <c r="H51" s="476" t="s">
        <v>55</v>
      </c>
      <c r="I51" s="477"/>
      <c r="J51" s="98" t="s">
        <v>70</v>
      </c>
      <c r="K51" s="225">
        <v>134</v>
      </c>
      <c r="L51" s="225">
        <v>124</v>
      </c>
      <c r="M51" s="225">
        <v>108</v>
      </c>
      <c r="N51" s="225">
        <v>118</v>
      </c>
      <c r="O51" s="225">
        <v>115</v>
      </c>
      <c r="P51" s="100">
        <f>SUM(K51:O51)</f>
        <v>599</v>
      </c>
      <c r="Q51" s="128"/>
    </row>
    <row r="52" spans="1:17" ht="15" customHeight="1">
      <c r="A52" s="99"/>
      <c r="B52" s="101">
        <f>SUM(B50:B51)</f>
        <v>217</v>
      </c>
      <c r="C52" s="101">
        <f t="shared" ref="C52:G52" si="24">SUM(C50:C51)</f>
        <v>216</v>
      </c>
      <c r="D52" s="101">
        <f t="shared" si="24"/>
        <v>202</v>
      </c>
      <c r="E52" s="101">
        <f t="shared" si="24"/>
        <v>235</v>
      </c>
      <c r="F52" s="101">
        <f t="shared" si="24"/>
        <v>285</v>
      </c>
      <c r="G52" s="102">
        <f t="shared" si="24"/>
        <v>1155</v>
      </c>
      <c r="H52" s="476"/>
      <c r="I52" s="477"/>
      <c r="J52" s="99"/>
      <c r="K52" s="101">
        <f t="shared" ref="K52:P52" si="25">SUM(K50:K51)</f>
        <v>249</v>
      </c>
      <c r="L52" s="101">
        <f t="shared" si="25"/>
        <v>247</v>
      </c>
      <c r="M52" s="101">
        <f t="shared" si="25"/>
        <v>225</v>
      </c>
      <c r="N52" s="101">
        <f t="shared" si="25"/>
        <v>234</v>
      </c>
      <c r="O52" s="101">
        <f t="shared" si="25"/>
        <v>203</v>
      </c>
      <c r="P52" s="102">
        <f t="shared" si="25"/>
        <v>1158</v>
      </c>
      <c r="Q52" s="128"/>
    </row>
    <row r="53" spans="1:17">
      <c r="A53" s="103" t="s">
        <v>12</v>
      </c>
      <c r="B53" s="104">
        <v>24</v>
      </c>
      <c r="C53" s="105">
        <f>B53</f>
        <v>24</v>
      </c>
      <c r="D53" s="104">
        <f>B53</f>
        <v>24</v>
      </c>
      <c r="E53" s="104">
        <f>B53</f>
        <v>24</v>
      </c>
      <c r="F53" s="104">
        <f>B53</f>
        <v>24</v>
      </c>
      <c r="G53" s="106">
        <f>SUM(B53:F53)</f>
        <v>120</v>
      </c>
      <c r="H53" s="249"/>
      <c r="I53" s="130"/>
      <c r="J53" s="103" t="s">
        <v>12</v>
      </c>
      <c r="K53" s="104">
        <v>29</v>
      </c>
      <c r="L53" s="105">
        <f>K53</f>
        <v>29</v>
      </c>
      <c r="M53" s="104">
        <f>K53</f>
        <v>29</v>
      </c>
      <c r="N53" s="104">
        <f>K53</f>
        <v>29</v>
      </c>
      <c r="O53" s="104">
        <f>K53</f>
        <v>29</v>
      </c>
      <c r="P53" s="106">
        <f>SUM(K53:O53)</f>
        <v>145</v>
      </c>
      <c r="Q53" s="249"/>
    </row>
    <row r="54" spans="1:17">
      <c r="A54" s="107"/>
      <c r="B54" s="108">
        <f>SUM(B52:B53)</f>
        <v>241</v>
      </c>
      <c r="C54" s="108">
        <f>SUM(C52:C53)</f>
        <v>240</v>
      </c>
      <c r="D54" s="108">
        <f>SUM(D52:D53)</f>
        <v>226</v>
      </c>
      <c r="E54" s="108">
        <f>SUM(E52:E53)</f>
        <v>259</v>
      </c>
      <c r="F54" s="108">
        <f>SUM(F52,F53)</f>
        <v>309</v>
      </c>
      <c r="G54" s="109">
        <f>SUM(B54:F54)</f>
        <v>1275</v>
      </c>
      <c r="H54" s="110" t="s">
        <v>14</v>
      </c>
      <c r="I54" s="130"/>
      <c r="J54" s="107">
        <f>K53-B53</f>
        <v>5</v>
      </c>
      <c r="K54" s="108">
        <f>SUM(K52:K53)</f>
        <v>278</v>
      </c>
      <c r="L54" s="108">
        <f>SUM(L52:L53)</f>
        <v>276</v>
      </c>
      <c r="M54" s="108">
        <f>SUM(M52:M53)</f>
        <v>254</v>
      </c>
      <c r="N54" s="108">
        <f>SUM(N52:N53)</f>
        <v>263</v>
      </c>
      <c r="O54" s="108">
        <f>SUM(O52,O53)</f>
        <v>232</v>
      </c>
      <c r="P54" s="109">
        <f>SUM(K54:O54)</f>
        <v>1303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0</v>
      </c>
      <c r="C55" s="59">
        <f t="shared" ref="C55:F55" si="26">IF(C54&gt;L54,1,0)+IF(C54&lt;L54,0)+IF(C54=L54,0.5)</f>
        <v>0</v>
      </c>
      <c r="D55" s="59">
        <f t="shared" si="26"/>
        <v>0</v>
      </c>
      <c r="E55" s="59">
        <f t="shared" si="26"/>
        <v>0</v>
      </c>
      <c r="F55" s="59">
        <f t="shared" si="26"/>
        <v>1</v>
      </c>
      <c r="G55" s="111">
        <f>IF(G54&gt;P54,2,0)+IF(G54&lt;P54,0)+IF(G54=P54,1)</f>
        <v>0</v>
      </c>
      <c r="H55" s="59">
        <f>SUM(B55:G55)</f>
        <v>1</v>
      </c>
      <c r="I55" s="131"/>
      <c r="J55" s="99" t="s">
        <v>13</v>
      </c>
      <c r="K55" s="59">
        <f>IF(K54&gt;B54,1,0)+IF(K54&lt;B54,0)+IF(K54=B54,0.5)</f>
        <v>1</v>
      </c>
      <c r="L55" s="59">
        <f t="shared" ref="L55:O55" si="27">IF(L54&gt;C54,1,0)+IF(L54&lt;C54,0)+IF(L54=C54,0.5)</f>
        <v>1</v>
      </c>
      <c r="M55" s="59">
        <f t="shared" si="27"/>
        <v>1</v>
      </c>
      <c r="N55" s="59">
        <f t="shared" si="27"/>
        <v>1</v>
      </c>
      <c r="O55" s="59">
        <f t="shared" si="27"/>
        <v>0</v>
      </c>
      <c r="P55" s="111">
        <f>IF(P54&gt;G54,2,0)+IF(P54&lt;G54,0)+IF(P54=G54,1)</f>
        <v>2</v>
      </c>
      <c r="Q55" s="59">
        <f>SUM(K55:P55)</f>
        <v>6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73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59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3</v>
      </c>
      <c r="B58" s="225">
        <v>98</v>
      </c>
      <c r="C58" s="225">
        <v>133</v>
      </c>
      <c r="D58" s="225">
        <v>108</v>
      </c>
      <c r="E58" s="225">
        <v>122</v>
      </c>
      <c r="F58" s="225">
        <v>122</v>
      </c>
      <c r="G58" s="23">
        <f>SUM(B58:F58)</f>
        <v>583</v>
      </c>
      <c r="H58" s="134"/>
      <c r="I58" s="135"/>
      <c r="J58" s="98" t="s">
        <v>380</v>
      </c>
      <c r="K58" s="225">
        <v>124</v>
      </c>
      <c r="L58" s="225">
        <v>132</v>
      </c>
      <c r="M58" s="225">
        <v>101</v>
      </c>
      <c r="N58" s="225">
        <v>91</v>
      </c>
      <c r="O58" s="225">
        <v>141</v>
      </c>
      <c r="P58" s="119">
        <f>SUM(K58:O58)</f>
        <v>589</v>
      </c>
      <c r="Q58" s="134"/>
    </row>
    <row r="59" spans="1:17" ht="15" customHeight="1">
      <c r="A59" s="98" t="s">
        <v>4</v>
      </c>
      <c r="B59" s="225">
        <v>106</v>
      </c>
      <c r="C59" s="225">
        <v>100</v>
      </c>
      <c r="D59" s="225">
        <v>104</v>
      </c>
      <c r="E59" s="225">
        <v>102</v>
      </c>
      <c r="F59" s="225">
        <v>104</v>
      </c>
      <c r="G59" s="23">
        <f>SUM(B59:F59)</f>
        <v>516</v>
      </c>
      <c r="H59" s="478" t="s">
        <v>55</v>
      </c>
      <c r="I59" s="479"/>
      <c r="J59" s="98" t="s">
        <v>307</v>
      </c>
      <c r="K59" s="225">
        <v>127</v>
      </c>
      <c r="L59" s="225">
        <v>134</v>
      </c>
      <c r="M59" s="225">
        <v>154</v>
      </c>
      <c r="N59" s="225">
        <v>129</v>
      </c>
      <c r="O59" s="225">
        <v>106</v>
      </c>
      <c r="P59" s="119">
        <f>SUM(K59:O59)</f>
        <v>650</v>
      </c>
      <c r="Q59" s="134"/>
    </row>
    <row r="60" spans="1:17" ht="15" customHeight="1">
      <c r="A60" s="22"/>
      <c r="B60" s="26">
        <f t="shared" ref="B60:G60" si="28">SUM(B58:B59)</f>
        <v>204</v>
      </c>
      <c r="C60" s="26">
        <f t="shared" si="28"/>
        <v>233</v>
      </c>
      <c r="D60" s="26">
        <f t="shared" si="28"/>
        <v>212</v>
      </c>
      <c r="E60" s="26">
        <f t="shared" si="28"/>
        <v>224</v>
      </c>
      <c r="F60" s="26">
        <f t="shared" si="28"/>
        <v>226</v>
      </c>
      <c r="G60" s="27">
        <f t="shared" si="28"/>
        <v>1099</v>
      </c>
      <c r="H60" s="478"/>
      <c r="I60" s="479"/>
      <c r="J60" s="22"/>
      <c r="K60" s="26">
        <f t="shared" ref="K60:P60" si="29">SUM(K58:K59)</f>
        <v>251</v>
      </c>
      <c r="L60" s="26">
        <f t="shared" si="29"/>
        <v>266</v>
      </c>
      <c r="M60" s="26">
        <f t="shared" si="29"/>
        <v>255</v>
      </c>
      <c r="N60" s="26">
        <f t="shared" si="29"/>
        <v>220</v>
      </c>
      <c r="O60" s="26">
        <f t="shared" si="29"/>
        <v>247</v>
      </c>
      <c r="P60" s="27">
        <f t="shared" si="29"/>
        <v>1239</v>
      </c>
      <c r="Q60" s="134"/>
    </row>
    <row r="61" spans="1:17">
      <c r="A61" s="2" t="s">
        <v>12</v>
      </c>
      <c r="B61" s="4">
        <v>28</v>
      </c>
      <c r="C61" s="15">
        <f>B61</f>
        <v>28</v>
      </c>
      <c r="D61" s="4">
        <f>B61</f>
        <v>28</v>
      </c>
      <c r="E61" s="4">
        <f>B61</f>
        <v>28</v>
      </c>
      <c r="F61" s="4">
        <f>B61</f>
        <v>28</v>
      </c>
      <c r="G61" s="6">
        <f>SUM(B61:F61)</f>
        <v>140</v>
      </c>
      <c r="H61" s="251"/>
      <c r="I61" s="136"/>
      <c r="J61" s="2" t="s">
        <v>12</v>
      </c>
      <c r="K61" s="4">
        <v>11</v>
      </c>
      <c r="L61" s="15">
        <f>K61</f>
        <v>11</v>
      </c>
      <c r="M61" s="4">
        <f>K61</f>
        <v>11</v>
      </c>
      <c r="N61" s="4">
        <f>K61</f>
        <v>11</v>
      </c>
      <c r="O61" s="4">
        <f>K61</f>
        <v>11</v>
      </c>
      <c r="P61" s="6">
        <f>SUM(K61:O61)</f>
        <v>55</v>
      </c>
      <c r="Q61" s="251"/>
    </row>
    <row r="62" spans="1:17">
      <c r="A62" s="205"/>
      <c r="B62" s="9">
        <f>SUM(B60:B61)</f>
        <v>232</v>
      </c>
      <c r="C62" s="9">
        <f>SUM(C60:C61)</f>
        <v>261</v>
      </c>
      <c r="D62" s="9">
        <f>SUM(D60:D61)</f>
        <v>240</v>
      </c>
      <c r="E62" s="9">
        <f>SUM(E60:E61)</f>
        <v>252</v>
      </c>
      <c r="F62" s="9">
        <f>SUM(F60,F61)</f>
        <v>254</v>
      </c>
      <c r="G62" s="10">
        <f>SUM(B62:F62)</f>
        <v>1239</v>
      </c>
      <c r="H62" s="16" t="s">
        <v>14</v>
      </c>
      <c r="I62" s="136"/>
      <c r="J62" s="205">
        <f>K61-B61</f>
        <v>-17</v>
      </c>
      <c r="K62" s="9">
        <f>SUM(K60:K61)</f>
        <v>262</v>
      </c>
      <c r="L62" s="9">
        <f>SUM(L60:L61)</f>
        <v>277</v>
      </c>
      <c r="M62" s="9">
        <f>SUM(M60:M61)</f>
        <v>266</v>
      </c>
      <c r="N62" s="9">
        <f>SUM(N60:N61)</f>
        <v>231</v>
      </c>
      <c r="O62" s="9">
        <f>SUM(O60,O61)</f>
        <v>258</v>
      </c>
      <c r="P62" s="10">
        <f>SUM(K62:O62)</f>
        <v>1294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0</v>
      </c>
      <c r="D63" s="59">
        <f t="shared" si="30"/>
        <v>0</v>
      </c>
      <c r="E63" s="59">
        <f t="shared" si="30"/>
        <v>1</v>
      </c>
      <c r="F63" s="59">
        <f t="shared" si="30"/>
        <v>0</v>
      </c>
      <c r="G63" s="59">
        <f>IF(G62&gt;P62,2,0)+IF(G62&lt;P62,0)+IF(G62=P62,1)</f>
        <v>0</v>
      </c>
      <c r="H63" s="59">
        <f>SUM(B63:G63)</f>
        <v>1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1</v>
      </c>
      <c r="M63" s="59">
        <f t="shared" si="31"/>
        <v>1</v>
      </c>
      <c r="N63" s="59">
        <f t="shared" si="31"/>
        <v>0</v>
      </c>
      <c r="O63" s="59">
        <f t="shared" si="31"/>
        <v>1</v>
      </c>
      <c r="P63" s="111">
        <f>IF(P62&gt;G62,2,0)+IF(P62&lt;G62,0)+IF(P62=G62,1)</f>
        <v>2</v>
      </c>
      <c r="Q63" s="59">
        <f>SUM(K63:P63)</f>
        <v>6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63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389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82</v>
      </c>
      <c r="B66" s="225">
        <v>95</v>
      </c>
      <c r="C66" s="225">
        <v>102</v>
      </c>
      <c r="D66" s="225">
        <v>114</v>
      </c>
      <c r="E66" s="225">
        <v>106</v>
      </c>
      <c r="F66" s="225">
        <v>105</v>
      </c>
      <c r="G66" s="100">
        <f>SUM(B66:F66)</f>
        <v>522</v>
      </c>
      <c r="H66" s="128"/>
      <c r="I66" s="129"/>
      <c r="J66" s="98" t="s">
        <v>84</v>
      </c>
      <c r="K66" s="225">
        <v>139</v>
      </c>
      <c r="L66" s="225">
        <v>97</v>
      </c>
      <c r="M66" s="225">
        <v>105</v>
      </c>
      <c r="N66" s="225">
        <v>80</v>
      </c>
      <c r="O66" s="225">
        <v>89</v>
      </c>
      <c r="P66" s="100">
        <f>SUM(K66:O66)</f>
        <v>510</v>
      </c>
      <c r="Q66" s="128"/>
    </row>
    <row r="67" spans="1:17" ht="15" customHeight="1">
      <c r="A67" s="98" t="s">
        <v>83</v>
      </c>
      <c r="B67" s="225">
        <v>109</v>
      </c>
      <c r="C67" s="225">
        <v>106</v>
      </c>
      <c r="D67" s="225">
        <v>132</v>
      </c>
      <c r="E67" s="225">
        <v>98</v>
      </c>
      <c r="F67" s="225">
        <v>132</v>
      </c>
      <c r="G67" s="100">
        <f>SUM(B67:F67)</f>
        <v>577</v>
      </c>
      <c r="H67" s="476" t="s">
        <v>55</v>
      </c>
      <c r="I67" s="477"/>
      <c r="J67" s="98" t="s">
        <v>85</v>
      </c>
      <c r="K67" s="225">
        <v>104</v>
      </c>
      <c r="L67" s="225">
        <v>127</v>
      </c>
      <c r="M67" s="225">
        <v>133</v>
      </c>
      <c r="N67" s="225">
        <v>133</v>
      </c>
      <c r="O67" s="225">
        <v>120</v>
      </c>
      <c r="P67" s="100">
        <f>SUM(K67:O67)</f>
        <v>617</v>
      </c>
      <c r="Q67" s="128"/>
    </row>
    <row r="68" spans="1:17" ht="15" customHeight="1">
      <c r="A68" s="99"/>
      <c r="B68" s="101">
        <f t="shared" ref="B68:G68" si="32">SUM(B66:B67)</f>
        <v>204</v>
      </c>
      <c r="C68" s="101">
        <f t="shared" si="32"/>
        <v>208</v>
      </c>
      <c r="D68" s="101">
        <f t="shared" si="32"/>
        <v>246</v>
      </c>
      <c r="E68" s="101">
        <f t="shared" si="32"/>
        <v>204</v>
      </c>
      <c r="F68" s="101">
        <f t="shared" si="32"/>
        <v>237</v>
      </c>
      <c r="G68" s="102">
        <f t="shared" si="32"/>
        <v>1099</v>
      </c>
      <c r="H68" s="476"/>
      <c r="I68" s="477"/>
      <c r="J68" s="99"/>
      <c r="K68" s="101">
        <f t="shared" ref="K68:P68" si="33">SUM(K66:K67)</f>
        <v>243</v>
      </c>
      <c r="L68" s="101">
        <f t="shared" si="33"/>
        <v>224</v>
      </c>
      <c r="M68" s="101">
        <f t="shared" si="33"/>
        <v>238</v>
      </c>
      <c r="N68" s="101">
        <f t="shared" si="33"/>
        <v>213</v>
      </c>
      <c r="O68" s="101">
        <f t="shared" si="33"/>
        <v>209</v>
      </c>
      <c r="P68" s="102">
        <f t="shared" si="33"/>
        <v>1127</v>
      </c>
      <c r="Q68" s="128"/>
    </row>
    <row r="69" spans="1:17" ht="15" customHeight="1">
      <c r="A69" s="103" t="s">
        <v>12</v>
      </c>
      <c r="B69" s="104">
        <v>17</v>
      </c>
      <c r="C69" s="105">
        <f>B69</f>
        <v>17</v>
      </c>
      <c r="D69" s="104">
        <f>B69</f>
        <v>17</v>
      </c>
      <c r="E69" s="104">
        <f>B69</f>
        <v>17</v>
      </c>
      <c r="F69" s="104">
        <f>B69</f>
        <v>17</v>
      </c>
      <c r="G69" s="106">
        <f>SUM(B69:F69)</f>
        <v>85</v>
      </c>
      <c r="H69" s="249"/>
      <c r="I69" s="130"/>
      <c r="J69" s="103" t="s">
        <v>12</v>
      </c>
      <c r="K69" s="104">
        <v>25</v>
      </c>
      <c r="L69" s="105">
        <f>K69</f>
        <v>25</v>
      </c>
      <c r="M69" s="104">
        <f>K69</f>
        <v>25</v>
      </c>
      <c r="N69" s="104">
        <f>K69</f>
        <v>25</v>
      </c>
      <c r="O69" s="104">
        <f>K69</f>
        <v>25</v>
      </c>
      <c r="P69" s="106">
        <f>SUM(K69:O69)</f>
        <v>125</v>
      </c>
      <c r="Q69" s="249"/>
    </row>
    <row r="70" spans="1:17">
      <c r="A70" s="107"/>
      <c r="B70" s="108">
        <f>SUM(B68:B69)</f>
        <v>221</v>
      </c>
      <c r="C70" s="108">
        <f>SUM(C68:C69)</f>
        <v>225</v>
      </c>
      <c r="D70" s="108">
        <f>SUM(D68:D69)</f>
        <v>263</v>
      </c>
      <c r="E70" s="108">
        <f>SUM(E68:E69)</f>
        <v>221</v>
      </c>
      <c r="F70" s="108">
        <f>SUM(F68,F69)</f>
        <v>254</v>
      </c>
      <c r="G70" s="109">
        <f>SUM(B70:F70)</f>
        <v>1184</v>
      </c>
      <c r="H70" s="110" t="s">
        <v>14</v>
      </c>
      <c r="I70" s="130"/>
      <c r="J70" s="107">
        <f>K69-B69</f>
        <v>8</v>
      </c>
      <c r="K70" s="108">
        <f>SUM(K68:K69)</f>
        <v>268</v>
      </c>
      <c r="L70" s="108">
        <f>SUM(L68:L69)</f>
        <v>249</v>
      </c>
      <c r="M70" s="108">
        <f>SUM(M68:M69)</f>
        <v>263</v>
      </c>
      <c r="N70" s="108">
        <f>SUM(N68:N69)</f>
        <v>238</v>
      </c>
      <c r="O70" s="108">
        <f>SUM(O68,O69)</f>
        <v>234</v>
      </c>
      <c r="P70" s="109">
        <f>SUM(K70:O70)</f>
        <v>1252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:F71" si="34">IF(C70&gt;L70,1,0)+IF(C70&lt;L70,0)+IF(C70=L70,0.5)</f>
        <v>0</v>
      </c>
      <c r="D71" s="59">
        <f t="shared" si="34"/>
        <v>0.5</v>
      </c>
      <c r="E71" s="59">
        <f t="shared" si="34"/>
        <v>0</v>
      </c>
      <c r="F71" s="59">
        <f t="shared" si="34"/>
        <v>1</v>
      </c>
      <c r="G71" s="111">
        <f>IF(G70&gt;P70,2,0)+IF(G70&lt;P70,0)+IF(G70=P70,1)</f>
        <v>0</v>
      </c>
      <c r="H71" s="59">
        <f>SUM(B71:G71)</f>
        <v>1.5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35">IF(L70&gt;C70,1,0)+IF(L70&lt;C70,0)+IF(L70=C70,0.5)</f>
        <v>1</v>
      </c>
      <c r="M71" s="59">
        <f t="shared" si="35"/>
        <v>0.5</v>
      </c>
      <c r="N71" s="59">
        <f t="shared" si="35"/>
        <v>1</v>
      </c>
      <c r="O71" s="59">
        <f t="shared" si="35"/>
        <v>0</v>
      </c>
      <c r="P71" s="111">
        <f>IF(P70&gt;G70,2,0)+IF(P70&lt;G70,0)+IF(P70=G70,1)</f>
        <v>2</v>
      </c>
      <c r="Q71" s="59">
        <f>SUM(K71:P71)</f>
        <v>5.5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337</v>
      </c>
      <c r="E75" s="124">
        <f>MAX(W12,B4:F4,K4:O4,B12:F12,K12:O12,B20:F20,K20:O20,B28:F28,K28:O28,K36:O36,B36:F36,B44:F44,K44:O44,B52:F52,K52:O52,B60:F60,K60:O60,B68:F68,K68:O68)</f>
        <v>295</v>
      </c>
      <c r="H75" s="252"/>
      <c r="J75" s="124" t="s">
        <v>104</v>
      </c>
      <c r="K75" s="124" t="s">
        <v>419</v>
      </c>
      <c r="L75" s="124"/>
      <c r="M75" s="124"/>
      <c r="N75" s="124"/>
      <c r="O75" s="124">
        <f>MAX(B66:F67,K66:O67,K58:O59,B58:F59,B50:F51,K50:O51,K42:O43,B42:F43,B34:F35,K34:O35,K26:O27,B26:F27,B18:F19,K18:O19)</f>
        <v>154</v>
      </c>
      <c r="Q75" s="252"/>
    </row>
    <row r="76" spans="1:17" s="125" customFormat="1">
      <c r="A76" s="124" t="s">
        <v>101</v>
      </c>
      <c r="B76" s="125" t="s">
        <v>355</v>
      </c>
      <c r="E76" s="124">
        <f>MAX(G68,P68,P60,G60,G52,P52,P44,G44,G36,P36,P28,G28,G20,P20,P12,G12,G4,P4)</f>
        <v>1279</v>
      </c>
      <c r="H76" s="252"/>
      <c r="J76" s="124" t="s">
        <v>105</v>
      </c>
      <c r="K76" s="124" t="s">
        <v>87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686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337</v>
      </c>
      <c r="E78" s="124">
        <f>MAX(B70:F70,K70:O70,K62:O62,B62:F62,B54:F54,K54:O54,K46:O46,B46:F46,B38:F38,K38:O38,K30:O30,B30:F30,B22:F22,K22:O22,K14:O14,B14:F14,B6:F6,K6:O6)</f>
        <v>317</v>
      </c>
      <c r="H78" s="252"/>
      <c r="Q78" s="252"/>
    </row>
    <row r="79" spans="1:17" s="125" customFormat="1">
      <c r="A79" s="124" t="s">
        <v>376</v>
      </c>
      <c r="B79" s="125" t="s">
        <v>337</v>
      </c>
      <c r="E79" s="124">
        <f>MAX(G70,P70,P62,G62,G54,P54,P46,G46,G38,P38,P30,G30,G22,P22,P14,G14,G6,P6)</f>
        <v>1399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Q39">
    <cfRule type="cellIs" dxfId="2056" priority="22" operator="greaterThan">
      <formula>0.1</formula>
    </cfRule>
  </conditionalFormatting>
  <conditionalFormatting sqref="H23">
    <cfRule type="cellIs" dxfId="2055" priority="18" operator="greaterThan">
      <formula>0.1</formula>
    </cfRule>
  </conditionalFormatting>
  <conditionalFormatting sqref="Q15">
    <cfRule type="cellIs" dxfId="2054" priority="14" operator="greaterThan">
      <formula>0.1</formula>
    </cfRule>
  </conditionalFormatting>
  <conditionalFormatting sqref="Q23">
    <cfRule type="cellIs" dxfId="2053" priority="10" operator="greaterThan">
      <formula>0.1</formula>
    </cfRule>
  </conditionalFormatting>
  <conditionalFormatting sqref="H7">
    <cfRule type="cellIs" dxfId="2052" priority="6" operator="greaterThan">
      <formula>0.1</formula>
    </cfRule>
  </conditionalFormatting>
  <conditionalFormatting sqref="Q7">
    <cfRule type="cellIs" dxfId="2051" priority="2" operator="greaterThan">
      <formula>0.1</formula>
    </cfRule>
  </conditionalFormatting>
  <conditionalFormatting sqref="B7:G7 K7:P7 B15:G15 B23:G23 B31:G31 K15:P15 K23:P23 K31:P31">
    <cfRule type="cellIs" dxfId="2050" priority="312" operator="equal">
      <formula>0.5</formula>
    </cfRule>
    <cfRule type="cellIs" dxfId="2049" priority="313" operator="equal">
      <formula>1</formula>
    </cfRule>
  </conditionalFormatting>
  <conditionalFormatting sqref="H31 Q31 Q23 H23 H15 Q15 Q7 H7">
    <cfRule type="cellIs" dxfId="2048" priority="311" operator="greaterThan">
      <formula>0.1</formula>
    </cfRule>
  </conditionalFormatting>
  <conditionalFormatting sqref="P7 G7 G15 G23 G31 P15 P23 P31">
    <cfRule type="cellIs" dxfId="2047" priority="310" operator="greaterThan">
      <formula>0.1</formula>
    </cfRule>
  </conditionalFormatting>
  <conditionalFormatting sqref="B63:G63 K63:P63 K55:P55 B55:G55 B47:G47 K47:P47 K39:P39 B39:G39">
    <cfRule type="cellIs" dxfId="2046" priority="308" operator="equal">
      <formula>0.5</formula>
    </cfRule>
    <cfRule type="cellIs" dxfId="2045" priority="309" operator="equal">
      <formula>1</formula>
    </cfRule>
  </conditionalFormatting>
  <conditionalFormatting sqref="H63 Q63 H55 Q55 H47 Q47 H39 Q39">
    <cfRule type="cellIs" dxfId="2044" priority="307" operator="greaterThan">
      <formula>0.1</formula>
    </cfRule>
  </conditionalFormatting>
  <conditionalFormatting sqref="P39 G39 G47 G55 G63 P47 P55 P63">
    <cfRule type="cellIs" dxfId="2043" priority="306" operator="greaterThan">
      <formula>0.1</formula>
    </cfRule>
  </conditionalFormatting>
  <conditionalFormatting sqref="B7:G7 K7:P7 B15:G15 B23:G23 K15:P15 K23:P23 B31:G31 K31:P31 B39:G39 B47:G47 K39:P39 K47:P47">
    <cfRule type="cellIs" dxfId="2042" priority="304" operator="equal">
      <formula>0.5</formula>
    </cfRule>
    <cfRule type="cellIs" dxfId="2041" priority="305" operator="equal">
      <formula>1</formula>
    </cfRule>
  </conditionalFormatting>
  <conditionalFormatting sqref="Q23 H23 H15 Q15 Q7 H7 Q47 H47 H39 Q39 Q31 H31">
    <cfRule type="cellIs" dxfId="2040" priority="303" operator="greaterThan">
      <formula>0.1</formula>
    </cfRule>
  </conditionalFormatting>
  <conditionalFormatting sqref="P7 G7 G15 G23 P15 P23 P31 G31 G39 G47 P39 P47">
    <cfRule type="cellIs" dxfId="2039" priority="302" operator="greaterThan">
      <formula>0.1</formula>
    </cfRule>
  </conditionalFormatting>
  <conditionalFormatting sqref="B63:G63 K63:P63 K55:P55 B55:G55 B47:G47 K47:P47 K39:P39 B39:G39">
    <cfRule type="cellIs" dxfId="2038" priority="300" operator="equal">
      <formula>0.5</formula>
    </cfRule>
    <cfRule type="cellIs" dxfId="2037" priority="301" operator="equal">
      <formula>1</formula>
    </cfRule>
  </conditionalFormatting>
  <conditionalFormatting sqref="H63 Q63 H55 Q55 H47 Q47 H39 Q39">
    <cfRule type="cellIs" dxfId="2036" priority="299" operator="greaterThan">
      <formula>0.1</formula>
    </cfRule>
  </conditionalFormatting>
  <conditionalFormatting sqref="P39 G39 G47 P47 G55 P55 G63 P63">
    <cfRule type="cellIs" dxfId="2035" priority="298" operator="greaterThan">
      <formula>0.1</formula>
    </cfRule>
  </conditionalFormatting>
  <conditionalFormatting sqref="B71:G71 K71:P71">
    <cfRule type="cellIs" dxfId="2034" priority="296" operator="equal">
      <formula>0.5</formula>
    </cfRule>
    <cfRule type="cellIs" dxfId="2033" priority="297" operator="equal">
      <formula>1</formula>
    </cfRule>
  </conditionalFormatting>
  <conditionalFormatting sqref="H71 Q71">
    <cfRule type="cellIs" dxfId="2032" priority="295" operator="greaterThan">
      <formula>0.1</formula>
    </cfRule>
  </conditionalFormatting>
  <conditionalFormatting sqref="G71 P71">
    <cfRule type="cellIs" dxfId="2031" priority="294" operator="greaterThan">
      <formula>0.1</formula>
    </cfRule>
  </conditionalFormatting>
  <conditionalFormatting sqref="B63:G63 K63:P63 B71:G71 K71:P71 K55:P55 B55:G55">
    <cfRule type="cellIs" dxfId="2030" priority="292" operator="equal">
      <formula>0.5</formula>
    </cfRule>
    <cfRule type="cellIs" dxfId="2029" priority="293" operator="equal">
      <formula>1</formula>
    </cfRule>
  </conditionalFormatting>
  <conditionalFormatting sqref="H63 Q63 H71 Q71 H55 Q55">
    <cfRule type="cellIs" dxfId="2028" priority="291" operator="greaterThan">
      <formula>0.1</formula>
    </cfRule>
  </conditionalFormatting>
  <conditionalFormatting sqref="P55 G55 G63 G71 P63 P71">
    <cfRule type="cellIs" dxfId="2027" priority="290" operator="greaterThan">
      <formula>0.1</formula>
    </cfRule>
  </conditionalFormatting>
  <conditionalFormatting sqref="B63:G63 K63:P63 B71:G71 K71:P71 K55:P55 B55:G55 B47:G47 K47:P47 K39:P39 B39:G39 B31:G31 K31:P31 K23:P23 B23:G23 B15:G15 K15:P15 B7:G7 K7:P7">
    <cfRule type="cellIs" dxfId="2026" priority="288" operator="equal">
      <formula>0.5</formula>
    </cfRule>
    <cfRule type="cellIs" dxfId="2025" priority="289" operator="equal">
      <formula>1</formula>
    </cfRule>
  </conditionalFormatting>
  <conditionalFormatting sqref="H63 Q63 H71 Q71 H55 Q55 H47 Q47 H31 H39 Q39 Q31 H23 Q15 Q23 H15 H7 Q7">
    <cfRule type="cellIs" dxfId="2024" priority="287" operator="greaterThan">
      <formula>0.1</formula>
    </cfRule>
  </conditionalFormatting>
  <conditionalFormatting sqref="P7 G7 G15 G23 P15 P23 P31 G31 P39 G39 G47 P47 P55 G55 G71 P71 G63 P63">
    <cfRule type="cellIs" dxfId="2023" priority="286" operator="greaterThan">
      <formula>0.1</formula>
    </cfRule>
  </conditionalFormatting>
  <conditionalFormatting sqref="B71:F71">
    <cfRule type="cellIs" dxfId="2022" priority="284" operator="equal">
      <formula>0.5</formula>
    </cfRule>
    <cfRule type="cellIs" dxfId="2021" priority="285" operator="equal">
      <formula>1</formula>
    </cfRule>
  </conditionalFormatting>
  <conditionalFormatting sqref="B71:F71">
    <cfRule type="cellIs" dxfId="2020" priority="282" operator="equal">
      <formula>0.5</formula>
    </cfRule>
    <cfRule type="cellIs" dxfId="2019" priority="283" operator="equal">
      <formula>1</formula>
    </cfRule>
  </conditionalFormatting>
  <conditionalFormatting sqref="K71:O71">
    <cfRule type="cellIs" dxfId="2018" priority="280" operator="equal">
      <formula>0.5</formula>
    </cfRule>
    <cfRule type="cellIs" dxfId="2017" priority="281" operator="equal">
      <formula>1</formula>
    </cfRule>
  </conditionalFormatting>
  <conditionalFormatting sqref="K71:O71">
    <cfRule type="cellIs" dxfId="2016" priority="278" operator="equal">
      <formula>0.5</formula>
    </cfRule>
    <cfRule type="cellIs" dxfId="2015" priority="279" operator="equal">
      <formula>1</formula>
    </cfRule>
  </conditionalFormatting>
  <conditionalFormatting sqref="B47:F47">
    <cfRule type="cellIs" dxfId="2014" priority="276" operator="equal">
      <formula>0.5</formula>
    </cfRule>
    <cfRule type="cellIs" dxfId="2013" priority="277" operator="equal">
      <formula>1</formula>
    </cfRule>
  </conditionalFormatting>
  <conditionalFormatting sqref="K47:O47">
    <cfRule type="cellIs" dxfId="2012" priority="274" operator="equal">
      <formula>0.5</formula>
    </cfRule>
    <cfRule type="cellIs" dxfId="2011" priority="275" operator="equal">
      <formula>1</formula>
    </cfRule>
  </conditionalFormatting>
  <conditionalFormatting sqref="K39:O39">
    <cfRule type="cellIs" dxfId="2010" priority="272" operator="equal">
      <formula>0.5</formula>
    </cfRule>
    <cfRule type="cellIs" dxfId="2009" priority="273" operator="equal">
      <formula>1</formula>
    </cfRule>
  </conditionalFormatting>
  <conditionalFormatting sqref="B39:F39">
    <cfRule type="cellIs" dxfId="2008" priority="270" operator="equal">
      <formula>0.5</formula>
    </cfRule>
    <cfRule type="cellIs" dxfId="2007" priority="271" operator="equal">
      <formula>1</formula>
    </cfRule>
  </conditionalFormatting>
  <conditionalFormatting sqref="B31:F31">
    <cfRule type="cellIs" dxfId="2006" priority="268" operator="equal">
      <formula>0.5</formula>
    </cfRule>
    <cfRule type="cellIs" dxfId="2005" priority="269" operator="equal">
      <formula>1</formula>
    </cfRule>
  </conditionalFormatting>
  <conditionalFormatting sqref="B31:F31">
    <cfRule type="cellIs" dxfId="2004" priority="266" operator="equal">
      <formula>0.5</formula>
    </cfRule>
    <cfRule type="cellIs" dxfId="2003" priority="267" operator="equal">
      <formula>1</formula>
    </cfRule>
  </conditionalFormatting>
  <conditionalFormatting sqref="B31:F31">
    <cfRule type="cellIs" dxfId="2002" priority="264" operator="equal">
      <formula>0.5</formula>
    </cfRule>
    <cfRule type="cellIs" dxfId="2001" priority="265" operator="equal">
      <formula>1</formula>
    </cfRule>
  </conditionalFormatting>
  <conditionalFormatting sqref="K31:O31">
    <cfRule type="cellIs" dxfId="2000" priority="262" operator="equal">
      <formula>0.5</formula>
    </cfRule>
    <cfRule type="cellIs" dxfId="1999" priority="263" operator="equal">
      <formula>1</formula>
    </cfRule>
  </conditionalFormatting>
  <conditionalFormatting sqref="K31:O31">
    <cfRule type="cellIs" dxfId="1998" priority="260" operator="equal">
      <formula>0.5</formula>
    </cfRule>
    <cfRule type="cellIs" dxfId="1997" priority="261" operator="equal">
      <formula>1</formula>
    </cfRule>
  </conditionalFormatting>
  <conditionalFormatting sqref="K31:O31">
    <cfRule type="cellIs" dxfId="1996" priority="258" operator="equal">
      <formula>0.5</formula>
    </cfRule>
    <cfRule type="cellIs" dxfId="1995" priority="259" operator="equal">
      <formula>1</formula>
    </cfRule>
  </conditionalFormatting>
  <conditionalFormatting sqref="K23:O23">
    <cfRule type="cellIs" dxfId="1994" priority="256" operator="equal">
      <formula>0.5</formula>
    </cfRule>
    <cfRule type="cellIs" dxfId="1993" priority="257" operator="equal">
      <formula>1</formula>
    </cfRule>
  </conditionalFormatting>
  <conditionalFormatting sqref="K23:O23">
    <cfRule type="cellIs" dxfId="1992" priority="254" operator="equal">
      <formula>0.5</formula>
    </cfRule>
    <cfRule type="cellIs" dxfId="1991" priority="255" operator="equal">
      <formula>1</formula>
    </cfRule>
  </conditionalFormatting>
  <conditionalFormatting sqref="K23:O23">
    <cfRule type="cellIs" dxfId="1990" priority="252" operator="equal">
      <formula>0.5</formula>
    </cfRule>
    <cfRule type="cellIs" dxfId="1989" priority="253" operator="equal">
      <formula>1</formula>
    </cfRule>
  </conditionalFormatting>
  <conditionalFormatting sqref="B23:F23">
    <cfRule type="cellIs" dxfId="1988" priority="250" operator="equal">
      <formula>0.5</formula>
    </cfRule>
    <cfRule type="cellIs" dxfId="1987" priority="251" operator="equal">
      <formula>1</formula>
    </cfRule>
  </conditionalFormatting>
  <conditionalFormatting sqref="B23:F23">
    <cfRule type="cellIs" dxfId="1986" priority="248" operator="equal">
      <formula>0.5</formula>
    </cfRule>
    <cfRule type="cellIs" dxfId="1985" priority="249" operator="equal">
      <formula>1</formula>
    </cfRule>
  </conditionalFormatting>
  <conditionalFormatting sqref="B23:F23">
    <cfRule type="cellIs" dxfId="1984" priority="246" operator="equal">
      <formula>0.5</formula>
    </cfRule>
    <cfRule type="cellIs" dxfId="1983" priority="247" operator="equal">
      <formula>1</formula>
    </cfRule>
  </conditionalFormatting>
  <conditionalFormatting sqref="B15:F15">
    <cfRule type="cellIs" dxfId="1982" priority="244" operator="equal">
      <formula>0.5</formula>
    </cfRule>
    <cfRule type="cellIs" dxfId="1981" priority="245" operator="equal">
      <formula>1</formula>
    </cfRule>
  </conditionalFormatting>
  <conditionalFormatting sqref="B15:F15">
    <cfRule type="cellIs" dxfId="1980" priority="242" operator="equal">
      <formula>0.5</formula>
    </cfRule>
    <cfRule type="cellIs" dxfId="1979" priority="243" operator="equal">
      <formula>1</formula>
    </cfRule>
  </conditionalFormatting>
  <conditionalFormatting sqref="B15:F15">
    <cfRule type="cellIs" dxfId="1978" priority="240" operator="equal">
      <formula>0.5</formula>
    </cfRule>
    <cfRule type="cellIs" dxfId="1977" priority="241" operator="equal">
      <formula>1</formula>
    </cfRule>
  </conditionalFormatting>
  <conditionalFormatting sqref="K15:O15">
    <cfRule type="cellIs" dxfId="1976" priority="238" operator="equal">
      <formula>0.5</formula>
    </cfRule>
    <cfRule type="cellIs" dxfId="1975" priority="239" operator="equal">
      <formula>1</formula>
    </cfRule>
  </conditionalFormatting>
  <conditionalFormatting sqref="K15:O15">
    <cfRule type="cellIs" dxfId="1974" priority="236" operator="equal">
      <formula>0.5</formula>
    </cfRule>
    <cfRule type="cellIs" dxfId="1973" priority="237" operator="equal">
      <formula>1</formula>
    </cfRule>
  </conditionalFormatting>
  <conditionalFormatting sqref="K15:O15">
    <cfRule type="cellIs" dxfId="1972" priority="234" operator="equal">
      <formula>0.5</formula>
    </cfRule>
    <cfRule type="cellIs" dxfId="1971" priority="235" operator="equal">
      <formula>1</formula>
    </cfRule>
  </conditionalFormatting>
  <conditionalFormatting sqref="B7:F7">
    <cfRule type="cellIs" dxfId="1970" priority="232" operator="equal">
      <formula>0.5</formula>
    </cfRule>
    <cfRule type="cellIs" dxfId="1969" priority="233" operator="equal">
      <formula>1</formula>
    </cfRule>
  </conditionalFormatting>
  <conditionalFormatting sqref="B7:F7">
    <cfRule type="cellIs" dxfId="1968" priority="230" operator="equal">
      <formula>0.5</formula>
    </cfRule>
    <cfRule type="cellIs" dxfId="1967" priority="231" operator="equal">
      <formula>1</formula>
    </cfRule>
  </conditionalFormatting>
  <conditionalFormatting sqref="B7:F7">
    <cfRule type="cellIs" dxfId="1966" priority="228" operator="equal">
      <formula>0.5</formula>
    </cfRule>
    <cfRule type="cellIs" dxfId="1965" priority="229" operator="equal">
      <formula>1</formula>
    </cfRule>
  </conditionalFormatting>
  <conditionalFormatting sqref="K7:O7">
    <cfRule type="cellIs" dxfId="1964" priority="226" operator="equal">
      <formula>0.5</formula>
    </cfRule>
    <cfRule type="cellIs" dxfId="1963" priority="227" operator="equal">
      <formula>1</formula>
    </cfRule>
  </conditionalFormatting>
  <conditionalFormatting sqref="K7:O7">
    <cfRule type="cellIs" dxfId="1962" priority="224" operator="equal">
      <formula>0.5</formula>
    </cfRule>
    <cfRule type="cellIs" dxfId="1961" priority="225" operator="equal">
      <formula>1</formula>
    </cfRule>
  </conditionalFormatting>
  <conditionalFormatting sqref="K7:O7">
    <cfRule type="cellIs" dxfId="1960" priority="222" operator="equal">
      <formula>0.5</formula>
    </cfRule>
    <cfRule type="cellIs" dxfId="1959" priority="223" operator="equal">
      <formula>1</formula>
    </cfRule>
  </conditionalFormatting>
  <conditionalFormatting sqref="K7:P7">
    <cfRule type="cellIs" dxfId="1958" priority="220" operator="equal">
      <formula>0.5</formula>
    </cfRule>
    <cfRule type="cellIs" dxfId="1957" priority="221" operator="equal">
      <formula>1</formula>
    </cfRule>
  </conditionalFormatting>
  <conditionalFormatting sqref="P7">
    <cfRule type="cellIs" dxfId="1956" priority="219" operator="greaterThan">
      <formula>0.1</formula>
    </cfRule>
  </conditionalFormatting>
  <conditionalFormatting sqref="K7:P7">
    <cfRule type="cellIs" dxfId="1955" priority="217" operator="equal">
      <formula>0.5</formula>
    </cfRule>
    <cfRule type="cellIs" dxfId="1954" priority="218" operator="equal">
      <formula>1</formula>
    </cfRule>
  </conditionalFormatting>
  <conditionalFormatting sqref="P7">
    <cfRule type="cellIs" dxfId="1953" priority="216" operator="greaterThan">
      <formula>0.1</formula>
    </cfRule>
  </conditionalFormatting>
  <conditionalFormatting sqref="K7:P7">
    <cfRule type="cellIs" dxfId="1952" priority="214" operator="equal">
      <formula>0.5</formula>
    </cfRule>
    <cfRule type="cellIs" dxfId="1951" priority="215" operator="equal">
      <formula>1</formula>
    </cfRule>
  </conditionalFormatting>
  <conditionalFormatting sqref="P7">
    <cfRule type="cellIs" dxfId="1950" priority="213" operator="greaterThan">
      <formula>0.1</formula>
    </cfRule>
  </conditionalFormatting>
  <conditionalFormatting sqref="K7:P7">
    <cfRule type="cellIs" dxfId="1949" priority="211" operator="equal">
      <formula>0.5</formula>
    </cfRule>
    <cfRule type="cellIs" dxfId="1948" priority="212" operator="equal">
      <formula>1</formula>
    </cfRule>
  </conditionalFormatting>
  <conditionalFormatting sqref="P7">
    <cfRule type="cellIs" dxfId="1947" priority="210" operator="greaterThan">
      <formula>0.1</formula>
    </cfRule>
  </conditionalFormatting>
  <conditionalFormatting sqref="K7:P7">
    <cfRule type="cellIs" dxfId="1946" priority="208" operator="equal">
      <formula>0.5</formula>
    </cfRule>
    <cfRule type="cellIs" dxfId="1945" priority="209" operator="equal">
      <formula>1</formula>
    </cfRule>
  </conditionalFormatting>
  <conditionalFormatting sqref="P7">
    <cfRule type="cellIs" dxfId="1944" priority="207" operator="greaterThan">
      <formula>0.1</formula>
    </cfRule>
  </conditionalFormatting>
  <conditionalFormatting sqref="K7:O7">
    <cfRule type="cellIs" dxfId="1943" priority="205" operator="equal">
      <formula>0.5</formula>
    </cfRule>
    <cfRule type="cellIs" dxfId="1942" priority="206" operator="equal">
      <formula>1</formula>
    </cfRule>
  </conditionalFormatting>
  <conditionalFormatting sqref="K7:O7">
    <cfRule type="cellIs" dxfId="1941" priority="203" operator="equal">
      <formula>0.5</formula>
    </cfRule>
    <cfRule type="cellIs" dxfId="1940" priority="204" operator="equal">
      <formula>1</formula>
    </cfRule>
  </conditionalFormatting>
  <conditionalFormatting sqref="K7:O7">
    <cfRule type="cellIs" dxfId="1939" priority="201" operator="equal">
      <formula>0.5</formula>
    </cfRule>
    <cfRule type="cellIs" dxfId="1938" priority="202" operator="equal">
      <formula>1</formula>
    </cfRule>
  </conditionalFormatting>
  <conditionalFormatting sqref="K15:P15">
    <cfRule type="cellIs" dxfId="1937" priority="199" operator="equal">
      <formula>0.5</formula>
    </cfRule>
    <cfRule type="cellIs" dxfId="1936" priority="200" operator="equal">
      <formula>1</formula>
    </cfRule>
  </conditionalFormatting>
  <conditionalFormatting sqref="P15">
    <cfRule type="cellIs" dxfId="1935" priority="198" operator="greaterThan">
      <formula>0.1</formula>
    </cfRule>
  </conditionalFormatting>
  <conditionalFormatting sqref="K15:P15">
    <cfRule type="cellIs" dxfId="1934" priority="196" operator="equal">
      <formula>0.5</formula>
    </cfRule>
    <cfRule type="cellIs" dxfId="1933" priority="197" operator="equal">
      <formula>1</formula>
    </cfRule>
  </conditionalFormatting>
  <conditionalFormatting sqref="P15">
    <cfRule type="cellIs" dxfId="1932" priority="195" operator="greaterThan">
      <formula>0.1</formula>
    </cfRule>
  </conditionalFormatting>
  <conditionalFormatting sqref="K15:P15">
    <cfRule type="cellIs" dxfId="1931" priority="193" operator="equal">
      <formula>0.5</formula>
    </cfRule>
    <cfRule type="cellIs" dxfId="1930" priority="194" operator="equal">
      <formula>1</formula>
    </cfRule>
  </conditionalFormatting>
  <conditionalFormatting sqref="P15">
    <cfRule type="cellIs" dxfId="1929" priority="192" operator="greaterThan">
      <formula>0.1</formula>
    </cfRule>
  </conditionalFormatting>
  <conditionalFormatting sqref="K15:P15">
    <cfRule type="cellIs" dxfId="1928" priority="190" operator="equal">
      <formula>0.5</formula>
    </cfRule>
    <cfRule type="cellIs" dxfId="1927" priority="191" operator="equal">
      <formula>1</formula>
    </cfRule>
  </conditionalFormatting>
  <conditionalFormatting sqref="P15">
    <cfRule type="cellIs" dxfId="1926" priority="189" operator="greaterThan">
      <formula>0.1</formula>
    </cfRule>
  </conditionalFormatting>
  <conditionalFormatting sqref="K15:P15">
    <cfRule type="cellIs" dxfId="1925" priority="187" operator="equal">
      <formula>0.5</formula>
    </cfRule>
    <cfRule type="cellIs" dxfId="1924" priority="188" operator="equal">
      <formula>1</formula>
    </cfRule>
  </conditionalFormatting>
  <conditionalFormatting sqref="P15">
    <cfRule type="cellIs" dxfId="1923" priority="186" operator="greaterThan">
      <formula>0.1</formula>
    </cfRule>
  </conditionalFormatting>
  <conditionalFormatting sqref="K15:O15">
    <cfRule type="cellIs" dxfId="1922" priority="184" operator="equal">
      <formula>0.5</formula>
    </cfRule>
    <cfRule type="cellIs" dxfId="1921" priority="185" operator="equal">
      <formula>1</formula>
    </cfRule>
  </conditionalFormatting>
  <conditionalFormatting sqref="K15:O15">
    <cfRule type="cellIs" dxfId="1920" priority="182" operator="equal">
      <formula>0.5</formula>
    </cfRule>
    <cfRule type="cellIs" dxfId="1919" priority="183" operator="equal">
      <formula>1</formula>
    </cfRule>
  </conditionalFormatting>
  <conditionalFormatting sqref="K15:O15">
    <cfRule type="cellIs" dxfId="1918" priority="180" operator="equal">
      <formula>0.5</formula>
    </cfRule>
    <cfRule type="cellIs" dxfId="1917" priority="181" operator="equal">
      <formula>1</formula>
    </cfRule>
  </conditionalFormatting>
  <conditionalFormatting sqref="K23:P23">
    <cfRule type="cellIs" dxfId="1916" priority="178" operator="equal">
      <formula>0.5</formula>
    </cfRule>
    <cfRule type="cellIs" dxfId="1915" priority="179" operator="equal">
      <formula>1</formula>
    </cfRule>
  </conditionalFormatting>
  <conditionalFormatting sqref="P23">
    <cfRule type="cellIs" dxfId="1914" priority="177" operator="greaterThan">
      <formula>0.1</formula>
    </cfRule>
  </conditionalFormatting>
  <conditionalFormatting sqref="K23:P23">
    <cfRule type="cellIs" dxfId="1913" priority="175" operator="equal">
      <formula>0.5</formula>
    </cfRule>
    <cfRule type="cellIs" dxfId="1912" priority="176" operator="equal">
      <formula>1</formula>
    </cfRule>
  </conditionalFormatting>
  <conditionalFormatting sqref="P23">
    <cfRule type="cellIs" dxfId="1911" priority="174" operator="greaterThan">
      <formula>0.1</formula>
    </cfRule>
  </conditionalFormatting>
  <conditionalFormatting sqref="K23:P23">
    <cfRule type="cellIs" dxfId="1910" priority="172" operator="equal">
      <formula>0.5</formula>
    </cfRule>
    <cfRule type="cellIs" dxfId="1909" priority="173" operator="equal">
      <formula>1</formula>
    </cfRule>
  </conditionalFormatting>
  <conditionalFormatting sqref="P23">
    <cfRule type="cellIs" dxfId="1908" priority="171" operator="greaterThan">
      <formula>0.1</formula>
    </cfRule>
  </conditionalFormatting>
  <conditionalFormatting sqref="K23:P23">
    <cfRule type="cellIs" dxfId="1907" priority="169" operator="equal">
      <formula>0.5</formula>
    </cfRule>
    <cfRule type="cellIs" dxfId="1906" priority="170" operator="equal">
      <formula>1</formula>
    </cfRule>
  </conditionalFormatting>
  <conditionalFormatting sqref="P23">
    <cfRule type="cellIs" dxfId="1905" priority="168" operator="greaterThan">
      <formula>0.1</formula>
    </cfRule>
  </conditionalFormatting>
  <conditionalFormatting sqref="K23:P23">
    <cfRule type="cellIs" dxfId="1904" priority="166" operator="equal">
      <formula>0.5</formula>
    </cfRule>
    <cfRule type="cellIs" dxfId="1903" priority="167" operator="equal">
      <formula>1</formula>
    </cfRule>
  </conditionalFormatting>
  <conditionalFormatting sqref="P23">
    <cfRule type="cellIs" dxfId="1902" priority="165" operator="greaterThan">
      <formula>0.1</formula>
    </cfRule>
  </conditionalFormatting>
  <conditionalFormatting sqref="K23:O23">
    <cfRule type="cellIs" dxfId="1901" priority="163" operator="equal">
      <formula>0.5</formula>
    </cfRule>
    <cfRule type="cellIs" dxfId="1900" priority="164" operator="equal">
      <formula>1</formula>
    </cfRule>
  </conditionalFormatting>
  <conditionalFormatting sqref="K23:O23">
    <cfRule type="cellIs" dxfId="1899" priority="161" operator="equal">
      <formula>0.5</formula>
    </cfRule>
    <cfRule type="cellIs" dxfId="1898" priority="162" operator="equal">
      <formula>1</formula>
    </cfRule>
  </conditionalFormatting>
  <conditionalFormatting sqref="K23:O23">
    <cfRule type="cellIs" dxfId="1897" priority="159" operator="equal">
      <formula>0.5</formula>
    </cfRule>
    <cfRule type="cellIs" dxfId="1896" priority="160" operator="equal">
      <formula>1</formula>
    </cfRule>
  </conditionalFormatting>
  <conditionalFormatting sqref="K31:P31">
    <cfRule type="cellIs" dxfId="1895" priority="157" operator="equal">
      <formula>0.5</formula>
    </cfRule>
    <cfRule type="cellIs" dxfId="1894" priority="158" operator="equal">
      <formula>1</formula>
    </cfRule>
  </conditionalFormatting>
  <conditionalFormatting sqref="P31">
    <cfRule type="cellIs" dxfId="1893" priority="156" operator="greaterThan">
      <formula>0.1</formula>
    </cfRule>
  </conditionalFormatting>
  <conditionalFormatting sqref="K31:P31">
    <cfRule type="cellIs" dxfId="1892" priority="154" operator="equal">
      <formula>0.5</formula>
    </cfRule>
    <cfRule type="cellIs" dxfId="1891" priority="155" operator="equal">
      <formula>1</formula>
    </cfRule>
  </conditionalFormatting>
  <conditionalFormatting sqref="P31">
    <cfRule type="cellIs" dxfId="1890" priority="153" operator="greaterThan">
      <formula>0.1</formula>
    </cfRule>
  </conditionalFormatting>
  <conditionalFormatting sqref="K31:P31">
    <cfRule type="cellIs" dxfId="1889" priority="151" operator="equal">
      <formula>0.5</formula>
    </cfRule>
    <cfRule type="cellIs" dxfId="1888" priority="152" operator="equal">
      <formula>1</formula>
    </cfRule>
  </conditionalFormatting>
  <conditionalFormatting sqref="P31">
    <cfRule type="cellIs" dxfId="1887" priority="150" operator="greaterThan">
      <formula>0.1</formula>
    </cfRule>
  </conditionalFormatting>
  <conditionalFormatting sqref="K31:P31">
    <cfRule type="cellIs" dxfId="1886" priority="148" operator="equal">
      <formula>0.5</formula>
    </cfRule>
    <cfRule type="cellIs" dxfId="1885" priority="149" operator="equal">
      <formula>1</formula>
    </cfRule>
  </conditionalFormatting>
  <conditionalFormatting sqref="P31">
    <cfRule type="cellIs" dxfId="1884" priority="147" operator="greaterThan">
      <formula>0.1</formula>
    </cfRule>
  </conditionalFormatting>
  <conditionalFormatting sqref="K31:P31">
    <cfRule type="cellIs" dxfId="1883" priority="145" operator="equal">
      <formula>0.5</formula>
    </cfRule>
    <cfRule type="cellIs" dxfId="1882" priority="146" operator="equal">
      <formula>1</formula>
    </cfRule>
  </conditionalFormatting>
  <conditionalFormatting sqref="P31">
    <cfRule type="cellIs" dxfId="1881" priority="144" operator="greaterThan">
      <formula>0.1</formula>
    </cfRule>
  </conditionalFormatting>
  <conditionalFormatting sqref="K31:O31">
    <cfRule type="cellIs" dxfId="1880" priority="142" operator="equal">
      <formula>0.5</formula>
    </cfRule>
    <cfRule type="cellIs" dxfId="1879" priority="143" operator="equal">
      <formula>1</formula>
    </cfRule>
  </conditionalFormatting>
  <conditionalFormatting sqref="K31:O31">
    <cfRule type="cellIs" dxfId="1878" priority="140" operator="equal">
      <formula>0.5</formula>
    </cfRule>
    <cfRule type="cellIs" dxfId="1877" priority="141" operator="equal">
      <formula>1</formula>
    </cfRule>
  </conditionalFormatting>
  <conditionalFormatting sqref="K31:O31">
    <cfRule type="cellIs" dxfId="1876" priority="138" operator="equal">
      <formula>0.5</formula>
    </cfRule>
    <cfRule type="cellIs" dxfId="1875" priority="139" operator="equal">
      <formula>1</formula>
    </cfRule>
  </conditionalFormatting>
  <conditionalFormatting sqref="K39:P39">
    <cfRule type="cellIs" dxfId="1874" priority="136" operator="equal">
      <formula>0.5</formula>
    </cfRule>
    <cfRule type="cellIs" dxfId="1873" priority="137" operator="equal">
      <formula>1</formula>
    </cfRule>
  </conditionalFormatting>
  <conditionalFormatting sqref="P39">
    <cfRule type="cellIs" dxfId="1872" priority="135" operator="greaterThan">
      <formula>0.1</formula>
    </cfRule>
  </conditionalFormatting>
  <conditionalFormatting sqref="K39:P39">
    <cfRule type="cellIs" dxfId="1871" priority="133" operator="equal">
      <formula>0.5</formula>
    </cfRule>
    <cfRule type="cellIs" dxfId="1870" priority="134" operator="equal">
      <formula>1</formula>
    </cfRule>
  </conditionalFormatting>
  <conditionalFormatting sqref="P39">
    <cfRule type="cellIs" dxfId="1869" priority="132" operator="greaterThan">
      <formula>0.1</formula>
    </cfRule>
  </conditionalFormatting>
  <conditionalFormatting sqref="K39:P39">
    <cfRule type="cellIs" dxfId="1868" priority="130" operator="equal">
      <formula>0.5</formula>
    </cfRule>
    <cfRule type="cellIs" dxfId="1867" priority="131" operator="equal">
      <formula>1</formula>
    </cfRule>
  </conditionalFormatting>
  <conditionalFormatting sqref="P39">
    <cfRule type="cellIs" dxfId="1866" priority="129" operator="greaterThan">
      <formula>0.1</formula>
    </cfRule>
  </conditionalFormatting>
  <conditionalFormatting sqref="K39:P39">
    <cfRule type="cellIs" dxfId="1865" priority="127" operator="equal">
      <formula>0.5</formula>
    </cfRule>
    <cfRule type="cellIs" dxfId="1864" priority="128" operator="equal">
      <formula>1</formula>
    </cfRule>
  </conditionalFormatting>
  <conditionalFormatting sqref="P39">
    <cfRule type="cellIs" dxfId="1863" priority="126" operator="greaterThan">
      <formula>0.1</formula>
    </cfRule>
  </conditionalFormatting>
  <conditionalFormatting sqref="K39:P39">
    <cfRule type="cellIs" dxfId="1862" priority="124" operator="equal">
      <formula>0.5</formula>
    </cfRule>
    <cfRule type="cellIs" dxfId="1861" priority="125" operator="equal">
      <formula>1</formula>
    </cfRule>
  </conditionalFormatting>
  <conditionalFormatting sqref="P39">
    <cfRule type="cellIs" dxfId="1860" priority="123" operator="greaterThan">
      <formula>0.1</formula>
    </cfRule>
  </conditionalFormatting>
  <conditionalFormatting sqref="K39:O39">
    <cfRule type="cellIs" dxfId="1859" priority="121" operator="equal">
      <formula>0.5</formula>
    </cfRule>
    <cfRule type="cellIs" dxfId="1858" priority="122" operator="equal">
      <formula>1</formula>
    </cfRule>
  </conditionalFormatting>
  <conditionalFormatting sqref="K39:O39">
    <cfRule type="cellIs" dxfId="1857" priority="119" operator="equal">
      <formula>0.5</formula>
    </cfRule>
    <cfRule type="cellIs" dxfId="1856" priority="120" operator="equal">
      <formula>1</formula>
    </cfRule>
  </conditionalFormatting>
  <conditionalFormatting sqref="K39:O39">
    <cfRule type="cellIs" dxfId="1855" priority="117" operator="equal">
      <formula>0.5</formula>
    </cfRule>
    <cfRule type="cellIs" dxfId="1854" priority="118" operator="equal">
      <formula>1</formula>
    </cfRule>
  </conditionalFormatting>
  <conditionalFormatting sqref="K47:P47">
    <cfRule type="cellIs" dxfId="1853" priority="115" operator="equal">
      <formula>0.5</formula>
    </cfRule>
    <cfRule type="cellIs" dxfId="1852" priority="116" operator="equal">
      <formula>1</formula>
    </cfRule>
  </conditionalFormatting>
  <conditionalFormatting sqref="P47">
    <cfRule type="cellIs" dxfId="1851" priority="114" operator="greaterThan">
      <formula>0.1</formula>
    </cfRule>
  </conditionalFormatting>
  <conditionalFormatting sqref="K47:P47">
    <cfRule type="cellIs" dxfId="1850" priority="112" operator="equal">
      <formula>0.5</formula>
    </cfRule>
    <cfRule type="cellIs" dxfId="1849" priority="113" operator="equal">
      <formula>1</formula>
    </cfRule>
  </conditionalFormatting>
  <conditionalFormatting sqref="P47">
    <cfRule type="cellIs" dxfId="1848" priority="111" operator="greaterThan">
      <formula>0.1</formula>
    </cfRule>
  </conditionalFormatting>
  <conditionalFormatting sqref="K47:P47">
    <cfRule type="cellIs" dxfId="1847" priority="109" operator="equal">
      <formula>0.5</formula>
    </cfRule>
    <cfRule type="cellIs" dxfId="1846" priority="110" operator="equal">
      <formula>1</formula>
    </cfRule>
  </conditionalFormatting>
  <conditionalFormatting sqref="P47">
    <cfRule type="cellIs" dxfId="1845" priority="108" operator="greaterThan">
      <formula>0.1</formula>
    </cfRule>
  </conditionalFormatting>
  <conditionalFormatting sqref="K47:P47">
    <cfRule type="cellIs" dxfId="1844" priority="106" operator="equal">
      <formula>0.5</formula>
    </cfRule>
    <cfRule type="cellIs" dxfId="1843" priority="107" operator="equal">
      <formula>1</formula>
    </cfRule>
  </conditionalFormatting>
  <conditionalFormatting sqref="P47">
    <cfRule type="cellIs" dxfId="1842" priority="105" operator="greaterThan">
      <formula>0.1</formula>
    </cfRule>
  </conditionalFormatting>
  <conditionalFormatting sqref="K47:P47">
    <cfRule type="cellIs" dxfId="1841" priority="103" operator="equal">
      <formula>0.5</formula>
    </cfRule>
    <cfRule type="cellIs" dxfId="1840" priority="104" operator="equal">
      <formula>1</formula>
    </cfRule>
  </conditionalFormatting>
  <conditionalFormatting sqref="P47">
    <cfRule type="cellIs" dxfId="1839" priority="102" operator="greaterThan">
      <formula>0.1</formula>
    </cfRule>
  </conditionalFormatting>
  <conditionalFormatting sqref="K47:O47">
    <cfRule type="cellIs" dxfId="1838" priority="100" operator="equal">
      <formula>0.5</formula>
    </cfRule>
    <cfRule type="cellIs" dxfId="1837" priority="101" operator="equal">
      <formula>1</formula>
    </cfRule>
  </conditionalFormatting>
  <conditionalFormatting sqref="K47:O47">
    <cfRule type="cellIs" dxfId="1836" priority="98" operator="equal">
      <formula>0.5</formula>
    </cfRule>
    <cfRule type="cellIs" dxfId="1835" priority="99" operator="equal">
      <formula>1</formula>
    </cfRule>
  </conditionalFormatting>
  <conditionalFormatting sqref="K47:O47">
    <cfRule type="cellIs" dxfId="1834" priority="96" operator="equal">
      <formula>0.5</formula>
    </cfRule>
    <cfRule type="cellIs" dxfId="1833" priority="97" operator="equal">
      <formula>1</formula>
    </cfRule>
  </conditionalFormatting>
  <conditionalFormatting sqref="K55:P55">
    <cfRule type="cellIs" dxfId="1832" priority="94" operator="equal">
      <formula>0.5</formula>
    </cfRule>
    <cfRule type="cellIs" dxfId="1831" priority="95" operator="equal">
      <formula>1</formula>
    </cfRule>
  </conditionalFormatting>
  <conditionalFormatting sqref="P55">
    <cfRule type="cellIs" dxfId="1830" priority="93" operator="greaterThan">
      <formula>0.1</formula>
    </cfRule>
  </conditionalFormatting>
  <conditionalFormatting sqref="K55:P55">
    <cfRule type="cellIs" dxfId="1829" priority="91" operator="equal">
      <formula>0.5</formula>
    </cfRule>
    <cfRule type="cellIs" dxfId="1828" priority="92" operator="equal">
      <formula>1</formula>
    </cfRule>
  </conditionalFormatting>
  <conditionalFormatting sqref="P55">
    <cfRule type="cellIs" dxfId="1827" priority="90" operator="greaterThan">
      <formula>0.1</formula>
    </cfRule>
  </conditionalFormatting>
  <conditionalFormatting sqref="K55:P55">
    <cfRule type="cellIs" dxfId="1826" priority="88" operator="equal">
      <formula>0.5</formula>
    </cfRule>
    <cfRule type="cellIs" dxfId="1825" priority="89" operator="equal">
      <formula>1</formula>
    </cfRule>
  </conditionalFormatting>
  <conditionalFormatting sqref="P55">
    <cfRule type="cellIs" dxfId="1824" priority="87" operator="greaterThan">
      <formula>0.1</formula>
    </cfRule>
  </conditionalFormatting>
  <conditionalFormatting sqref="K55:P55">
    <cfRule type="cellIs" dxfId="1823" priority="85" operator="equal">
      <formula>0.5</formula>
    </cfRule>
    <cfRule type="cellIs" dxfId="1822" priority="86" operator="equal">
      <formula>1</formula>
    </cfRule>
  </conditionalFormatting>
  <conditionalFormatting sqref="P55">
    <cfRule type="cellIs" dxfId="1821" priority="84" operator="greaterThan">
      <formula>0.1</formula>
    </cfRule>
  </conditionalFormatting>
  <conditionalFormatting sqref="K55:P55">
    <cfRule type="cellIs" dxfId="1820" priority="82" operator="equal">
      <formula>0.5</formula>
    </cfRule>
    <cfRule type="cellIs" dxfId="1819" priority="83" operator="equal">
      <formula>1</formula>
    </cfRule>
  </conditionalFormatting>
  <conditionalFormatting sqref="P55">
    <cfRule type="cellIs" dxfId="1818" priority="81" operator="greaterThan">
      <formula>0.1</formula>
    </cfRule>
  </conditionalFormatting>
  <conditionalFormatting sqref="K55:O55">
    <cfRule type="cellIs" dxfId="1817" priority="79" operator="equal">
      <formula>0.5</formula>
    </cfRule>
    <cfRule type="cellIs" dxfId="1816" priority="80" operator="equal">
      <formula>1</formula>
    </cfRule>
  </conditionalFormatting>
  <conditionalFormatting sqref="K55:O55">
    <cfRule type="cellIs" dxfId="1815" priority="77" operator="equal">
      <formula>0.5</formula>
    </cfRule>
    <cfRule type="cellIs" dxfId="1814" priority="78" operator="equal">
      <formula>1</formula>
    </cfRule>
  </conditionalFormatting>
  <conditionalFormatting sqref="K55:O55">
    <cfRule type="cellIs" dxfId="1813" priority="75" operator="equal">
      <formula>0.5</formula>
    </cfRule>
    <cfRule type="cellIs" dxfId="1812" priority="76" operator="equal">
      <formula>1</formula>
    </cfRule>
  </conditionalFormatting>
  <conditionalFormatting sqref="K63:P63">
    <cfRule type="cellIs" dxfId="1811" priority="73" operator="equal">
      <formula>0.5</formula>
    </cfRule>
    <cfRule type="cellIs" dxfId="1810" priority="74" operator="equal">
      <formula>1</formula>
    </cfRule>
  </conditionalFormatting>
  <conditionalFormatting sqref="P63">
    <cfRule type="cellIs" dxfId="1809" priority="72" operator="greaterThan">
      <formula>0.1</formula>
    </cfRule>
  </conditionalFormatting>
  <conditionalFormatting sqref="K63:P63">
    <cfRule type="cellIs" dxfId="1808" priority="70" operator="equal">
      <formula>0.5</formula>
    </cfRule>
    <cfRule type="cellIs" dxfId="1807" priority="71" operator="equal">
      <formula>1</formula>
    </cfRule>
  </conditionalFormatting>
  <conditionalFormatting sqref="P63">
    <cfRule type="cellIs" dxfId="1806" priority="69" operator="greaterThan">
      <formula>0.1</formula>
    </cfRule>
  </conditionalFormatting>
  <conditionalFormatting sqref="K63:P63">
    <cfRule type="cellIs" dxfId="1805" priority="67" operator="equal">
      <formula>0.5</formula>
    </cfRule>
    <cfRule type="cellIs" dxfId="1804" priority="68" operator="equal">
      <formula>1</formula>
    </cfRule>
  </conditionalFormatting>
  <conditionalFormatting sqref="P63">
    <cfRule type="cellIs" dxfId="1803" priority="66" operator="greaterThan">
      <formula>0.1</formula>
    </cfRule>
  </conditionalFormatting>
  <conditionalFormatting sqref="K63:P63">
    <cfRule type="cellIs" dxfId="1802" priority="64" operator="equal">
      <formula>0.5</formula>
    </cfRule>
    <cfRule type="cellIs" dxfId="1801" priority="65" operator="equal">
      <formula>1</formula>
    </cfRule>
  </conditionalFormatting>
  <conditionalFormatting sqref="P63">
    <cfRule type="cellIs" dxfId="1800" priority="63" operator="greaterThan">
      <formula>0.1</formula>
    </cfRule>
  </conditionalFormatting>
  <conditionalFormatting sqref="K63:P63">
    <cfRule type="cellIs" dxfId="1799" priority="61" operator="equal">
      <formula>0.5</formula>
    </cfRule>
    <cfRule type="cellIs" dxfId="1798" priority="62" operator="equal">
      <formula>1</formula>
    </cfRule>
  </conditionalFormatting>
  <conditionalFormatting sqref="P63">
    <cfRule type="cellIs" dxfId="1797" priority="60" operator="greaterThan">
      <formula>0.1</formula>
    </cfRule>
  </conditionalFormatting>
  <conditionalFormatting sqref="K63:O63">
    <cfRule type="cellIs" dxfId="1796" priority="58" operator="equal">
      <formula>0.5</formula>
    </cfRule>
    <cfRule type="cellIs" dxfId="1795" priority="59" operator="equal">
      <formula>1</formula>
    </cfRule>
  </conditionalFormatting>
  <conditionalFormatting sqref="K63:O63">
    <cfRule type="cellIs" dxfId="1794" priority="56" operator="equal">
      <formula>0.5</formula>
    </cfRule>
    <cfRule type="cellIs" dxfId="1793" priority="57" operator="equal">
      <formula>1</formula>
    </cfRule>
  </conditionalFormatting>
  <conditionalFormatting sqref="K63:O63">
    <cfRule type="cellIs" dxfId="1792" priority="54" operator="equal">
      <formula>0.5</formula>
    </cfRule>
    <cfRule type="cellIs" dxfId="1791" priority="55" operator="equal">
      <formula>1</formula>
    </cfRule>
  </conditionalFormatting>
  <conditionalFormatting sqref="K71:P71">
    <cfRule type="cellIs" dxfId="1790" priority="52" operator="equal">
      <formula>0.5</formula>
    </cfRule>
    <cfRule type="cellIs" dxfId="1789" priority="53" operator="equal">
      <formula>1</formula>
    </cfRule>
  </conditionalFormatting>
  <conditionalFormatting sqref="P71">
    <cfRule type="cellIs" dxfId="1788" priority="51" operator="greaterThan">
      <formula>0.1</formula>
    </cfRule>
  </conditionalFormatting>
  <conditionalFormatting sqref="K71:P71">
    <cfRule type="cellIs" dxfId="1787" priority="49" operator="equal">
      <formula>0.5</formula>
    </cfRule>
    <cfRule type="cellIs" dxfId="1786" priority="50" operator="equal">
      <formula>1</formula>
    </cfRule>
  </conditionalFormatting>
  <conditionalFormatting sqref="P71">
    <cfRule type="cellIs" dxfId="1785" priority="48" operator="greaterThan">
      <formula>0.1</formula>
    </cfRule>
  </conditionalFormatting>
  <conditionalFormatting sqref="K71:P71">
    <cfRule type="cellIs" dxfId="1784" priority="46" operator="equal">
      <formula>0.5</formula>
    </cfRule>
    <cfRule type="cellIs" dxfId="1783" priority="47" operator="equal">
      <formula>1</formula>
    </cfRule>
  </conditionalFormatting>
  <conditionalFormatting sqref="P71">
    <cfRule type="cellIs" dxfId="1782" priority="45" operator="greaterThan">
      <formula>0.1</formula>
    </cfRule>
  </conditionalFormatting>
  <conditionalFormatting sqref="K71:P71">
    <cfRule type="cellIs" dxfId="1781" priority="43" operator="equal">
      <formula>0.5</formula>
    </cfRule>
    <cfRule type="cellIs" dxfId="1780" priority="44" operator="equal">
      <formula>1</formula>
    </cfRule>
  </conditionalFormatting>
  <conditionalFormatting sqref="P71">
    <cfRule type="cellIs" dxfId="1779" priority="42" operator="greaterThan">
      <formula>0.1</formula>
    </cfRule>
  </conditionalFormatting>
  <conditionalFormatting sqref="K71:P71">
    <cfRule type="cellIs" dxfId="1778" priority="40" operator="equal">
      <formula>0.5</formula>
    </cfRule>
    <cfRule type="cellIs" dxfId="1777" priority="41" operator="equal">
      <formula>1</formula>
    </cfRule>
  </conditionalFormatting>
  <conditionalFormatting sqref="P71">
    <cfRule type="cellIs" dxfId="1776" priority="39" operator="greaterThan">
      <formula>0.1</formula>
    </cfRule>
  </conditionalFormatting>
  <conditionalFormatting sqref="K71:O71">
    <cfRule type="cellIs" dxfId="1775" priority="37" operator="equal">
      <formula>0.5</formula>
    </cfRule>
    <cfRule type="cellIs" dxfId="1774" priority="38" operator="equal">
      <formula>1</formula>
    </cfRule>
  </conditionalFormatting>
  <conditionalFormatting sqref="K71:O71">
    <cfRule type="cellIs" dxfId="1773" priority="35" operator="equal">
      <formula>0.5</formula>
    </cfRule>
    <cfRule type="cellIs" dxfId="1772" priority="36" operator="equal">
      <formula>1</formula>
    </cfRule>
  </conditionalFormatting>
  <conditionalFormatting sqref="K71:O71">
    <cfRule type="cellIs" dxfId="1771" priority="33" operator="equal">
      <formula>0.5</formula>
    </cfRule>
    <cfRule type="cellIs" dxfId="1770" priority="34" operator="equal">
      <formula>1</formula>
    </cfRule>
  </conditionalFormatting>
  <conditionalFormatting sqref="H71">
    <cfRule type="cellIs" dxfId="1769" priority="32" operator="greaterThan">
      <formula>0.1</formula>
    </cfRule>
  </conditionalFormatting>
  <conditionalFormatting sqref="H71">
    <cfRule type="cellIs" dxfId="1768" priority="31" operator="greaterThan">
      <formula>0.1</formula>
    </cfRule>
  </conditionalFormatting>
  <conditionalFormatting sqref="Q71">
    <cfRule type="cellIs" dxfId="1767" priority="30" operator="greaterThan">
      <formula>0.1</formula>
    </cfRule>
  </conditionalFormatting>
  <conditionalFormatting sqref="Q71">
    <cfRule type="cellIs" dxfId="1766" priority="29" operator="greaterThan">
      <formula>0.1</formula>
    </cfRule>
  </conditionalFormatting>
  <conditionalFormatting sqref="H47">
    <cfRule type="cellIs" dxfId="1765" priority="28" operator="greaterThan">
      <formula>0.1</formula>
    </cfRule>
  </conditionalFormatting>
  <conditionalFormatting sqref="Q47">
    <cfRule type="cellIs" dxfId="1764" priority="27" operator="greaterThan">
      <formula>0.1</formula>
    </cfRule>
  </conditionalFormatting>
  <conditionalFormatting sqref="H31">
    <cfRule type="cellIs" dxfId="1763" priority="26" operator="greaterThan">
      <formula>0.1</formula>
    </cfRule>
  </conditionalFormatting>
  <conditionalFormatting sqref="H31">
    <cfRule type="cellIs" dxfId="1762" priority="25" operator="greaterThan">
      <formula>0.1</formula>
    </cfRule>
  </conditionalFormatting>
  <conditionalFormatting sqref="H31">
    <cfRule type="cellIs" dxfId="1761" priority="24" operator="greaterThan">
      <formula>0.1</formula>
    </cfRule>
  </conditionalFormatting>
  <conditionalFormatting sqref="H39">
    <cfRule type="cellIs" dxfId="1760" priority="23" operator="greaterThan">
      <formula>0.1</formula>
    </cfRule>
  </conditionalFormatting>
  <conditionalFormatting sqref="Q31">
    <cfRule type="cellIs" dxfId="1759" priority="21" operator="greaterThan">
      <formula>0.1</formula>
    </cfRule>
  </conditionalFormatting>
  <conditionalFormatting sqref="Q31">
    <cfRule type="cellIs" dxfId="1758" priority="20" operator="greaterThan">
      <formula>0.1</formula>
    </cfRule>
  </conditionalFormatting>
  <conditionalFormatting sqref="Q31">
    <cfRule type="cellIs" dxfId="1757" priority="19" operator="greaterThan">
      <formula>0.1</formula>
    </cfRule>
  </conditionalFormatting>
  <conditionalFormatting sqref="H23">
    <cfRule type="cellIs" dxfId="1756" priority="17" operator="greaterThan">
      <formula>0.1</formula>
    </cfRule>
  </conditionalFormatting>
  <conditionalFormatting sqref="H23">
    <cfRule type="cellIs" dxfId="1755" priority="16" operator="greaterThan">
      <formula>0.1</formula>
    </cfRule>
  </conditionalFormatting>
  <conditionalFormatting sqref="Q15">
    <cfRule type="cellIs" dxfId="1754" priority="15" operator="greaterThan">
      <formula>0.1</formula>
    </cfRule>
  </conditionalFormatting>
  <conditionalFormatting sqref="Q15">
    <cfRule type="cellIs" dxfId="1753" priority="13" operator="greaterThan">
      <formula>0.1</formula>
    </cfRule>
  </conditionalFormatting>
  <conditionalFormatting sqref="Q23">
    <cfRule type="cellIs" dxfId="1752" priority="12" operator="greaterThan">
      <formula>0.1</formula>
    </cfRule>
  </conditionalFormatting>
  <conditionalFormatting sqref="Q23">
    <cfRule type="cellIs" dxfId="1751" priority="11" operator="greaterThan">
      <formula>0.1</formula>
    </cfRule>
  </conditionalFormatting>
  <conditionalFormatting sqref="H15">
    <cfRule type="cellIs" dxfId="1750" priority="9" operator="greaterThan">
      <formula>0.1</formula>
    </cfRule>
  </conditionalFormatting>
  <conditionalFormatting sqref="H15">
    <cfRule type="cellIs" dxfId="1749" priority="8" operator="greaterThan">
      <formula>0.1</formula>
    </cfRule>
  </conditionalFormatting>
  <conditionalFormatting sqref="H15">
    <cfRule type="cellIs" dxfId="1748" priority="7" operator="greaterThan">
      <formula>0.1</formula>
    </cfRule>
  </conditionalFormatting>
  <conditionalFormatting sqref="H7">
    <cfRule type="cellIs" dxfId="1747" priority="5" operator="greaterThan">
      <formula>0.1</formula>
    </cfRule>
  </conditionalFormatting>
  <conditionalFormatting sqref="H7">
    <cfRule type="cellIs" dxfId="1746" priority="4" operator="greaterThan">
      <formula>0.1</formula>
    </cfRule>
  </conditionalFormatting>
  <conditionalFormatting sqref="Q7">
    <cfRule type="cellIs" dxfId="1745" priority="3" operator="greaterThan">
      <formula>0.1</formula>
    </cfRule>
  </conditionalFormatting>
  <conditionalFormatting sqref="Q7">
    <cfRule type="cellIs" dxfId="1744" priority="1" operator="greaterThan">
      <formula>0.1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Z233"/>
  <sheetViews>
    <sheetView zoomScale="80" zoomScaleNormal="80" workbookViewId="0">
      <selection sqref="A1:XFD1048576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337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61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428</v>
      </c>
      <c r="S1" s="475"/>
      <c r="T1" s="254"/>
    </row>
    <row r="2" spans="1:20" ht="15" customHeight="1">
      <c r="A2" s="224" t="s">
        <v>71</v>
      </c>
      <c r="B2" s="226">
        <v>123</v>
      </c>
      <c r="C2" s="411">
        <v>109</v>
      </c>
      <c r="D2" s="411">
        <v>130</v>
      </c>
      <c r="E2" s="411">
        <v>112</v>
      </c>
      <c r="F2" s="411">
        <v>103</v>
      </c>
      <c r="G2" s="100">
        <f>SUM(B2:F2)</f>
        <v>577</v>
      </c>
      <c r="H2" s="128"/>
      <c r="I2" s="129"/>
      <c r="J2" s="98" t="s">
        <v>91</v>
      </c>
      <c r="K2" s="225">
        <v>107</v>
      </c>
      <c r="L2" s="225">
        <v>91</v>
      </c>
      <c r="M2" s="225">
        <v>97</v>
      </c>
      <c r="N2" s="225">
        <v>100</v>
      </c>
      <c r="O2" s="225">
        <v>98</v>
      </c>
      <c r="P2" s="100">
        <f>SUM(K2:O2)</f>
        <v>493</v>
      </c>
      <c r="Q2" s="128"/>
      <c r="S2" s="254"/>
      <c r="T2" s="254"/>
    </row>
    <row r="3" spans="1:20">
      <c r="A3" s="224" t="s">
        <v>266</v>
      </c>
      <c r="B3" s="226">
        <v>122</v>
      </c>
      <c r="C3" s="411">
        <v>126</v>
      </c>
      <c r="D3" s="411">
        <v>90</v>
      </c>
      <c r="E3" s="411">
        <v>102</v>
      </c>
      <c r="F3" s="411">
        <v>107</v>
      </c>
      <c r="G3" s="100">
        <f>SUM(B3:F3)</f>
        <v>547</v>
      </c>
      <c r="H3" s="476" t="s">
        <v>55</v>
      </c>
      <c r="I3" s="477"/>
      <c r="J3" s="98" t="s">
        <v>10</v>
      </c>
      <c r="K3" s="225">
        <v>113</v>
      </c>
      <c r="L3" s="225">
        <v>93</v>
      </c>
      <c r="M3" s="225">
        <v>127</v>
      </c>
      <c r="N3" s="225">
        <v>127</v>
      </c>
      <c r="O3" s="225">
        <v>98</v>
      </c>
      <c r="P3" s="100">
        <f>SUM(K3:O3)</f>
        <v>558</v>
      </c>
      <c r="Q3" s="128"/>
    </row>
    <row r="4" spans="1:20">
      <c r="A4" s="99"/>
      <c r="B4" s="101">
        <f>SUM(B2:B3)</f>
        <v>245</v>
      </c>
      <c r="C4" s="101">
        <f t="shared" ref="C4:G4" si="0">SUM(C2:C3)</f>
        <v>235</v>
      </c>
      <c r="D4" s="101">
        <f t="shared" si="0"/>
        <v>220</v>
      </c>
      <c r="E4" s="101">
        <f t="shared" si="0"/>
        <v>214</v>
      </c>
      <c r="F4" s="101">
        <f t="shared" si="0"/>
        <v>210</v>
      </c>
      <c r="G4" s="102">
        <f t="shared" si="0"/>
        <v>1124</v>
      </c>
      <c r="H4" s="476"/>
      <c r="I4" s="477"/>
      <c r="J4" s="99"/>
      <c r="K4" s="101">
        <f t="shared" ref="K4:P4" si="1">SUM(K2:K3)</f>
        <v>220</v>
      </c>
      <c r="L4" s="101">
        <f t="shared" si="1"/>
        <v>184</v>
      </c>
      <c r="M4" s="101">
        <f t="shared" si="1"/>
        <v>224</v>
      </c>
      <c r="N4" s="101">
        <f t="shared" si="1"/>
        <v>227</v>
      </c>
      <c r="O4" s="101">
        <f t="shared" si="1"/>
        <v>196</v>
      </c>
      <c r="P4" s="102">
        <f t="shared" si="1"/>
        <v>1051</v>
      </c>
      <c r="Q4" s="128"/>
    </row>
    <row r="5" spans="1:20">
      <c r="A5" s="103" t="s">
        <v>12</v>
      </c>
      <c r="B5" s="104">
        <v>21</v>
      </c>
      <c r="C5" s="105">
        <f>B5</f>
        <v>21</v>
      </c>
      <c r="D5" s="104">
        <f>B5</f>
        <v>21</v>
      </c>
      <c r="E5" s="104">
        <f>B5</f>
        <v>21</v>
      </c>
      <c r="F5" s="104">
        <f>B5</f>
        <v>21</v>
      </c>
      <c r="G5" s="106">
        <f>SUM(B5:F5)</f>
        <v>105</v>
      </c>
      <c r="H5" s="249"/>
      <c r="I5" s="130"/>
      <c r="J5" s="103" t="s">
        <v>12</v>
      </c>
      <c r="K5" s="104">
        <v>24</v>
      </c>
      <c r="L5" s="105">
        <f>K5</f>
        <v>24</v>
      </c>
      <c r="M5" s="104">
        <f>K5</f>
        <v>24</v>
      </c>
      <c r="N5" s="104">
        <f>K5</f>
        <v>24</v>
      </c>
      <c r="O5" s="104">
        <f>K5</f>
        <v>24</v>
      </c>
      <c r="P5" s="106">
        <f>SUM(K5:O5)</f>
        <v>120</v>
      </c>
      <c r="Q5" s="249"/>
    </row>
    <row r="6" spans="1:20">
      <c r="A6" s="205">
        <f>B5-K5</f>
        <v>-3</v>
      </c>
      <c r="B6" s="108">
        <f>SUM(B4:B5)</f>
        <v>266</v>
      </c>
      <c r="C6" s="108">
        <f>SUM(C4:C5)</f>
        <v>256</v>
      </c>
      <c r="D6" s="108">
        <f>SUM(D4:D5)</f>
        <v>241</v>
      </c>
      <c r="E6" s="108">
        <f>SUM(E4:E5)</f>
        <v>235</v>
      </c>
      <c r="F6" s="108">
        <f>SUM(F4,F5)</f>
        <v>231</v>
      </c>
      <c r="G6" s="109">
        <f>SUM(B6:F6)</f>
        <v>1229</v>
      </c>
      <c r="H6" s="110" t="s">
        <v>14</v>
      </c>
      <c r="I6" s="130"/>
      <c r="J6" s="107"/>
      <c r="K6" s="108">
        <f>SUM(K4:K5)</f>
        <v>244</v>
      </c>
      <c r="L6" s="108">
        <f>SUM(L4:L5)</f>
        <v>208</v>
      </c>
      <c r="M6" s="108">
        <f>SUM(M4:M5)</f>
        <v>248</v>
      </c>
      <c r="N6" s="108">
        <f>SUM(N4:N5)</f>
        <v>251</v>
      </c>
      <c r="O6" s="108">
        <f>SUM(O4,O5)</f>
        <v>220</v>
      </c>
      <c r="P6" s="109">
        <f>SUM(K6:O6)</f>
        <v>1171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0</v>
      </c>
      <c r="E7" s="59">
        <f t="shared" si="2"/>
        <v>0</v>
      </c>
      <c r="F7" s="59">
        <f t="shared" si="2"/>
        <v>1</v>
      </c>
      <c r="G7" s="111">
        <f>IF(G6&gt;P6,2,0)+IF(G6&lt;P6,0)+IF(G6=P6,1)</f>
        <v>2</v>
      </c>
      <c r="H7" s="59">
        <f>SUM(B7:G7)</f>
        <v>5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1</v>
      </c>
      <c r="N7" s="59">
        <f t="shared" si="3"/>
        <v>1</v>
      </c>
      <c r="O7" s="59">
        <f t="shared" si="3"/>
        <v>0</v>
      </c>
      <c r="P7" s="111">
        <f>IF(P6&gt;G6,2,0)+IF(P6&lt;G6,0)+IF(P6=G6,1)</f>
        <v>0</v>
      </c>
      <c r="Q7" s="59">
        <f>SUM(K7:P7)</f>
        <v>2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63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57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82</v>
      </c>
      <c r="B10" s="225">
        <v>112</v>
      </c>
      <c r="C10" s="225">
        <v>112</v>
      </c>
      <c r="D10" s="225">
        <v>112</v>
      </c>
      <c r="E10" s="225">
        <v>112</v>
      </c>
      <c r="F10" s="225">
        <v>112</v>
      </c>
      <c r="G10" s="100">
        <f>SUM(B10:F10)</f>
        <v>560</v>
      </c>
      <c r="H10" s="128"/>
      <c r="I10" s="129"/>
      <c r="J10" s="224" t="s">
        <v>74</v>
      </c>
      <c r="K10" s="226">
        <v>99</v>
      </c>
      <c r="L10" s="226">
        <v>99</v>
      </c>
      <c r="M10" s="226">
        <v>111</v>
      </c>
      <c r="N10" s="226">
        <v>99</v>
      </c>
      <c r="O10" s="226">
        <v>99</v>
      </c>
      <c r="P10" s="100">
        <f>SUM(K10:O10)</f>
        <v>507</v>
      </c>
      <c r="Q10" s="128"/>
    </row>
    <row r="11" spans="1:20">
      <c r="A11" s="98" t="s">
        <v>83</v>
      </c>
      <c r="B11" s="225">
        <v>130</v>
      </c>
      <c r="C11" s="225">
        <v>120</v>
      </c>
      <c r="D11" s="225">
        <v>111</v>
      </c>
      <c r="E11" s="225">
        <v>114</v>
      </c>
      <c r="F11" s="225">
        <v>130</v>
      </c>
      <c r="G11" s="100">
        <f>SUM(B11:F11)</f>
        <v>605</v>
      </c>
      <c r="H11" s="476" t="s">
        <v>55</v>
      </c>
      <c r="I11" s="477"/>
      <c r="J11" s="224" t="s">
        <v>75</v>
      </c>
      <c r="K11" s="226">
        <v>112</v>
      </c>
      <c r="L11" s="226">
        <v>127</v>
      </c>
      <c r="M11" s="226">
        <v>116</v>
      </c>
      <c r="N11" s="226">
        <v>97</v>
      </c>
      <c r="O11" s="226">
        <v>104</v>
      </c>
      <c r="P11" s="100">
        <f>SUM(K11:O11)</f>
        <v>556</v>
      </c>
      <c r="Q11" s="128"/>
    </row>
    <row r="12" spans="1:20">
      <c r="A12" s="99"/>
      <c r="B12" s="101">
        <f t="shared" ref="B12:G12" si="4">SUM(B10:B11)</f>
        <v>242</v>
      </c>
      <c r="C12" s="101">
        <f t="shared" si="4"/>
        <v>232</v>
      </c>
      <c r="D12" s="101">
        <f t="shared" si="4"/>
        <v>223</v>
      </c>
      <c r="E12" s="101">
        <f t="shared" si="4"/>
        <v>226</v>
      </c>
      <c r="F12" s="101">
        <f t="shared" si="4"/>
        <v>242</v>
      </c>
      <c r="G12" s="102">
        <f t="shared" si="4"/>
        <v>1165</v>
      </c>
      <c r="H12" s="476"/>
      <c r="I12" s="477"/>
      <c r="J12" s="99"/>
      <c r="K12" s="101">
        <f t="shared" ref="K12:P12" si="5">SUM(K10:K11)</f>
        <v>211</v>
      </c>
      <c r="L12" s="101">
        <f t="shared" si="5"/>
        <v>226</v>
      </c>
      <c r="M12" s="101">
        <f t="shared" si="5"/>
        <v>227</v>
      </c>
      <c r="N12" s="101">
        <f t="shared" si="5"/>
        <v>196</v>
      </c>
      <c r="O12" s="101">
        <f t="shared" si="5"/>
        <v>203</v>
      </c>
      <c r="P12" s="102">
        <f t="shared" si="5"/>
        <v>1063</v>
      </c>
      <c r="Q12" s="128"/>
    </row>
    <row r="13" spans="1:20">
      <c r="A13" s="103" t="s">
        <v>12</v>
      </c>
      <c r="B13" s="104">
        <v>20</v>
      </c>
      <c r="C13" s="105">
        <f>B13</f>
        <v>20</v>
      </c>
      <c r="D13" s="104">
        <f>B13</f>
        <v>20</v>
      </c>
      <c r="E13" s="104">
        <f>B13</f>
        <v>20</v>
      </c>
      <c r="F13" s="104">
        <f>B13</f>
        <v>20</v>
      </c>
      <c r="G13" s="106">
        <f>SUM(B13:F13)</f>
        <v>100</v>
      </c>
      <c r="H13" s="249"/>
      <c r="I13" s="130"/>
      <c r="J13" s="103" t="s">
        <v>12</v>
      </c>
      <c r="K13" s="104">
        <v>33</v>
      </c>
      <c r="L13" s="105">
        <f>K13</f>
        <v>33</v>
      </c>
      <c r="M13" s="104">
        <f>K13</f>
        <v>33</v>
      </c>
      <c r="N13" s="104">
        <f>K13</f>
        <v>33</v>
      </c>
      <c r="O13" s="104">
        <f>K13</f>
        <v>33</v>
      </c>
      <c r="P13" s="106">
        <f>SUM(K13:O13)</f>
        <v>165</v>
      </c>
      <c r="Q13" s="249"/>
    </row>
    <row r="14" spans="1:20">
      <c r="A14" s="205">
        <f>B13-K13</f>
        <v>-13</v>
      </c>
      <c r="B14" s="108">
        <f>SUM(B12:B13)</f>
        <v>262</v>
      </c>
      <c r="C14" s="108">
        <f>SUM(C12:C13)</f>
        <v>252</v>
      </c>
      <c r="D14" s="108">
        <f>SUM(D12:D13)</f>
        <v>243</v>
      </c>
      <c r="E14" s="108">
        <f>SUM(E12:E13)</f>
        <v>246</v>
      </c>
      <c r="F14" s="108">
        <f>SUM(F12,F13)</f>
        <v>262</v>
      </c>
      <c r="G14" s="109">
        <f>SUM(B14:F14)</f>
        <v>1265</v>
      </c>
      <c r="H14" s="110" t="s">
        <v>14</v>
      </c>
      <c r="I14" s="130"/>
      <c r="J14" s="107"/>
      <c r="K14" s="108">
        <f>SUM(K12:K13)</f>
        <v>244</v>
      </c>
      <c r="L14" s="108">
        <f>SUM(L12:L13)</f>
        <v>259</v>
      </c>
      <c r="M14" s="108">
        <f>SUM(M12:M13)</f>
        <v>260</v>
      </c>
      <c r="N14" s="108">
        <f>SUM(N12:N13)</f>
        <v>229</v>
      </c>
      <c r="O14" s="108">
        <f>SUM(O12,O13)</f>
        <v>236</v>
      </c>
      <c r="P14" s="109">
        <f>SUM(K14:O14)</f>
        <v>1228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0</v>
      </c>
      <c r="D15" s="59">
        <f t="shared" si="6"/>
        <v>0</v>
      </c>
      <c r="E15" s="59">
        <f t="shared" si="6"/>
        <v>1</v>
      </c>
      <c r="F15" s="59">
        <f t="shared" si="6"/>
        <v>1</v>
      </c>
      <c r="G15" s="111">
        <f>IF(G14&gt;P14,2,0)+IF(G14&lt;P14,0)+IF(G14=P14,1)</f>
        <v>2</v>
      </c>
      <c r="H15" s="59">
        <f>SUM(B15:G15)</f>
        <v>5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1</v>
      </c>
      <c r="M15" s="59">
        <f t="shared" si="7"/>
        <v>1</v>
      </c>
      <c r="N15" s="59">
        <f t="shared" si="7"/>
        <v>0</v>
      </c>
      <c r="O15" s="59">
        <f t="shared" si="7"/>
        <v>0</v>
      </c>
      <c r="P15" s="111">
        <f>IF(P14&gt;G14,2,0)+IF(P14&lt;G14,0)+IF(P14=G14,1)</f>
        <v>0</v>
      </c>
      <c r="Q15" s="59">
        <f>SUM(K15:P15)</f>
        <v>2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389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58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84</v>
      </c>
      <c r="B18" s="225">
        <v>99</v>
      </c>
      <c r="C18" s="225">
        <v>118</v>
      </c>
      <c r="D18" s="225">
        <v>105</v>
      </c>
      <c r="E18" s="225">
        <v>124</v>
      </c>
      <c r="F18" s="225">
        <v>121</v>
      </c>
      <c r="G18" s="100">
        <f>SUM(B18:F18)</f>
        <v>567</v>
      </c>
      <c r="H18" s="128"/>
      <c r="I18" s="129"/>
      <c r="J18" s="98" t="s">
        <v>77</v>
      </c>
      <c r="K18" s="225">
        <v>104</v>
      </c>
      <c r="L18" s="225">
        <v>103</v>
      </c>
      <c r="M18" s="225">
        <v>118</v>
      </c>
      <c r="N18" s="225">
        <v>104</v>
      </c>
      <c r="O18" s="225">
        <v>128</v>
      </c>
      <c r="P18" s="100">
        <f>SUM(K18:O18)</f>
        <v>557</v>
      </c>
      <c r="Q18" s="128"/>
    </row>
    <row r="19" spans="1:17">
      <c r="A19" s="98" t="s">
        <v>85</v>
      </c>
      <c r="B19" s="225">
        <v>119</v>
      </c>
      <c r="C19" s="225">
        <v>125</v>
      </c>
      <c r="D19" s="225">
        <v>122</v>
      </c>
      <c r="E19" s="225">
        <v>142</v>
      </c>
      <c r="F19" s="225">
        <v>132</v>
      </c>
      <c r="G19" s="100">
        <f>SUM(B19:F19)</f>
        <v>640</v>
      </c>
      <c r="H19" s="476" t="s">
        <v>55</v>
      </c>
      <c r="I19" s="477"/>
      <c r="J19" s="98" t="s">
        <v>429</v>
      </c>
      <c r="K19" s="225">
        <v>126</v>
      </c>
      <c r="L19" s="225">
        <v>126</v>
      </c>
      <c r="M19" s="225">
        <v>126</v>
      </c>
      <c r="N19" s="225">
        <v>126</v>
      </c>
      <c r="O19" s="225">
        <v>126</v>
      </c>
      <c r="P19" s="100">
        <f>SUM(K19:O19)</f>
        <v>630</v>
      </c>
      <c r="Q19" s="128"/>
    </row>
    <row r="20" spans="1:17">
      <c r="A20" s="99"/>
      <c r="B20" s="101">
        <f t="shared" ref="B20:G20" si="8">SUM(B18:B19)</f>
        <v>218</v>
      </c>
      <c r="C20" s="101">
        <f t="shared" si="8"/>
        <v>243</v>
      </c>
      <c r="D20" s="101">
        <f t="shared" si="8"/>
        <v>227</v>
      </c>
      <c r="E20" s="101">
        <f t="shared" si="8"/>
        <v>266</v>
      </c>
      <c r="F20" s="101">
        <f t="shared" si="8"/>
        <v>253</v>
      </c>
      <c r="G20" s="102">
        <f t="shared" si="8"/>
        <v>1207</v>
      </c>
      <c r="H20" s="476"/>
      <c r="I20" s="477"/>
      <c r="J20" s="99"/>
      <c r="K20" s="101">
        <f t="shared" ref="K20:P20" si="9">SUM(K18:K19)</f>
        <v>230</v>
      </c>
      <c r="L20" s="101">
        <f t="shared" si="9"/>
        <v>229</v>
      </c>
      <c r="M20" s="101">
        <f t="shared" si="9"/>
        <v>244</v>
      </c>
      <c r="N20" s="101">
        <f t="shared" si="9"/>
        <v>230</v>
      </c>
      <c r="O20" s="101">
        <f t="shared" si="9"/>
        <v>254</v>
      </c>
      <c r="P20" s="102">
        <f t="shared" si="9"/>
        <v>1187</v>
      </c>
      <c r="Q20" s="128"/>
    </row>
    <row r="21" spans="1:17">
      <c r="A21" s="103" t="s">
        <v>12</v>
      </c>
      <c r="B21" s="104">
        <v>26</v>
      </c>
      <c r="C21" s="105">
        <f>B21</f>
        <v>26</v>
      </c>
      <c r="D21" s="104">
        <f>B21</f>
        <v>26</v>
      </c>
      <c r="E21" s="104">
        <f>B21</f>
        <v>26</v>
      </c>
      <c r="F21" s="104">
        <f>B21</f>
        <v>26</v>
      </c>
      <c r="G21" s="106">
        <f>SUM(B21:F21)</f>
        <v>130</v>
      </c>
      <c r="H21" s="249"/>
      <c r="I21" s="130"/>
      <c r="J21" s="103" t="s">
        <v>12</v>
      </c>
      <c r="K21" s="104">
        <v>17</v>
      </c>
      <c r="L21" s="105">
        <f>K21</f>
        <v>17</v>
      </c>
      <c r="M21" s="104">
        <f>K21</f>
        <v>17</v>
      </c>
      <c r="N21" s="104">
        <f>K21</f>
        <v>17</v>
      </c>
      <c r="O21" s="104">
        <f>K21</f>
        <v>17</v>
      </c>
      <c r="P21" s="106">
        <f>SUM(K21:O21)</f>
        <v>85</v>
      </c>
      <c r="Q21" s="249"/>
    </row>
    <row r="22" spans="1:17">
      <c r="A22" s="205"/>
      <c r="B22" s="108">
        <f>SUM(B20:B21)</f>
        <v>244</v>
      </c>
      <c r="C22" s="108">
        <f>SUM(C20:C21)</f>
        <v>269</v>
      </c>
      <c r="D22" s="108">
        <f>SUM(D20:D21)</f>
        <v>253</v>
      </c>
      <c r="E22" s="108">
        <f>SUM(E20:E21)</f>
        <v>292</v>
      </c>
      <c r="F22" s="108">
        <f>SUM(F20,F21)</f>
        <v>279</v>
      </c>
      <c r="G22" s="109">
        <f>SUM(B22:F22)</f>
        <v>1337</v>
      </c>
      <c r="H22" s="110" t="s">
        <v>14</v>
      </c>
      <c r="I22" s="130"/>
      <c r="J22" s="107">
        <f>K21-B21</f>
        <v>-9</v>
      </c>
      <c r="K22" s="108">
        <f>SUM(K20:K21)</f>
        <v>247</v>
      </c>
      <c r="L22" s="108">
        <f>SUM(L20:L21)</f>
        <v>246</v>
      </c>
      <c r="M22" s="108">
        <f>SUM(M20:M21)</f>
        <v>261</v>
      </c>
      <c r="N22" s="108">
        <f>SUM(N20:N21)</f>
        <v>247</v>
      </c>
      <c r="O22" s="108">
        <f>SUM(O20,O21)</f>
        <v>271</v>
      </c>
      <c r="P22" s="109">
        <f>SUM(K22:O22)</f>
        <v>1272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1</v>
      </c>
      <c r="D23" s="59">
        <f t="shared" si="10"/>
        <v>0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2</v>
      </c>
      <c r="H23" s="59">
        <f>SUM(B23:G23)</f>
        <v>5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0</v>
      </c>
      <c r="M23" s="59">
        <f t="shared" si="11"/>
        <v>1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0</v>
      </c>
      <c r="Q23" s="59">
        <f>SUM(K23:P23)</f>
        <v>2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355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56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86</v>
      </c>
      <c r="B26" s="225">
        <v>104</v>
      </c>
      <c r="C26" s="225">
        <v>128</v>
      </c>
      <c r="D26" s="225">
        <v>133</v>
      </c>
      <c r="E26" s="225">
        <v>109</v>
      </c>
      <c r="F26" s="225">
        <v>124</v>
      </c>
      <c r="G26" s="100">
        <f>SUM(B26:F26)</f>
        <v>598</v>
      </c>
      <c r="H26" s="128"/>
      <c r="I26" s="129"/>
      <c r="J26" s="98" t="s">
        <v>69</v>
      </c>
      <c r="K26" s="225">
        <v>105</v>
      </c>
      <c r="L26" s="225">
        <v>129</v>
      </c>
      <c r="M26" s="225">
        <v>117</v>
      </c>
      <c r="N26" s="225">
        <v>109</v>
      </c>
      <c r="O26" s="225">
        <v>106</v>
      </c>
      <c r="P26" s="100">
        <f>SUM(K26:O26)</f>
        <v>566</v>
      </c>
      <c r="Q26" s="128"/>
    </row>
    <row r="27" spans="1:17" ht="15" customHeight="1">
      <c r="A27" s="98" t="s">
        <v>87</v>
      </c>
      <c r="B27" s="225">
        <v>136</v>
      </c>
      <c r="C27" s="225">
        <v>134</v>
      </c>
      <c r="D27" s="225">
        <v>129</v>
      </c>
      <c r="E27" s="225">
        <v>154</v>
      </c>
      <c r="F27" s="225">
        <v>121</v>
      </c>
      <c r="G27" s="100">
        <f>SUM(B27:F27)</f>
        <v>674</v>
      </c>
      <c r="H27" s="476" t="s">
        <v>55</v>
      </c>
      <c r="I27" s="477"/>
      <c r="J27" s="98" t="s">
        <v>70</v>
      </c>
      <c r="K27" s="225">
        <v>126</v>
      </c>
      <c r="L27" s="225">
        <v>117</v>
      </c>
      <c r="M27" s="225">
        <v>115</v>
      </c>
      <c r="N27" s="225">
        <v>96</v>
      </c>
      <c r="O27" s="225">
        <v>125</v>
      </c>
      <c r="P27" s="100">
        <f>SUM(K27:O27)</f>
        <v>579</v>
      </c>
      <c r="Q27" s="128"/>
    </row>
    <row r="28" spans="1:17" ht="15" customHeight="1">
      <c r="A28" s="99"/>
      <c r="B28" s="101">
        <f>SUM(B26:B27)</f>
        <v>240</v>
      </c>
      <c r="C28" s="101">
        <f t="shared" ref="C28:G28" si="12">SUM(C26:C27)</f>
        <v>262</v>
      </c>
      <c r="D28" s="101">
        <f t="shared" si="12"/>
        <v>262</v>
      </c>
      <c r="E28" s="101">
        <f t="shared" si="12"/>
        <v>263</v>
      </c>
      <c r="F28" s="101">
        <f t="shared" si="12"/>
        <v>245</v>
      </c>
      <c r="G28" s="102">
        <f t="shared" si="12"/>
        <v>1272</v>
      </c>
      <c r="H28" s="476"/>
      <c r="I28" s="477"/>
      <c r="J28" s="99"/>
      <c r="K28" s="101">
        <f t="shared" ref="K28:P28" si="13">SUM(K26:K27)</f>
        <v>231</v>
      </c>
      <c r="L28" s="101">
        <f t="shared" si="13"/>
        <v>246</v>
      </c>
      <c r="M28" s="101">
        <f t="shared" si="13"/>
        <v>232</v>
      </c>
      <c r="N28" s="101">
        <f t="shared" si="13"/>
        <v>205</v>
      </c>
      <c r="O28" s="101">
        <f t="shared" si="13"/>
        <v>231</v>
      </c>
      <c r="P28" s="102">
        <f t="shared" si="13"/>
        <v>1145</v>
      </c>
      <c r="Q28" s="128"/>
    </row>
    <row r="29" spans="1:17">
      <c r="A29" s="103" t="s">
        <v>12</v>
      </c>
      <c r="B29" s="104">
        <v>4</v>
      </c>
      <c r="C29" s="105">
        <f>B29</f>
        <v>4</v>
      </c>
      <c r="D29" s="104">
        <f>B29</f>
        <v>4</v>
      </c>
      <c r="E29" s="104">
        <f>B29</f>
        <v>4</v>
      </c>
      <c r="F29" s="104">
        <f>B29</f>
        <v>4</v>
      </c>
      <c r="G29" s="106">
        <f>SUM(B29:F29)</f>
        <v>20</v>
      </c>
      <c r="H29" s="249"/>
      <c r="I29" s="130"/>
      <c r="J29" s="103" t="s">
        <v>12</v>
      </c>
      <c r="K29" s="104">
        <v>28</v>
      </c>
      <c r="L29" s="105">
        <f>K29</f>
        <v>28</v>
      </c>
      <c r="M29" s="104">
        <f>K29</f>
        <v>28</v>
      </c>
      <c r="N29" s="104">
        <f>K29</f>
        <v>28</v>
      </c>
      <c r="O29" s="104">
        <f>K29</f>
        <v>28</v>
      </c>
      <c r="P29" s="106">
        <f>SUM(K29:O29)</f>
        <v>140</v>
      </c>
      <c r="Q29" s="249"/>
    </row>
    <row r="30" spans="1:17">
      <c r="A30" s="205"/>
      <c r="B30" s="108">
        <f>SUM(B28:B29)</f>
        <v>244</v>
      </c>
      <c r="C30" s="108">
        <f>SUM(C28:C29)</f>
        <v>266</v>
      </c>
      <c r="D30" s="108">
        <f>SUM(D28:D29)</f>
        <v>266</v>
      </c>
      <c r="E30" s="108">
        <f>SUM(E28:E29)</f>
        <v>267</v>
      </c>
      <c r="F30" s="108">
        <f>SUM(F28,F29)</f>
        <v>249</v>
      </c>
      <c r="G30" s="109">
        <f>SUM(B30:F30)</f>
        <v>1292</v>
      </c>
      <c r="H30" s="110" t="s">
        <v>14</v>
      </c>
      <c r="I30" s="130"/>
      <c r="J30" s="107">
        <f>K29-B29</f>
        <v>24</v>
      </c>
      <c r="K30" s="108">
        <f>SUM(K28:K29)</f>
        <v>259</v>
      </c>
      <c r="L30" s="108">
        <f>SUM(L28:L29)</f>
        <v>274</v>
      </c>
      <c r="M30" s="108">
        <f>SUM(M28:M29)</f>
        <v>260</v>
      </c>
      <c r="N30" s="108">
        <f>SUM(N28:N29)</f>
        <v>233</v>
      </c>
      <c r="O30" s="108">
        <f>SUM(O28,O29)</f>
        <v>259</v>
      </c>
      <c r="P30" s="109">
        <f>SUM(K30:O30)</f>
        <v>1285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0</v>
      </c>
      <c r="D31" s="59">
        <f t="shared" si="14"/>
        <v>1</v>
      </c>
      <c r="E31" s="59">
        <f t="shared" si="14"/>
        <v>1</v>
      </c>
      <c r="F31" s="59">
        <f t="shared" si="14"/>
        <v>0</v>
      </c>
      <c r="G31" s="111">
        <f>IF(G30&gt;P30,2,0)+IF(G30&lt;P30,0)+IF(G30=P30,1)</f>
        <v>2</v>
      </c>
      <c r="H31" s="59">
        <f>SUM(B31:G31)</f>
        <v>4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1</v>
      </c>
      <c r="M31" s="59">
        <f t="shared" si="15"/>
        <v>0</v>
      </c>
      <c r="N31" s="59">
        <f t="shared" si="15"/>
        <v>0</v>
      </c>
      <c r="O31" s="59">
        <f t="shared" si="15"/>
        <v>1</v>
      </c>
      <c r="P31" s="111">
        <f>IF(P30&gt;G30,2,0)+IF(P30&lt;G30,0)+IF(P30=G30,1)</f>
        <v>0</v>
      </c>
      <c r="Q31" s="59">
        <f>SUM(K31:P31)</f>
        <v>3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66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73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21" t="s">
        <v>6</v>
      </c>
      <c r="B34" s="226">
        <v>103</v>
      </c>
      <c r="C34" s="226">
        <v>109</v>
      </c>
      <c r="D34" s="226">
        <v>108</v>
      </c>
      <c r="E34" s="226">
        <v>123</v>
      </c>
      <c r="F34" s="226">
        <v>108</v>
      </c>
      <c r="G34" s="100">
        <f>SUM(B34:F34)</f>
        <v>551</v>
      </c>
      <c r="H34" s="128"/>
      <c r="I34" s="129"/>
      <c r="J34" s="98" t="s">
        <v>3</v>
      </c>
      <c r="K34" s="225">
        <v>101</v>
      </c>
      <c r="L34" s="225">
        <v>92</v>
      </c>
      <c r="M34" s="225">
        <v>109</v>
      </c>
      <c r="N34" s="225">
        <v>108</v>
      </c>
      <c r="O34" s="225">
        <v>89</v>
      </c>
      <c r="P34" s="100">
        <f>SUM(K34:O34)</f>
        <v>499</v>
      </c>
      <c r="Q34" s="128"/>
    </row>
    <row r="35" spans="1:17" ht="15" customHeight="1">
      <c r="A35" s="21" t="s">
        <v>11</v>
      </c>
      <c r="B35" s="226">
        <v>149</v>
      </c>
      <c r="C35" s="226">
        <v>95</v>
      </c>
      <c r="D35" s="226">
        <v>104</v>
      </c>
      <c r="E35" s="226">
        <v>129</v>
      </c>
      <c r="F35" s="226">
        <v>111</v>
      </c>
      <c r="G35" s="100">
        <f>SUM(B35:F35)</f>
        <v>588</v>
      </c>
      <c r="H35" s="476" t="s">
        <v>55</v>
      </c>
      <c r="I35" s="477"/>
      <c r="J35" s="98" t="s">
        <v>4</v>
      </c>
      <c r="K35" s="225">
        <v>106</v>
      </c>
      <c r="L35" s="225">
        <v>96</v>
      </c>
      <c r="M35" s="225">
        <v>104</v>
      </c>
      <c r="N35" s="225">
        <v>110</v>
      </c>
      <c r="O35" s="225">
        <v>103</v>
      </c>
      <c r="P35" s="100">
        <f>SUM(K35:O35)</f>
        <v>519</v>
      </c>
      <c r="Q35" s="128"/>
    </row>
    <row r="36" spans="1:17" ht="15" customHeight="1">
      <c r="A36" s="99"/>
      <c r="B36" s="101">
        <f t="shared" ref="B36:G36" si="16">SUM(B34:B35)</f>
        <v>252</v>
      </c>
      <c r="C36" s="101">
        <f t="shared" si="16"/>
        <v>204</v>
      </c>
      <c r="D36" s="101">
        <f t="shared" si="16"/>
        <v>212</v>
      </c>
      <c r="E36" s="101">
        <f t="shared" si="16"/>
        <v>252</v>
      </c>
      <c r="F36" s="101">
        <f t="shared" si="16"/>
        <v>219</v>
      </c>
      <c r="G36" s="102">
        <f t="shared" si="16"/>
        <v>1139</v>
      </c>
      <c r="H36" s="476"/>
      <c r="I36" s="477"/>
      <c r="J36" s="99"/>
      <c r="K36" s="101">
        <f t="shared" ref="K36:P36" si="17">SUM(K34:K35)</f>
        <v>207</v>
      </c>
      <c r="L36" s="101">
        <f t="shared" si="17"/>
        <v>188</v>
      </c>
      <c r="M36" s="101">
        <f t="shared" si="17"/>
        <v>213</v>
      </c>
      <c r="N36" s="101">
        <f t="shared" si="17"/>
        <v>218</v>
      </c>
      <c r="O36" s="101">
        <f t="shared" si="17"/>
        <v>192</v>
      </c>
      <c r="P36" s="102">
        <f t="shared" si="17"/>
        <v>1018</v>
      </c>
      <c r="Q36" s="128"/>
    </row>
    <row r="37" spans="1:17">
      <c r="A37" s="103" t="s">
        <v>12</v>
      </c>
      <c r="B37" s="104">
        <v>16</v>
      </c>
      <c r="C37" s="105">
        <f>B37</f>
        <v>16</v>
      </c>
      <c r="D37" s="104">
        <f>B37</f>
        <v>16</v>
      </c>
      <c r="E37" s="104">
        <f>B37</f>
        <v>16</v>
      </c>
      <c r="F37" s="104">
        <f>B37</f>
        <v>16</v>
      </c>
      <c r="G37" s="106">
        <f>SUM(B37:F37)</f>
        <v>80</v>
      </c>
      <c r="H37" s="249"/>
      <c r="I37" s="130"/>
      <c r="J37" s="103" t="s">
        <v>12</v>
      </c>
      <c r="K37" s="104">
        <v>29</v>
      </c>
      <c r="L37" s="105">
        <f>K37</f>
        <v>29</v>
      </c>
      <c r="M37" s="104">
        <f>K37</f>
        <v>29</v>
      </c>
      <c r="N37" s="104">
        <f>K37</f>
        <v>29</v>
      </c>
      <c r="O37" s="104">
        <f>K37</f>
        <v>29</v>
      </c>
      <c r="P37" s="106">
        <f>SUM(K37:O37)</f>
        <v>145</v>
      </c>
      <c r="Q37" s="249"/>
    </row>
    <row r="38" spans="1:17">
      <c r="A38" s="205"/>
      <c r="B38" s="108">
        <f>SUM(B36:B37)</f>
        <v>268</v>
      </c>
      <c r="C38" s="108">
        <f>SUM(C36:C37)</f>
        <v>220</v>
      </c>
      <c r="D38" s="108">
        <f>SUM(D36:D37)</f>
        <v>228</v>
      </c>
      <c r="E38" s="108">
        <f>SUM(E36:E37)</f>
        <v>268</v>
      </c>
      <c r="F38" s="108">
        <f>SUM(F36,F37)</f>
        <v>235</v>
      </c>
      <c r="G38" s="109">
        <f>SUM(B38:F38)</f>
        <v>1219</v>
      </c>
      <c r="H38" s="110" t="s">
        <v>14</v>
      </c>
      <c r="I38" s="130"/>
      <c r="J38" s="107">
        <f>K37-B37</f>
        <v>13</v>
      </c>
      <c r="K38" s="108">
        <f>SUM(K36:K37)</f>
        <v>236</v>
      </c>
      <c r="L38" s="108">
        <f>SUM(L36:L37)</f>
        <v>217</v>
      </c>
      <c r="M38" s="108">
        <f>SUM(M36:M37)</f>
        <v>242</v>
      </c>
      <c r="N38" s="108">
        <f>SUM(N36:N37)</f>
        <v>247</v>
      </c>
      <c r="O38" s="108">
        <f>SUM(O36,O37)</f>
        <v>221</v>
      </c>
      <c r="P38" s="109">
        <f>SUM(K38:O38)</f>
        <v>1163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1</v>
      </c>
      <c r="C39" s="59">
        <f t="shared" ref="C39:F39" si="18">IF(C38&gt;L38,1,0)+IF(C38&lt;L38,0)+IF(C38=L38,0.5)</f>
        <v>1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2</v>
      </c>
      <c r="H39" s="59">
        <f>SUM(B39:G39)</f>
        <v>6</v>
      </c>
      <c r="I39" s="131"/>
      <c r="J39" s="99" t="s">
        <v>13</v>
      </c>
      <c r="K39" s="59">
        <f>IF(K38&gt;B38,1,0)+IF(K38&lt;B38,0)+IF(K38=B38,0.5)</f>
        <v>0</v>
      </c>
      <c r="L39" s="59">
        <f t="shared" ref="L39:O39" si="19">IF(L38&gt;C38,1,0)+IF(L38&lt;C38,0)+IF(L38=C38,0.5)</f>
        <v>0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0</v>
      </c>
      <c r="Q39" s="59">
        <f>SUM(K39:P39)</f>
        <v>1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68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59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29</v>
      </c>
      <c r="B42" s="225">
        <v>90</v>
      </c>
      <c r="C42" s="225">
        <v>122</v>
      </c>
      <c r="D42" s="225">
        <v>91</v>
      </c>
      <c r="E42" s="225">
        <v>113</v>
      </c>
      <c r="F42" s="225">
        <v>112</v>
      </c>
      <c r="G42" s="100">
        <f>SUM(B42:F42)</f>
        <v>528</v>
      </c>
      <c r="H42" s="128"/>
      <c r="I42" s="129"/>
      <c r="J42" s="98" t="s">
        <v>380</v>
      </c>
      <c r="K42" s="225">
        <v>149</v>
      </c>
      <c r="L42" s="225">
        <v>122</v>
      </c>
      <c r="M42" s="225">
        <v>108</v>
      </c>
      <c r="N42" s="225">
        <v>115</v>
      </c>
      <c r="O42" s="225">
        <v>95</v>
      </c>
      <c r="P42" s="100">
        <f>SUM(K42:O42)</f>
        <v>589</v>
      </c>
      <c r="Q42" s="128"/>
    </row>
    <row r="43" spans="1:17" ht="15" customHeight="1">
      <c r="A43" s="98" t="s">
        <v>30</v>
      </c>
      <c r="B43" s="225">
        <v>97</v>
      </c>
      <c r="C43" s="225">
        <v>101</v>
      </c>
      <c r="D43" s="225">
        <v>88</v>
      </c>
      <c r="E43" s="225">
        <v>94</v>
      </c>
      <c r="F43" s="225">
        <v>95</v>
      </c>
      <c r="G43" s="100">
        <f>SUM(B43:F43)</f>
        <v>475</v>
      </c>
      <c r="H43" s="476" t="s">
        <v>55</v>
      </c>
      <c r="I43" s="477"/>
      <c r="J43" s="98" t="s">
        <v>307</v>
      </c>
      <c r="K43" s="225">
        <v>125</v>
      </c>
      <c r="L43" s="225">
        <v>113</v>
      </c>
      <c r="M43" s="225">
        <v>122</v>
      </c>
      <c r="N43" s="225">
        <v>111</v>
      </c>
      <c r="O43" s="225">
        <v>128</v>
      </c>
      <c r="P43" s="100">
        <f>SUM(K43:O43)</f>
        <v>599</v>
      </c>
      <c r="Q43" s="128"/>
    </row>
    <row r="44" spans="1:17" ht="15" customHeight="1">
      <c r="A44" s="99"/>
      <c r="B44" s="101">
        <f t="shared" ref="B44:G44" si="20">SUM(B42:B43)</f>
        <v>187</v>
      </c>
      <c r="C44" s="101">
        <f t="shared" si="20"/>
        <v>223</v>
      </c>
      <c r="D44" s="101">
        <f t="shared" si="20"/>
        <v>179</v>
      </c>
      <c r="E44" s="101">
        <f t="shared" si="20"/>
        <v>207</v>
      </c>
      <c r="F44" s="101">
        <f t="shared" si="20"/>
        <v>207</v>
      </c>
      <c r="G44" s="102">
        <f t="shared" si="20"/>
        <v>1003</v>
      </c>
      <c r="H44" s="476"/>
      <c r="I44" s="477"/>
      <c r="J44" s="99"/>
      <c r="K44" s="101">
        <f t="shared" ref="K44:P44" si="21">SUM(K42:K43)</f>
        <v>274</v>
      </c>
      <c r="L44" s="101">
        <f t="shared" si="21"/>
        <v>235</v>
      </c>
      <c r="M44" s="101">
        <f t="shared" si="21"/>
        <v>230</v>
      </c>
      <c r="N44" s="101">
        <f t="shared" si="21"/>
        <v>226</v>
      </c>
      <c r="O44" s="101">
        <f t="shared" si="21"/>
        <v>223</v>
      </c>
      <c r="P44" s="102">
        <f t="shared" si="21"/>
        <v>1188</v>
      </c>
      <c r="Q44" s="128"/>
    </row>
    <row r="45" spans="1:17">
      <c r="A45" s="103" t="s">
        <v>12</v>
      </c>
      <c r="B45" s="104">
        <v>47</v>
      </c>
      <c r="C45" s="105">
        <f>B45</f>
        <v>47</v>
      </c>
      <c r="D45" s="104">
        <f>B45</f>
        <v>47</v>
      </c>
      <c r="E45" s="104">
        <f>B45</f>
        <v>47</v>
      </c>
      <c r="F45" s="104">
        <f>B45</f>
        <v>47</v>
      </c>
      <c r="G45" s="106">
        <f>SUM(B45:F45)</f>
        <v>235</v>
      </c>
      <c r="H45" s="249"/>
      <c r="I45" s="130"/>
      <c r="J45" s="103" t="s">
        <v>12</v>
      </c>
      <c r="K45" s="104">
        <v>11</v>
      </c>
      <c r="L45" s="105">
        <f>K45</f>
        <v>11</v>
      </c>
      <c r="M45" s="104">
        <f>K45</f>
        <v>11</v>
      </c>
      <c r="N45" s="104">
        <f>K45</f>
        <v>11</v>
      </c>
      <c r="O45" s="104">
        <f>K45</f>
        <v>11</v>
      </c>
      <c r="P45" s="106">
        <f>SUM(K45:O45)</f>
        <v>55</v>
      </c>
      <c r="Q45" s="249"/>
    </row>
    <row r="46" spans="1:17">
      <c r="A46" s="107"/>
      <c r="B46" s="108">
        <f>SUM(B44:B45)</f>
        <v>234</v>
      </c>
      <c r="C46" s="108">
        <f>SUM(C44:C45)</f>
        <v>270</v>
      </c>
      <c r="D46" s="108">
        <f>SUM(D44:D45)</f>
        <v>226</v>
      </c>
      <c r="E46" s="108">
        <f>SUM(E44:E45)</f>
        <v>254</v>
      </c>
      <c r="F46" s="108">
        <f>SUM(F44,F45)</f>
        <v>254</v>
      </c>
      <c r="G46" s="109">
        <f>SUM(B46:F46)</f>
        <v>1238</v>
      </c>
      <c r="H46" s="110" t="s">
        <v>14</v>
      </c>
      <c r="I46" s="130"/>
      <c r="J46" s="107">
        <f>K45-B45</f>
        <v>-36</v>
      </c>
      <c r="K46" s="108">
        <f>SUM(K44:K45)</f>
        <v>285</v>
      </c>
      <c r="L46" s="108">
        <f>SUM(L44:L45)</f>
        <v>246</v>
      </c>
      <c r="M46" s="108">
        <f>SUM(M44:M45)</f>
        <v>241</v>
      </c>
      <c r="N46" s="108">
        <f>SUM(N44:N45)</f>
        <v>237</v>
      </c>
      <c r="O46" s="108">
        <f>SUM(O44,O45)</f>
        <v>234</v>
      </c>
      <c r="P46" s="109">
        <f>SUM(K46:O46)</f>
        <v>1243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" si="22">IF(C46&gt;L46,1,0)+IF(C46&lt;L46,0)+IF(C46=L46,0.5)</f>
        <v>1</v>
      </c>
      <c r="D47" s="59">
        <f t="shared" ref="D47" si="23">IF(D46&gt;M46,1,0)+IF(D46&lt;M46,0)+IF(D46=M46,0.5)</f>
        <v>0</v>
      </c>
      <c r="E47" s="59">
        <f t="shared" ref="E47" si="24">IF(E46&gt;N46,1,0)+IF(E46&lt;N46,0)+IF(E46=N46,0.5)</f>
        <v>1</v>
      </c>
      <c r="F47" s="59">
        <f t="shared" ref="F47" si="25">IF(F46&gt;O46,1,0)+IF(F46&lt;O46,0)+IF(F46=O46,0.5)</f>
        <v>1</v>
      </c>
      <c r="G47" s="111">
        <f>IF(G46&gt;P46,2,0)+IF(G46&lt;P46,0)+IF(G46=P46,1)</f>
        <v>0</v>
      </c>
      <c r="H47" s="59">
        <f>SUM(B47:G47)</f>
        <v>3</v>
      </c>
      <c r="I47" s="131"/>
      <c r="J47" s="99" t="s">
        <v>13</v>
      </c>
      <c r="K47" s="59">
        <f>IF(K46&gt;B46,1,0)+IF(K46&lt;B46,0)+IF(K46=B46,0.5)</f>
        <v>1</v>
      </c>
      <c r="L47" s="59">
        <f t="shared" ref="L47" si="26">IF(L46&gt;C46,1,0)+IF(L46&lt;C46,0)+IF(L46=C46,0.5)</f>
        <v>0</v>
      </c>
      <c r="M47" s="59">
        <f t="shared" ref="M47" si="27">IF(M46&gt;D46,1,0)+IF(M46&lt;D46,0)+IF(M46=D46,0.5)</f>
        <v>1</v>
      </c>
      <c r="N47" s="59">
        <f t="shared" ref="N47" si="28">IF(N46&gt;E46,1,0)+IF(N46&lt;E46,0)+IF(N46=E46,0.5)</f>
        <v>0</v>
      </c>
      <c r="O47" s="59">
        <f t="shared" ref="O47" si="29">IF(O46&gt;F46,1,0)+IF(O46&lt;F46,0)+IF(O46=F46,0.5)</f>
        <v>0</v>
      </c>
      <c r="P47" s="111">
        <f>IF(P46&gt;G46,2,0)+IF(P46&lt;G46,0)+IF(P46=G46,1)</f>
        <v>2</v>
      </c>
      <c r="Q47" s="59">
        <f>SUM(K47:P47)</f>
        <v>4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334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60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88</v>
      </c>
      <c r="B50" s="225">
        <v>107</v>
      </c>
      <c r="C50" s="225">
        <v>121</v>
      </c>
      <c r="D50" s="225">
        <v>107</v>
      </c>
      <c r="E50" s="225">
        <v>111</v>
      </c>
      <c r="F50" s="225">
        <v>123</v>
      </c>
      <c r="G50" s="100">
        <f>SUM(B50:F50)</f>
        <v>569</v>
      </c>
      <c r="H50" s="128"/>
      <c r="I50" s="129"/>
      <c r="J50" s="224" t="s">
        <v>90</v>
      </c>
      <c r="K50" s="226">
        <v>101</v>
      </c>
      <c r="L50" s="226">
        <v>139</v>
      </c>
      <c r="M50" s="226">
        <v>120</v>
      </c>
      <c r="N50" s="226">
        <v>87</v>
      </c>
      <c r="O50" s="226">
        <v>141</v>
      </c>
      <c r="P50" s="100">
        <f>SUM(K50:O50)</f>
        <v>588</v>
      </c>
      <c r="Q50" s="128"/>
    </row>
    <row r="51" spans="1:17" ht="15" customHeight="1">
      <c r="A51" s="98" t="s">
        <v>89</v>
      </c>
      <c r="B51" s="225">
        <v>145</v>
      </c>
      <c r="C51" s="225">
        <v>144</v>
      </c>
      <c r="D51" s="225">
        <v>128</v>
      </c>
      <c r="E51" s="225">
        <v>114</v>
      </c>
      <c r="F51" s="225">
        <v>159</v>
      </c>
      <c r="G51" s="100">
        <f>SUM(B51:F51)</f>
        <v>690</v>
      </c>
      <c r="H51" s="476" t="s">
        <v>55</v>
      </c>
      <c r="I51" s="477"/>
      <c r="J51" s="224" t="s">
        <v>9</v>
      </c>
      <c r="K51" s="226">
        <v>120</v>
      </c>
      <c r="L51" s="226">
        <v>106</v>
      </c>
      <c r="M51" s="226">
        <v>103</v>
      </c>
      <c r="N51" s="226">
        <v>116</v>
      </c>
      <c r="O51" s="226">
        <v>135</v>
      </c>
      <c r="P51" s="100">
        <f>SUM(K51:O51)</f>
        <v>580</v>
      </c>
      <c r="Q51" s="128"/>
    </row>
    <row r="52" spans="1:17" ht="15" customHeight="1">
      <c r="A52" s="99"/>
      <c r="B52" s="101">
        <f>SUM(B50:B51)</f>
        <v>252</v>
      </c>
      <c r="C52" s="101">
        <f t="shared" ref="C52:G52" si="30">SUM(C50:C51)</f>
        <v>265</v>
      </c>
      <c r="D52" s="101">
        <f t="shared" si="30"/>
        <v>235</v>
      </c>
      <c r="E52" s="101">
        <f t="shared" si="30"/>
        <v>225</v>
      </c>
      <c r="F52" s="101">
        <f t="shared" si="30"/>
        <v>282</v>
      </c>
      <c r="G52" s="102">
        <f t="shared" si="30"/>
        <v>1259</v>
      </c>
      <c r="H52" s="476"/>
      <c r="I52" s="477"/>
      <c r="J52" s="99"/>
      <c r="K52" s="101">
        <f t="shared" ref="K52:P52" si="31">SUM(K50:K51)</f>
        <v>221</v>
      </c>
      <c r="L52" s="101">
        <f t="shared" si="31"/>
        <v>245</v>
      </c>
      <c r="M52" s="101">
        <f t="shared" si="31"/>
        <v>223</v>
      </c>
      <c r="N52" s="101">
        <f t="shared" si="31"/>
        <v>203</v>
      </c>
      <c r="O52" s="101">
        <f t="shared" si="31"/>
        <v>276</v>
      </c>
      <c r="P52" s="102">
        <f t="shared" si="31"/>
        <v>1168</v>
      </c>
      <c r="Q52" s="128"/>
    </row>
    <row r="53" spans="1:17">
      <c r="A53" s="103" t="s">
        <v>12</v>
      </c>
      <c r="B53" s="104">
        <v>17</v>
      </c>
      <c r="C53" s="105">
        <f>B53</f>
        <v>17</v>
      </c>
      <c r="D53" s="104">
        <f>B53</f>
        <v>17</v>
      </c>
      <c r="E53" s="104">
        <f>B53</f>
        <v>17</v>
      </c>
      <c r="F53" s="104">
        <f>B53</f>
        <v>17</v>
      </c>
      <c r="G53" s="106">
        <f>SUM(B53:F53)</f>
        <v>85</v>
      </c>
      <c r="H53" s="249"/>
      <c r="I53" s="130"/>
      <c r="J53" s="103" t="s">
        <v>12</v>
      </c>
      <c r="K53" s="104">
        <v>17</v>
      </c>
      <c r="L53" s="105">
        <f>K53</f>
        <v>17</v>
      </c>
      <c r="M53" s="104">
        <f>K53</f>
        <v>17</v>
      </c>
      <c r="N53" s="104">
        <f>K53</f>
        <v>17</v>
      </c>
      <c r="O53" s="104">
        <f>K53</f>
        <v>17</v>
      </c>
      <c r="P53" s="106">
        <f>SUM(K53:O53)</f>
        <v>85</v>
      </c>
      <c r="Q53" s="249"/>
    </row>
    <row r="54" spans="1:17">
      <c r="A54" s="107"/>
      <c r="B54" s="108">
        <f>SUM(B52:B53)</f>
        <v>269</v>
      </c>
      <c r="C54" s="108">
        <f>SUM(C52:C53)</f>
        <v>282</v>
      </c>
      <c r="D54" s="108">
        <f>SUM(D52:D53)</f>
        <v>252</v>
      </c>
      <c r="E54" s="108">
        <f>SUM(E52:E53)</f>
        <v>242</v>
      </c>
      <c r="F54" s="108">
        <f>SUM(F52,F53)</f>
        <v>299</v>
      </c>
      <c r="G54" s="109">
        <f>SUM(B54:F54)</f>
        <v>1344</v>
      </c>
      <c r="H54" s="110" t="s">
        <v>14</v>
      </c>
      <c r="I54" s="130"/>
      <c r="J54" s="107">
        <f>K53-B53</f>
        <v>0</v>
      </c>
      <c r="K54" s="108">
        <f>SUM(K52:K53)</f>
        <v>238</v>
      </c>
      <c r="L54" s="108">
        <f>SUM(L52:L53)</f>
        <v>262</v>
      </c>
      <c r="M54" s="108">
        <f>SUM(M52:M53)</f>
        <v>240</v>
      </c>
      <c r="N54" s="108">
        <f>SUM(N52:N53)</f>
        <v>220</v>
      </c>
      <c r="O54" s="108">
        <f>SUM(O52,O53)</f>
        <v>293</v>
      </c>
      <c r="P54" s="109">
        <f>SUM(K54:O54)</f>
        <v>1253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1</v>
      </c>
      <c r="C55" s="59">
        <f t="shared" ref="C55:F55" si="32">IF(C54&gt;L54,1,0)+IF(C54&lt;L54,0)+IF(C54=L54,0.5)</f>
        <v>1</v>
      </c>
      <c r="D55" s="59">
        <f t="shared" si="32"/>
        <v>1</v>
      </c>
      <c r="E55" s="59">
        <f t="shared" si="32"/>
        <v>1</v>
      </c>
      <c r="F55" s="59">
        <f t="shared" si="32"/>
        <v>1</v>
      </c>
      <c r="G55" s="111">
        <f>IF(G54&gt;P54,2,0)+IF(G54&lt;P54,0)+IF(G54=P54,1)</f>
        <v>2</v>
      </c>
      <c r="H55" s="59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33">IF(L54&gt;C54,1,0)+IF(L54&lt;C54,0)+IF(L54=C54,0.5)</f>
        <v>0</v>
      </c>
      <c r="M55" s="59">
        <f t="shared" si="33"/>
        <v>0</v>
      </c>
      <c r="N55" s="59">
        <f t="shared" si="33"/>
        <v>0</v>
      </c>
      <c r="O55" s="59">
        <f t="shared" si="33"/>
        <v>0</v>
      </c>
      <c r="P55" s="111">
        <f>IF(P54&gt;G54,2,0)+IF(P54&lt;G54,0)+IF(P54=G54,1)</f>
        <v>0</v>
      </c>
      <c r="Q55" s="59">
        <f>SUM(K55:P55)</f>
        <v>0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111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62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119" t="s">
        <v>31</v>
      </c>
      <c r="B58" s="226">
        <v>114</v>
      </c>
      <c r="C58" s="226">
        <v>129</v>
      </c>
      <c r="D58" s="226">
        <v>132</v>
      </c>
      <c r="E58" s="226">
        <v>127</v>
      </c>
      <c r="F58" s="226">
        <v>87</v>
      </c>
      <c r="G58" s="23">
        <f>SUM(B58:F58)</f>
        <v>589</v>
      </c>
      <c r="H58" s="134"/>
      <c r="I58" s="135"/>
      <c r="J58" s="98" t="s">
        <v>27</v>
      </c>
      <c r="K58" s="225">
        <v>123</v>
      </c>
      <c r="L58" s="225">
        <v>122</v>
      </c>
      <c r="M58" s="225">
        <v>120</v>
      </c>
      <c r="N58" s="225">
        <v>117</v>
      </c>
      <c r="O58" s="225">
        <v>128</v>
      </c>
      <c r="P58" s="119">
        <f>SUM(K58:O58)</f>
        <v>610</v>
      </c>
      <c r="Q58" s="134"/>
    </row>
    <row r="59" spans="1:17" ht="15" customHeight="1">
      <c r="A59" s="119" t="s">
        <v>95</v>
      </c>
      <c r="B59" s="226">
        <v>133</v>
      </c>
      <c r="C59" s="226">
        <v>107</v>
      </c>
      <c r="D59" s="226">
        <v>125</v>
      </c>
      <c r="E59" s="226">
        <v>118</v>
      </c>
      <c r="F59" s="226">
        <v>118</v>
      </c>
      <c r="G59" s="23">
        <f>SUM(B59:F59)</f>
        <v>601</v>
      </c>
      <c r="H59" s="478" t="s">
        <v>55</v>
      </c>
      <c r="I59" s="479"/>
      <c r="J59" s="98" t="s">
        <v>28</v>
      </c>
      <c r="K59" s="225">
        <v>118</v>
      </c>
      <c r="L59" s="225">
        <v>129</v>
      </c>
      <c r="M59" s="225">
        <v>104</v>
      </c>
      <c r="N59" s="225">
        <v>105</v>
      </c>
      <c r="O59" s="225">
        <v>125</v>
      </c>
      <c r="P59" s="119">
        <f>SUM(K59:O59)</f>
        <v>581</v>
      </c>
      <c r="Q59" s="134"/>
    </row>
    <row r="60" spans="1:17" ht="15" customHeight="1">
      <c r="A60" s="22"/>
      <c r="B60" s="26">
        <f t="shared" ref="B60:G60" si="34">SUM(B58:B59)</f>
        <v>247</v>
      </c>
      <c r="C60" s="26">
        <f t="shared" si="34"/>
        <v>236</v>
      </c>
      <c r="D60" s="26">
        <f t="shared" si="34"/>
        <v>257</v>
      </c>
      <c r="E60" s="26">
        <f t="shared" si="34"/>
        <v>245</v>
      </c>
      <c r="F60" s="26">
        <f t="shared" si="34"/>
        <v>205</v>
      </c>
      <c r="G60" s="27">
        <f t="shared" si="34"/>
        <v>1190</v>
      </c>
      <c r="H60" s="478"/>
      <c r="I60" s="479"/>
      <c r="J60" s="22"/>
      <c r="K60" s="26">
        <f t="shared" ref="K60:P60" si="35">SUM(K58:K59)</f>
        <v>241</v>
      </c>
      <c r="L60" s="26">
        <f t="shared" si="35"/>
        <v>251</v>
      </c>
      <c r="M60" s="26">
        <f t="shared" si="35"/>
        <v>224</v>
      </c>
      <c r="N60" s="26">
        <f t="shared" si="35"/>
        <v>222</v>
      </c>
      <c r="O60" s="26">
        <f t="shared" si="35"/>
        <v>253</v>
      </c>
      <c r="P60" s="27">
        <f t="shared" si="35"/>
        <v>1191</v>
      </c>
      <c r="Q60" s="134"/>
    </row>
    <row r="61" spans="1:17">
      <c r="A61" s="2" t="s">
        <v>12</v>
      </c>
      <c r="B61" s="4">
        <v>39</v>
      </c>
      <c r="C61" s="15">
        <f>B61</f>
        <v>39</v>
      </c>
      <c r="D61" s="4">
        <f>B61</f>
        <v>39</v>
      </c>
      <c r="E61" s="4">
        <f>B61</f>
        <v>39</v>
      </c>
      <c r="F61" s="4">
        <f>B61</f>
        <v>39</v>
      </c>
      <c r="G61" s="6">
        <f>SUM(B61:F61)</f>
        <v>195</v>
      </c>
      <c r="H61" s="251"/>
      <c r="I61" s="136"/>
      <c r="J61" s="2" t="s">
        <v>12</v>
      </c>
      <c r="K61" s="4">
        <v>28</v>
      </c>
      <c r="L61" s="15">
        <f>K61</f>
        <v>28</v>
      </c>
      <c r="M61" s="4">
        <f>K61</f>
        <v>28</v>
      </c>
      <c r="N61" s="4">
        <f>K61</f>
        <v>28</v>
      </c>
      <c r="O61" s="4">
        <f>K61</f>
        <v>28</v>
      </c>
      <c r="P61" s="6">
        <f>SUM(K61:O61)</f>
        <v>140</v>
      </c>
      <c r="Q61" s="251"/>
    </row>
    <row r="62" spans="1:17">
      <c r="A62" s="205"/>
      <c r="B62" s="9">
        <f>SUM(B60:B61)</f>
        <v>286</v>
      </c>
      <c r="C62" s="9">
        <f>SUM(C60:C61)</f>
        <v>275</v>
      </c>
      <c r="D62" s="9">
        <f>SUM(D60:D61)</f>
        <v>296</v>
      </c>
      <c r="E62" s="9">
        <f>SUM(E60:E61)</f>
        <v>284</v>
      </c>
      <c r="F62" s="9">
        <f>SUM(F60,F61)</f>
        <v>244</v>
      </c>
      <c r="G62" s="10">
        <f>SUM(B62:F62)</f>
        <v>1385</v>
      </c>
      <c r="H62" s="16" t="s">
        <v>14</v>
      </c>
      <c r="I62" s="136"/>
      <c r="J62" s="205">
        <f>K61-B61</f>
        <v>-11</v>
      </c>
      <c r="K62" s="9">
        <f>SUM(K60:K61)</f>
        <v>269</v>
      </c>
      <c r="L62" s="9">
        <f>SUM(L60:L61)</f>
        <v>279</v>
      </c>
      <c r="M62" s="9">
        <f>SUM(M60:M61)</f>
        <v>252</v>
      </c>
      <c r="N62" s="9">
        <f>SUM(N60:N61)</f>
        <v>250</v>
      </c>
      <c r="O62" s="9">
        <f>SUM(O60,O61)</f>
        <v>281</v>
      </c>
      <c r="P62" s="10">
        <f>SUM(K62:O62)</f>
        <v>1331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1</v>
      </c>
      <c r="C63" s="59">
        <f t="shared" ref="C63:F63" si="36">IF(C62&gt;L62,1,0)+IF(C62&lt;L62,0)+IF(C62=L62,0.5)</f>
        <v>0</v>
      </c>
      <c r="D63" s="59">
        <f t="shared" si="36"/>
        <v>1</v>
      </c>
      <c r="E63" s="59">
        <f t="shared" si="36"/>
        <v>1</v>
      </c>
      <c r="F63" s="59">
        <f t="shared" si="36"/>
        <v>0</v>
      </c>
      <c r="G63" s="59">
        <f>IF(G62&gt;P62,2,0)+IF(G62&lt;P62,0)+IF(G62=P62,1)</f>
        <v>2</v>
      </c>
      <c r="H63" s="59">
        <f>SUM(B63:G63)</f>
        <v>5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7">IF(L62&gt;C62,1,0)+IF(L62&lt;C62,0)+IF(L62=C62,0.5)</f>
        <v>1</v>
      </c>
      <c r="M63" s="59">
        <f t="shared" si="37"/>
        <v>0</v>
      </c>
      <c r="N63" s="59">
        <f t="shared" si="37"/>
        <v>0</v>
      </c>
      <c r="O63" s="59">
        <f t="shared" si="37"/>
        <v>1</v>
      </c>
      <c r="P63" s="111">
        <f>IF(P62&gt;G62,2,0)+IF(P62&lt;G62,0)+IF(P62=G62,1)</f>
        <v>0</v>
      </c>
      <c r="Q63" s="59">
        <f>SUM(K63:P63)</f>
        <v>2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64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67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2</v>
      </c>
      <c r="B66" s="225">
        <v>139</v>
      </c>
      <c r="C66" s="225">
        <v>113</v>
      </c>
      <c r="D66" s="225">
        <v>134</v>
      </c>
      <c r="E66" s="225">
        <v>110</v>
      </c>
      <c r="F66" s="225">
        <v>128</v>
      </c>
      <c r="G66" s="100">
        <f>SUM(B66:F66)</f>
        <v>624</v>
      </c>
      <c r="H66" s="128"/>
      <c r="I66" s="129"/>
      <c r="J66" s="98" t="s">
        <v>80</v>
      </c>
      <c r="K66" s="225">
        <v>115</v>
      </c>
      <c r="L66" s="225">
        <v>93</v>
      </c>
      <c r="M66" s="225">
        <v>112</v>
      </c>
      <c r="N66" s="225">
        <v>98</v>
      </c>
      <c r="O66" s="225">
        <v>94</v>
      </c>
      <c r="P66" s="100">
        <f>SUM(K66:O66)</f>
        <v>512</v>
      </c>
      <c r="Q66" s="128"/>
    </row>
    <row r="67" spans="1:17" ht="15" customHeight="1">
      <c r="A67" s="117" t="s">
        <v>432</v>
      </c>
      <c r="B67" s="225">
        <v>87</v>
      </c>
      <c r="C67" s="225">
        <v>116</v>
      </c>
      <c r="D67" s="225">
        <v>121</v>
      </c>
      <c r="E67" s="225">
        <v>105</v>
      </c>
      <c r="F67" s="225">
        <v>118</v>
      </c>
      <c r="G67" s="100">
        <f>SUM(B67:F67)</f>
        <v>547</v>
      </c>
      <c r="H67" s="476" t="s">
        <v>55</v>
      </c>
      <c r="I67" s="477"/>
      <c r="J67" s="98" t="s">
        <v>430</v>
      </c>
      <c r="K67" s="225">
        <v>93</v>
      </c>
      <c r="L67" s="225">
        <v>93</v>
      </c>
      <c r="M67" s="225">
        <v>93</v>
      </c>
      <c r="N67" s="225">
        <v>93</v>
      </c>
      <c r="O67" s="225">
        <v>93</v>
      </c>
      <c r="P67" s="100">
        <f>SUM(K67:O67)</f>
        <v>465</v>
      </c>
      <c r="Q67" s="128"/>
    </row>
    <row r="68" spans="1:17" ht="15" customHeight="1">
      <c r="A68" s="99"/>
      <c r="B68" s="101">
        <f t="shared" ref="B68:G68" si="38">SUM(B66:B67)</f>
        <v>226</v>
      </c>
      <c r="C68" s="101">
        <f t="shared" si="38"/>
        <v>229</v>
      </c>
      <c r="D68" s="101">
        <f t="shared" si="38"/>
        <v>255</v>
      </c>
      <c r="E68" s="101">
        <f t="shared" si="38"/>
        <v>215</v>
      </c>
      <c r="F68" s="101">
        <f t="shared" si="38"/>
        <v>246</v>
      </c>
      <c r="G68" s="102">
        <f t="shared" si="38"/>
        <v>1171</v>
      </c>
      <c r="H68" s="476"/>
      <c r="I68" s="477"/>
      <c r="J68" s="99"/>
      <c r="K68" s="101">
        <f t="shared" ref="K68:P68" si="39">SUM(K66:K67)</f>
        <v>208</v>
      </c>
      <c r="L68" s="101">
        <f t="shared" si="39"/>
        <v>186</v>
      </c>
      <c r="M68" s="101">
        <f t="shared" si="39"/>
        <v>205</v>
      </c>
      <c r="N68" s="101">
        <f t="shared" si="39"/>
        <v>191</v>
      </c>
      <c r="O68" s="101">
        <f t="shared" si="39"/>
        <v>187</v>
      </c>
      <c r="P68" s="102">
        <f t="shared" si="39"/>
        <v>977</v>
      </c>
      <c r="Q68" s="128"/>
    </row>
    <row r="69" spans="1:17" ht="15" customHeight="1">
      <c r="A69" s="103" t="s">
        <v>12</v>
      </c>
      <c r="B69" s="104">
        <v>14</v>
      </c>
      <c r="C69" s="105">
        <f>B69</f>
        <v>14</v>
      </c>
      <c r="D69" s="104">
        <f>B69</f>
        <v>14</v>
      </c>
      <c r="E69" s="104">
        <f>B69</f>
        <v>14</v>
      </c>
      <c r="F69" s="104">
        <f>B69</f>
        <v>14</v>
      </c>
      <c r="G69" s="106">
        <f>SUM(B69:F69)</f>
        <v>70</v>
      </c>
      <c r="H69" s="249"/>
      <c r="I69" s="130"/>
      <c r="J69" s="103" t="s">
        <v>12</v>
      </c>
      <c r="K69" s="104">
        <v>51</v>
      </c>
      <c r="L69" s="105">
        <f>K69</f>
        <v>51</v>
      </c>
      <c r="M69" s="104">
        <f>K69</f>
        <v>51</v>
      </c>
      <c r="N69" s="104">
        <f>K69</f>
        <v>51</v>
      </c>
      <c r="O69" s="104">
        <f>K69</f>
        <v>51</v>
      </c>
      <c r="P69" s="106">
        <f>SUM(K69:O69)</f>
        <v>255</v>
      </c>
      <c r="Q69" s="249"/>
    </row>
    <row r="70" spans="1:17">
      <c r="A70" s="107"/>
      <c r="B70" s="108">
        <f>SUM(B68:B69)</f>
        <v>240</v>
      </c>
      <c r="C70" s="108">
        <f>SUM(C68:C69)</f>
        <v>243</v>
      </c>
      <c r="D70" s="108">
        <f>SUM(D68:D69)</f>
        <v>269</v>
      </c>
      <c r="E70" s="108">
        <f>SUM(E68:E69)</f>
        <v>229</v>
      </c>
      <c r="F70" s="108">
        <f>SUM(F68,F69)</f>
        <v>260</v>
      </c>
      <c r="G70" s="109">
        <f>SUM(B70:F70)</f>
        <v>1241</v>
      </c>
      <c r="H70" s="110" t="s">
        <v>14</v>
      </c>
      <c r="I70" s="130"/>
      <c r="J70" s="107">
        <f>K69-B69</f>
        <v>37</v>
      </c>
      <c r="K70" s="108">
        <f>SUM(K68:K69)</f>
        <v>259</v>
      </c>
      <c r="L70" s="108">
        <f>SUM(L68:L69)</f>
        <v>237</v>
      </c>
      <c r="M70" s="108">
        <f>SUM(M68:M69)</f>
        <v>256</v>
      </c>
      <c r="N70" s="108">
        <f>SUM(N68:N69)</f>
        <v>242</v>
      </c>
      <c r="O70" s="108">
        <f>SUM(O68,O69)</f>
        <v>238</v>
      </c>
      <c r="P70" s="109">
        <f>SUM(K70:O70)</f>
        <v>1232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:F71" si="40">IF(C70&gt;L70,1,0)+IF(C70&lt;L70,0)+IF(C70=L70,0.5)</f>
        <v>1</v>
      </c>
      <c r="D71" s="59">
        <f t="shared" si="40"/>
        <v>1</v>
      </c>
      <c r="E71" s="59">
        <f t="shared" si="40"/>
        <v>0</v>
      </c>
      <c r="F71" s="59">
        <f t="shared" si="40"/>
        <v>1</v>
      </c>
      <c r="G71" s="111">
        <f>IF(G70&gt;P70,2,0)+IF(G70&lt;P70,0)+IF(G70=P70,1)</f>
        <v>2</v>
      </c>
      <c r="H71" s="59">
        <f>SUM(B71:G71)</f>
        <v>5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41">IF(L70&gt;C70,1,0)+IF(L70&lt;C70,0)+IF(L70=C70,0.5)</f>
        <v>0</v>
      </c>
      <c r="M71" s="59">
        <f t="shared" si="41"/>
        <v>0</v>
      </c>
      <c r="N71" s="59">
        <f t="shared" si="41"/>
        <v>1</v>
      </c>
      <c r="O71" s="59">
        <f t="shared" si="41"/>
        <v>0</v>
      </c>
      <c r="P71" s="111">
        <f>IF(P70&gt;G70,2,0)+IF(P70&lt;G70,0)+IF(P70=G70,1)</f>
        <v>0</v>
      </c>
      <c r="Q71" s="59">
        <f>SUM(K71:P71)</f>
        <v>2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334</v>
      </c>
      <c r="E75" s="124">
        <f>MAX(W12,B4:F4,K4:O4,B12:F12,K12:O12,B20:F20,K20:O20,B28:F28,K28:O28,K36:O36,B36:F36,B44:F44,K44:O44,B52:F52,K52:O52,B60:F60,K60:O60,B68:F68,K68:O68)</f>
        <v>282</v>
      </c>
      <c r="H75" s="252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MAX(B66:F67,K66:O67,K58:O59,B58:F59,B50:F51,K50:O51,K42:O43,B42:F43,B34:F35,K34:O35,K26:O27,B26:F27,B18:F19,K18:O19)</f>
        <v>159</v>
      </c>
      <c r="Q75" s="252"/>
    </row>
    <row r="76" spans="1:17" s="125" customFormat="1">
      <c r="A76" s="124" t="s">
        <v>101</v>
      </c>
      <c r="B76" s="125" t="s">
        <v>355</v>
      </c>
      <c r="E76" s="124">
        <f>MAX(G68,P68,P60,G60,G52,P52,P44,G44,G36,P36,P28,G28,G20,P20,P12,G12,G4,P4)</f>
        <v>1272</v>
      </c>
      <c r="H76" s="252"/>
      <c r="J76" s="124" t="s">
        <v>105</v>
      </c>
      <c r="K76" s="124" t="s">
        <v>89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690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334</v>
      </c>
      <c r="E78" s="124">
        <f>MAX(B70:F70,K70:O70,K62:O62,B62:F62,B54:F54,K54:O54,K46:O46,B46:F46,B38:F38,K38:O38,K30:O30,B30:F30,B22:F22,K22:O22,K14:O14,B14:F14,B6:F6,K6:O6)</f>
        <v>299</v>
      </c>
      <c r="H78" s="252"/>
      <c r="Q78" s="252"/>
    </row>
    <row r="79" spans="1:17" s="125" customFormat="1">
      <c r="A79" s="124" t="s">
        <v>376</v>
      </c>
      <c r="B79" s="125" t="s">
        <v>111</v>
      </c>
      <c r="E79" s="124">
        <f>MAX(G70,P70,P62,G62,G54,P54,P46,G46,G38,P38,P30,G30,G22,P22,P14,G14,G6,P6)</f>
        <v>1385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H43:I44"/>
    <mergeCell ref="H51:I52"/>
    <mergeCell ref="H59:I60"/>
    <mergeCell ref="H67:I68"/>
    <mergeCell ref="R1:S1"/>
    <mergeCell ref="H3:I4"/>
    <mergeCell ref="H11:I12"/>
    <mergeCell ref="H19:I20"/>
    <mergeCell ref="H27:I28"/>
    <mergeCell ref="H35:I36"/>
  </mergeCells>
  <conditionalFormatting sqref="B39:G39 K39:P39 B55:G55 B63:G63 K55:P55 K63:P63 K47:P47 B47:G47">
    <cfRule type="cellIs" dxfId="1743" priority="395" operator="equal">
      <formula>0.5</formula>
    </cfRule>
    <cfRule type="cellIs" dxfId="1742" priority="396" operator="equal">
      <formula>1</formula>
    </cfRule>
  </conditionalFormatting>
  <conditionalFormatting sqref="H63 Q63 Q55 H55 H47 Q39 H39 Q47">
    <cfRule type="cellIs" dxfId="1741" priority="394" operator="greaterThan">
      <formula>0.1</formula>
    </cfRule>
  </conditionalFormatting>
  <conditionalFormatting sqref="P39 G39 G55 G63 P55 P63 P47 G47">
    <cfRule type="cellIs" dxfId="1740" priority="393" operator="greaterThan">
      <formula>0.1</formula>
    </cfRule>
  </conditionalFormatting>
  <conditionalFormatting sqref="B7:G7 K7:P7 B15:G15 B23:G23 B31:G31 K15:P15 K23:P23 K31:P31">
    <cfRule type="cellIs" dxfId="1739" priority="399" operator="equal">
      <formula>0.5</formula>
    </cfRule>
    <cfRule type="cellIs" dxfId="1738" priority="400" operator="equal">
      <formula>1</formula>
    </cfRule>
  </conditionalFormatting>
  <conditionalFormatting sqref="H31 Q31 Q23 H23 H15 Q15 Q7 H7">
    <cfRule type="cellIs" dxfId="1737" priority="398" operator="greaterThan">
      <formula>0.1</formula>
    </cfRule>
  </conditionalFormatting>
  <conditionalFormatting sqref="P7 G7 G15 G23 G31 P15 P23 P31">
    <cfRule type="cellIs" dxfId="1736" priority="397" operator="greaterThan">
      <formula>0.1</formula>
    </cfRule>
  </conditionalFormatting>
  <conditionalFormatting sqref="B7:G7 K7:P7 B15:G15 B23:G23 K15:P15 K23:P23 B31:G31 K31:P31 B39:G39 B47:G47 K39:P39 K47:P47">
    <cfRule type="cellIs" dxfId="1735" priority="391" operator="equal">
      <formula>0.5</formula>
    </cfRule>
    <cfRule type="cellIs" dxfId="1734" priority="392" operator="equal">
      <formula>1</formula>
    </cfRule>
  </conditionalFormatting>
  <conditionalFormatting sqref="Q23 H23 H15 Q15 Q7 H7 H47 H39 Q39 Q31 H31 Q47">
    <cfRule type="cellIs" dxfId="1733" priority="390" operator="greaterThan">
      <formula>0.1</formula>
    </cfRule>
  </conditionalFormatting>
  <conditionalFormatting sqref="P7 G7 G15 G23 P15 P23 P31 G31 G39 G47 P39 P47">
    <cfRule type="cellIs" dxfId="1732" priority="389" operator="greaterThan">
      <formula>0.1</formula>
    </cfRule>
  </conditionalFormatting>
  <conditionalFormatting sqref="B39:G39 K39:P39 B55:G55 B63:G63 K55:P55 K63:P63 K47:P47 B47:G47">
    <cfRule type="cellIs" dxfId="1731" priority="387" operator="equal">
      <formula>0.5</formula>
    </cfRule>
    <cfRule type="cellIs" dxfId="1730" priority="388" operator="equal">
      <formula>1</formula>
    </cfRule>
  </conditionalFormatting>
  <conditionalFormatting sqref="H63 Q63 Q55 H55 H47 Q39 H39 Q47">
    <cfRule type="cellIs" dxfId="1729" priority="386" operator="greaterThan">
      <formula>0.1</formula>
    </cfRule>
  </conditionalFormatting>
  <conditionalFormatting sqref="P39 G39 G55 P55 G63 P63 P47 G47">
    <cfRule type="cellIs" dxfId="1728" priority="385" operator="greaterThan">
      <formula>0.1</formula>
    </cfRule>
  </conditionalFormatting>
  <conditionalFormatting sqref="B71:G71 K71:P71">
    <cfRule type="cellIs" dxfId="1727" priority="383" operator="equal">
      <formula>0.5</formula>
    </cfRule>
    <cfRule type="cellIs" dxfId="1726" priority="384" operator="equal">
      <formula>1</formula>
    </cfRule>
  </conditionalFormatting>
  <conditionalFormatting sqref="H71 Q71">
    <cfRule type="cellIs" dxfId="1725" priority="382" operator="greaterThan">
      <formula>0.1</formula>
    </cfRule>
  </conditionalFormatting>
  <conditionalFormatting sqref="G71 P71">
    <cfRule type="cellIs" dxfId="1724" priority="381" operator="greaterThan">
      <formula>0.1</formula>
    </cfRule>
  </conditionalFormatting>
  <conditionalFormatting sqref="B55:G55 K55:P55 B63:G63 B71:G71 K63:P63 K71:P71">
    <cfRule type="cellIs" dxfId="1723" priority="379" operator="equal">
      <formula>0.5</formula>
    </cfRule>
    <cfRule type="cellIs" dxfId="1722" priority="380" operator="equal">
      <formula>1</formula>
    </cfRule>
  </conditionalFormatting>
  <conditionalFormatting sqref="Q71 H71 H63 Q63 Q55 H55">
    <cfRule type="cellIs" dxfId="1721" priority="378" operator="greaterThan">
      <formula>0.1</formula>
    </cfRule>
  </conditionalFormatting>
  <conditionalFormatting sqref="P55 G55 G63 G71 P63 P71">
    <cfRule type="cellIs" dxfId="1720" priority="377" operator="greaterThan">
      <formula>0.1</formula>
    </cfRule>
  </conditionalFormatting>
  <conditionalFormatting sqref="Q39">
    <cfRule type="cellIs" dxfId="1719" priority="376" operator="greaterThan">
      <formula>0.1</formula>
    </cfRule>
  </conditionalFormatting>
  <conditionalFormatting sqref="H23">
    <cfRule type="cellIs" dxfId="1718" priority="375" operator="greaterThan">
      <formula>0.1</formula>
    </cfRule>
  </conditionalFormatting>
  <conditionalFormatting sqref="Q15">
    <cfRule type="cellIs" dxfId="1717" priority="374" operator="greaterThan">
      <formula>0.1</formula>
    </cfRule>
  </conditionalFormatting>
  <conditionalFormatting sqref="Q23">
    <cfRule type="cellIs" dxfId="1716" priority="373" operator="greaterThan">
      <formula>0.1</formula>
    </cfRule>
  </conditionalFormatting>
  <conditionalFormatting sqref="H7">
    <cfRule type="cellIs" dxfId="1715" priority="372" operator="greaterThan">
      <formula>0.1</formula>
    </cfRule>
  </conditionalFormatting>
  <conditionalFormatting sqref="Q7">
    <cfRule type="cellIs" dxfId="1714" priority="371" operator="greaterThan">
      <formula>0.1</formula>
    </cfRule>
  </conditionalFormatting>
  <conditionalFormatting sqref="B7:G7 K7:P7 B15:G15 B23:G23 B31:G31 K15:P15 K23:P23 K31:P31">
    <cfRule type="cellIs" dxfId="1713" priority="369" operator="equal">
      <formula>0.5</formula>
    </cfRule>
    <cfRule type="cellIs" dxfId="1712" priority="370" operator="equal">
      <formula>1</formula>
    </cfRule>
  </conditionalFormatting>
  <conditionalFormatting sqref="H31 Q31 Q23 H23 H15 Q15 Q7 H7">
    <cfRule type="cellIs" dxfId="1711" priority="368" operator="greaterThan">
      <formula>0.1</formula>
    </cfRule>
  </conditionalFormatting>
  <conditionalFormatting sqref="P7 G7 G15 G23 G31 P15 P23 P31">
    <cfRule type="cellIs" dxfId="1710" priority="367" operator="greaterThan">
      <formula>0.1</formula>
    </cfRule>
  </conditionalFormatting>
  <conditionalFormatting sqref="B63:G63 K63:P63 K55:P55 B55:G55 K39:P39 B39:G39 K47:P47 B47:G47">
    <cfRule type="cellIs" dxfId="1709" priority="365" operator="equal">
      <formula>0.5</formula>
    </cfRule>
    <cfRule type="cellIs" dxfId="1708" priority="366" operator="equal">
      <formula>1</formula>
    </cfRule>
  </conditionalFormatting>
  <conditionalFormatting sqref="H63 Q63 H55 Q55 H47 H39 Q39 Q47">
    <cfRule type="cellIs" dxfId="1707" priority="364" operator="greaterThan">
      <formula>0.1</formula>
    </cfRule>
  </conditionalFormatting>
  <conditionalFormatting sqref="P39 G39 G55 G63 P55 P63 P47 G47">
    <cfRule type="cellIs" dxfId="1706" priority="363" operator="greaterThan">
      <formula>0.1</formula>
    </cfRule>
  </conditionalFormatting>
  <conditionalFormatting sqref="B7:G7 K7:P7 B15:G15 B23:G23 K15:P15 K23:P23 B31:G31 K31:P31 B39:G39 B47:G47 K39:P39 K47:P47">
    <cfRule type="cellIs" dxfId="1705" priority="361" operator="equal">
      <formula>0.5</formula>
    </cfRule>
    <cfRule type="cellIs" dxfId="1704" priority="362" operator="equal">
      <formula>1</formula>
    </cfRule>
  </conditionalFormatting>
  <conditionalFormatting sqref="Q23 H23 H15 Q15 Q7 H7 H47 H39 Q39 Q31 H31 Q47">
    <cfRule type="cellIs" dxfId="1703" priority="360" operator="greaterThan">
      <formula>0.1</formula>
    </cfRule>
  </conditionalFormatting>
  <conditionalFormatting sqref="P7 G7 G15 G23 P15 P23 P31 G31 G39 G47 P39 P47">
    <cfRule type="cellIs" dxfId="1702" priority="359" operator="greaterThan">
      <formula>0.1</formula>
    </cfRule>
  </conditionalFormatting>
  <conditionalFormatting sqref="B63:G63 K63:P63 K55:P55 B55:G55 K39:P39 B39:G39 K47:P47 B47:G47">
    <cfRule type="cellIs" dxfId="1701" priority="357" operator="equal">
      <formula>0.5</formula>
    </cfRule>
    <cfRule type="cellIs" dxfId="1700" priority="358" operator="equal">
      <formula>1</formula>
    </cfRule>
  </conditionalFormatting>
  <conditionalFormatting sqref="H63 Q63 H55 Q55 H47 H39 Q39 Q47">
    <cfRule type="cellIs" dxfId="1699" priority="356" operator="greaterThan">
      <formula>0.1</formula>
    </cfRule>
  </conditionalFormatting>
  <conditionalFormatting sqref="P39 G39 G55 P55 G63 P63 P47 G47">
    <cfRule type="cellIs" dxfId="1698" priority="355" operator="greaterThan">
      <formula>0.1</formula>
    </cfRule>
  </conditionalFormatting>
  <conditionalFormatting sqref="B71:G71 K71:P71">
    <cfRule type="cellIs" dxfId="1697" priority="353" operator="equal">
      <formula>0.5</formula>
    </cfRule>
    <cfRule type="cellIs" dxfId="1696" priority="354" operator="equal">
      <formula>1</formula>
    </cfRule>
  </conditionalFormatting>
  <conditionalFormatting sqref="H71 Q71">
    <cfRule type="cellIs" dxfId="1695" priority="352" operator="greaterThan">
      <formula>0.1</formula>
    </cfRule>
  </conditionalFormatting>
  <conditionalFormatting sqref="G71 P71">
    <cfRule type="cellIs" dxfId="1694" priority="351" operator="greaterThan">
      <formula>0.1</formula>
    </cfRule>
  </conditionalFormatting>
  <conditionalFormatting sqref="B63:G63 K63:P63 B71:G71 K71:P71 K55:P55 B55:G55">
    <cfRule type="cellIs" dxfId="1693" priority="349" operator="equal">
      <formula>0.5</formula>
    </cfRule>
    <cfRule type="cellIs" dxfId="1692" priority="350" operator="equal">
      <formula>1</formula>
    </cfRule>
  </conditionalFormatting>
  <conditionalFormatting sqref="H63 Q63 H71 Q71 H55 Q55">
    <cfRule type="cellIs" dxfId="1691" priority="348" operator="greaterThan">
      <formula>0.1</formula>
    </cfRule>
  </conditionalFormatting>
  <conditionalFormatting sqref="P55 G55 G63 G71 P63 P71">
    <cfRule type="cellIs" dxfId="1690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1689" priority="345" operator="equal">
      <formula>0.5</formula>
    </cfRule>
    <cfRule type="cellIs" dxfId="1688" priority="346" operator="equal">
      <formula>1</formula>
    </cfRule>
  </conditionalFormatting>
  <conditionalFormatting sqref="H63 Q63 H71 Q71 H55 Q55 H47 H31 H39 Q39 Q31 H23 Q15 Q23 H15 H7 Q7 Q47">
    <cfRule type="cellIs" dxfId="1687" priority="344" operator="greaterThan">
      <formula>0.1</formula>
    </cfRule>
  </conditionalFormatting>
  <conditionalFormatting sqref="P7 G7 G15 G23 P15 P23 P31 G31 P39 G39 P55 G55 G71 P71 G63 P63 P47 G47">
    <cfRule type="cellIs" dxfId="1686" priority="343" operator="greaterThan">
      <formula>0.1</formula>
    </cfRule>
  </conditionalFormatting>
  <conditionalFormatting sqref="B71:F71">
    <cfRule type="cellIs" dxfId="1685" priority="341" operator="equal">
      <formula>0.5</formula>
    </cfRule>
    <cfRule type="cellIs" dxfId="1684" priority="342" operator="equal">
      <formula>1</formula>
    </cfRule>
  </conditionalFormatting>
  <conditionalFormatting sqref="B71:F71">
    <cfRule type="cellIs" dxfId="1683" priority="339" operator="equal">
      <formula>0.5</formula>
    </cfRule>
    <cfRule type="cellIs" dxfId="1682" priority="340" operator="equal">
      <formula>1</formula>
    </cfRule>
  </conditionalFormatting>
  <conditionalFormatting sqref="K71:O71">
    <cfRule type="cellIs" dxfId="1681" priority="337" operator="equal">
      <formula>0.5</formula>
    </cfRule>
    <cfRule type="cellIs" dxfId="1680" priority="338" operator="equal">
      <formula>1</formula>
    </cfRule>
  </conditionalFormatting>
  <conditionalFormatting sqref="K71:O71">
    <cfRule type="cellIs" dxfId="1679" priority="335" operator="equal">
      <formula>0.5</formula>
    </cfRule>
    <cfRule type="cellIs" dxfId="1678" priority="336" operator="equal">
      <formula>1</formula>
    </cfRule>
  </conditionalFormatting>
  <conditionalFormatting sqref="B47:F47">
    <cfRule type="cellIs" dxfId="1677" priority="333" operator="equal">
      <formula>0.5</formula>
    </cfRule>
    <cfRule type="cellIs" dxfId="1676" priority="334" operator="equal">
      <formula>1</formula>
    </cfRule>
  </conditionalFormatting>
  <conditionalFormatting sqref="K47:O47">
    <cfRule type="cellIs" dxfId="1675" priority="331" operator="equal">
      <formula>0.5</formula>
    </cfRule>
    <cfRule type="cellIs" dxfId="1674" priority="332" operator="equal">
      <formula>1</formula>
    </cfRule>
  </conditionalFormatting>
  <conditionalFormatting sqref="K39:O39">
    <cfRule type="cellIs" dxfId="1673" priority="329" operator="equal">
      <formula>0.5</formula>
    </cfRule>
    <cfRule type="cellIs" dxfId="1672" priority="330" operator="equal">
      <formula>1</formula>
    </cfRule>
  </conditionalFormatting>
  <conditionalFormatting sqref="B39:F39">
    <cfRule type="cellIs" dxfId="1671" priority="327" operator="equal">
      <formula>0.5</formula>
    </cfRule>
    <cfRule type="cellIs" dxfId="1670" priority="328" operator="equal">
      <formula>1</formula>
    </cfRule>
  </conditionalFormatting>
  <conditionalFormatting sqref="B31:F31">
    <cfRule type="cellIs" dxfId="1669" priority="325" operator="equal">
      <formula>0.5</formula>
    </cfRule>
    <cfRule type="cellIs" dxfId="1668" priority="326" operator="equal">
      <formula>1</formula>
    </cfRule>
  </conditionalFormatting>
  <conditionalFormatting sqref="B31:F31">
    <cfRule type="cellIs" dxfId="1667" priority="323" operator="equal">
      <formula>0.5</formula>
    </cfRule>
    <cfRule type="cellIs" dxfId="1666" priority="324" operator="equal">
      <formula>1</formula>
    </cfRule>
  </conditionalFormatting>
  <conditionalFormatting sqref="B31:F31">
    <cfRule type="cellIs" dxfId="1665" priority="321" operator="equal">
      <formula>0.5</formula>
    </cfRule>
    <cfRule type="cellIs" dxfId="1664" priority="322" operator="equal">
      <formula>1</formula>
    </cfRule>
  </conditionalFormatting>
  <conditionalFormatting sqref="K31:O31">
    <cfRule type="cellIs" dxfId="1663" priority="319" operator="equal">
      <formula>0.5</formula>
    </cfRule>
    <cfRule type="cellIs" dxfId="1662" priority="320" operator="equal">
      <formula>1</formula>
    </cfRule>
  </conditionalFormatting>
  <conditionalFormatting sqref="K31:O31">
    <cfRule type="cellIs" dxfId="1661" priority="317" operator="equal">
      <formula>0.5</formula>
    </cfRule>
    <cfRule type="cellIs" dxfId="1660" priority="318" operator="equal">
      <formula>1</formula>
    </cfRule>
  </conditionalFormatting>
  <conditionalFormatting sqref="K31:O31">
    <cfRule type="cellIs" dxfId="1659" priority="315" operator="equal">
      <formula>0.5</formula>
    </cfRule>
    <cfRule type="cellIs" dxfId="1658" priority="316" operator="equal">
      <formula>1</formula>
    </cfRule>
  </conditionalFormatting>
  <conditionalFormatting sqref="K23:O23">
    <cfRule type="cellIs" dxfId="1657" priority="313" operator="equal">
      <formula>0.5</formula>
    </cfRule>
    <cfRule type="cellIs" dxfId="1656" priority="314" operator="equal">
      <formula>1</formula>
    </cfRule>
  </conditionalFormatting>
  <conditionalFormatting sqref="K23:O23">
    <cfRule type="cellIs" dxfId="1655" priority="311" operator="equal">
      <formula>0.5</formula>
    </cfRule>
    <cfRule type="cellIs" dxfId="1654" priority="312" operator="equal">
      <formula>1</formula>
    </cfRule>
  </conditionalFormatting>
  <conditionalFormatting sqref="K23:O23">
    <cfRule type="cellIs" dxfId="1653" priority="309" operator="equal">
      <formula>0.5</formula>
    </cfRule>
    <cfRule type="cellIs" dxfId="1652" priority="310" operator="equal">
      <formula>1</formula>
    </cfRule>
  </conditionalFormatting>
  <conditionalFormatting sqref="B23:F23">
    <cfRule type="cellIs" dxfId="1651" priority="307" operator="equal">
      <formula>0.5</formula>
    </cfRule>
    <cfRule type="cellIs" dxfId="1650" priority="308" operator="equal">
      <formula>1</formula>
    </cfRule>
  </conditionalFormatting>
  <conditionalFormatting sqref="B23:F23">
    <cfRule type="cellIs" dxfId="1649" priority="305" operator="equal">
      <formula>0.5</formula>
    </cfRule>
    <cfRule type="cellIs" dxfId="1648" priority="306" operator="equal">
      <formula>1</formula>
    </cfRule>
  </conditionalFormatting>
  <conditionalFormatting sqref="B23:F23">
    <cfRule type="cellIs" dxfId="1647" priority="303" operator="equal">
      <formula>0.5</formula>
    </cfRule>
    <cfRule type="cellIs" dxfId="1646" priority="304" operator="equal">
      <formula>1</formula>
    </cfRule>
  </conditionalFormatting>
  <conditionalFormatting sqref="B15:F15">
    <cfRule type="cellIs" dxfId="1645" priority="301" operator="equal">
      <formula>0.5</formula>
    </cfRule>
    <cfRule type="cellIs" dxfId="1644" priority="302" operator="equal">
      <formula>1</formula>
    </cfRule>
  </conditionalFormatting>
  <conditionalFormatting sqref="B15:F15">
    <cfRule type="cellIs" dxfId="1643" priority="299" operator="equal">
      <formula>0.5</formula>
    </cfRule>
    <cfRule type="cellIs" dxfId="1642" priority="300" operator="equal">
      <formula>1</formula>
    </cfRule>
  </conditionalFormatting>
  <conditionalFormatting sqref="B15:F15">
    <cfRule type="cellIs" dxfId="1641" priority="297" operator="equal">
      <formula>0.5</formula>
    </cfRule>
    <cfRule type="cellIs" dxfId="1640" priority="298" operator="equal">
      <formula>1</formula>
    </cfRule>
  </conditionalFormatting>
  <conditionalFormatting sqref="K15:O15">
    <cfRule type="cellIs" dxfId="1639" priority="295" operator="equal">
      <formula>0.5</formula>
    </cfRule>
    <cfRule type="cellIs" dxfId="1638" priority="296" operator="equal">
      <formula>1</formula>
    </cfRule>
  </conditionalFormatting>
  <conditionalFormatting sqref="K15:O15">
    <cfRule type="cellIs" dxfId="1637" priority="293" operator="equal">
      <formula>0.5</formula>
    </cfRule>
    <cfRule type="cellIs" dxfId="1636" priority="294" operator="equal">
      <formula>1</formula>
    </cfRule>
  </conditionalFormatting>
  <conditionalFormatting sqref="K15:O15">
    <cfRule type="cellIs" dxfId="1635" priority="291" operator="equal">
      <formula>0.5</formula>
    </cfRule>
    <cfRule type="cellIs" dxfId="1634" priority="292" operator="equal">
      <formula>1</formula>
    </cfRule>
  </conditionalFormatting>
  <conditionalFormatting sqref="B7:F7">
    <cfRule type="cellIs" dxfId="1633" priority="289" operator="equal">
      <formula>0.5</formula>
    </cfRule>
    <cfRule type="cellIs" dxfId="1632" priority="290" operator="equal">
      <formula>1</formula>
    </cfRule>
  </conditionalFormatting>
  <conditionalFormatting sqref="B7:F7">
    <cfRule type="cellIs" dxfId="1631" priority="287" operator="equal">
      <formula>0.5</formula>
    </cfRule>
    <cfRule type="cellIs" dxfId="1630" priority="288" operator="equal">
      <formula>1</formula>
    </cfRule>
  </conditionalFormatting>
  <conditionalFormatting sqref="B7:F7">
    <cfRule type="cellIs" dxfId="1629" priority="285" operator="equal">
      <formula>0.5</formula>
    </cfRule>
    <cfRule type="cellIs" dxfId="1628" priority="286" operator="equal">
      <formula>1</formula>
    </cfRule>
  </conditionalFormatting>
  <conditionalFormatting sqref="K7:O7">
    <cfRule type="cellIs" dxfId="1627" priority="283" operator="equal">
      <formula>0.5</formula>
    </cfRule>
    <cfRule type="cellIs" dxfId="1626" priority="284" operator="equal">
      <formula>1</formula>
    </cfRule>
  </conditionalFormatting>
  <conditionalFormatting sqref="K7:O7">
    <cfRule type="cellIs" dxfId="1625" priority="281" operator="equal">
      <formula>0.5</formula>
    </cfRule>
    <cfRule type="cellIs" dxfId="1624" priority="282" operator="equal">
      <formula>1</formula>
    </cfRule>
  </conditionalFormatting>
  <conditionalFormatting sqref="K7:O7">
    <cfRule type="cellIs" dxfId="1623" priority="279" operator="equal">
      <formula>0.5</formula>
    </cfRule>
    <cfRule type="cellIs" dxfId="1622" priority="280" operator="equal">
      <formula>1</formula>
    </cfRule>
  </conditionalFormatting>
  <conditionalFormatting sqref="K7:P7">
    <cfRule type="cellIs" dxfId="1621" priority="277" operator="equal">
      <formula>0.5</formula>
    </cfRule>
    <cfRule type="cellIs" dxfId="1620" priority="278" operator="equal">
      <formula>1</formula>
    </cfRule>
  </conditionalFormatting>
  <conditionalFormatting sqref="P7">
    <cfRule type="cellIs" dxfId="1619" priority="276" operator="greaterThan">
      <formula>0.1</formula>
    </cfRule>
  </conditionalFormatting>
  <conditionalFormatting sqref="K7:P7">
    <cfRule type="cellIs" dxfId="1618" priority="274" operator="equal">
      <formula>0.5</formula>
    </cfRule>
    <cfRule type="cellIs" dxfId="1617" priority="275" operator="equal">
      <formula>1</formula>
    </cfRule>
  </conditionalFormatting>
  <conditionalFormatting sqref="P7">
    <cfRule type="cellIs" dxfId="1616" priority="273" operator="greaterThan">
      <formula>0.1</formula>
    </cfRule>
  </conditionalFormatting>
  <conditionalFormatting sqref="K7:P7">
    <cfRule type="cellIs" dxfId="1615" priority="271" operator="equal">
      <formula>0.5</formula>
    </cfRule>
    <cfRule type="cellIs" dxfId="1614" priority="272" operator="equal">
      <formula>1</formula>
    </cfRule>
  </conditionalFormatting>
  <conditionalFormatting sqref="P7">
    <cfRule type="cellIs" dxfId="1613" priority="270" operator="greaterThan">
      <formula>0.1</formula>
    </cfRule>
  </conditionalFormatting>
  <conditionalFormatting sqref="K7:P7">
    <cfRule type="cellIs" dxfId="1612" priority="268" operator="equal">
      <formula>0.5</formula>
    </cfRule>
    <cfRule type="cellIs" dxfId="1611" priority="269" operator="equal">
      <formula>1</formula>
    </cfRule>
  </conditionalFormatting>
  <conditionalFormatting sqref="P7">
    <cfRule type="cellIs" dxfId="1610" priority="267" operator="greaterThan">
      <formula>0.1</formula>
    </cfRule>
  </conditionalFormatting>
  <conditionalFormatting sqref="K7:P7">
    <cfRule type="cellIs" dxfId="1609" priority="265" operator="equal">
      <formula>0.5</formula>
    </cfRule>
    <cfRule type="cellIs" dxfId="1608" priority="266" operator="equal">
      <formula>1</formula>
    </cfRule>
  </conditionalFormatting>
  <conditionalFormatting sqref="P7">
    <cfRule type="cellIs" dxfId="1607" priority="264" operator="greaterThan">
      <formula>0.1</formula>
    </cfRule>
  </conditionalFormatting>
  <conditionalFormatting sqref="K7:O7">
    <cfRule type="cellIs" dxfId="1606" priority="262" operator="equal">
      <formula>0.5</formula>
    </cfRule>
    <cfRule type="cellIs" dxfId="1605" priority="263" operator="equal">
      <formula>1</formula>
    </cfRule>
  </conditionalFormatting>
  <conditionalFormatting sqref="K7:O7">
    <cfRule type="cellIs" dxfId="1604" priority="260" operator="equal">
      <formula>0.5</formula>
    </cfRule>
    <cfRule type="cellIs" dxfId="1603" priority="261" operator="equal">
      <formula>1</formula>
    </cfRule>
  </conditionalFormatting>
  <conditionalFormatting sqref="K7:O7">
    <cfRule type="cellIs" dxfId="1602" priority="258" operator="equal">
      <formula>0.5</formula>
    </cfRule>
    <cfRule type="cellIs" dxfId="1601" priority="259" operator="equal">
      <formula>1</formula>
    </cfRule>
  </conditionalFormatting>
  <conditionalFormatting sqref="K15:P15">
    <cfRule type="cellIs" dxfId="1600" priority="256" operator="equal">
      <formula>0.5</formula>
    </cfRule>
    <cfRule type="cellIs" dxfId="1599" priority="257" operator="equal">
      <formula>1</formula>
    </cfRule>
  </conditionalFormatting>
  <conditionalFormatting sqref="P15">
    <cfRule type="cellIs" dxfId="1598" priority="255" operator="greaterThan">
      <formula>0.1</formula>
    </cfRule>
  </conditionalFormatting>
  <conditionalFormatting sqref="K15:P15">
    <cfRule type="cellIs" dxfId="1597" priority="253" operator="equal">
      <formula>0.5</formula>
    </cfRule>
    <cfRule type="cellIs" dxfId="1596" priority="254" operator="equal">
      <formula>1</formula>
    </cfRule>
  </conditionalFormatting>
  <conditionalFormatting sqref="P15">
    <cfRule type="cellIs" dxfId="1595" priority="252" operator="greaterThan">
      <formula>0.1</formula>
    </cfRule>
  </conditionalFormatting>
  <conditionalFormatting sqref="K15:P15">
    <cfRule type="cellIs" dxfId="1594" priority="250" operator="equal">
      <formula>0.5</formula>
    </cfRule>
    <cfRule type="cellIs" dxfId="1593" priority="251" operator="equal">
      <formula>1</formula>
    </cfRule>
  </conditionalFormatting>
  <conditionalFormatting sqref="P15">
    <cfRule type="cellIs" dxfId="1592" priority="249" operator="greaterThan">
      <formula>0.1</formula>
    </cfRule>
  </conditionalFormatting>
  <conditionalFormatting sqref="K15:P15">
    <cfRule type="cellIs" dxfId="1591" priority="247" operator="equal">
      <formula>0.5</formula>
    </cfRule>
    <cfRule type="cellIs" dxfId="1590" priority="248" operator="equal">
      <formula>1</formula>
    </cfRule>
  </conditionalFormatting>
  <conditionalFormatting sqref="P15">
    <cfRule type="cellIs" dxfId="1589" priority="246" operator="greaterThan">
      <formula>0.1</formula>
    </cfRule>
  </conditionalFormatting>
  <conditionalFormatting sqref="K15:P15">
    <cfRule type="cellIs" dxfId="1588" priority="244" operator="equal">
      <formula>0.5</formula>
    </cfRule>
    <cfRule type="cellIs" dxfId="1587" priority="245" operator="equal">
      <formula>1</formula>
    </cfRule>
  </conditionalFormatting>
  <conditionalFormatting sqref="P15">
    <cfRule type="cellIs" dxfId="1586" priority="243" operator="greaterThan">
      <formula>0.1</formula>
    </cfRule>
  </conditionalFormatting>
  <conditionalFormatting sqref="K15:O15">
    <cfRule type="cellIs" dxfId="1585" priority="241" operator="equal">
      <formula>0.5</formula>
    </cfRule>
    <cfRule type="cellIs" dxfId="1584" priority="242" operator="equal">
      <formula>1</formula>
    </cfRule>
  </conditionalFormatting>
  <conditionalFormatting sqref="K15:O15">
    <cfRule type="cellIs" dxfId="1583" priority="239" operator="equal">
      <formula>0.5</formula>
    </cfRule>
    <cfRule type="cellIs" dxfId="1582" priority="240" operator="equal">
      <formula>1</formula>
    </cfRule>
  </conditionalFormatting>
  <conditionalFormatting sqref="K15:O15">
    <cfRule type="cellIs" dxfId="1581" priority="237" operator="equal">
      <formula>0.5</formula>
    </cfRule>
    <cfRule type="cellIs" dxfId="1580" priority="238" operator="equal">
      <formula>1</formula>
    </cfRule>
  </conditionalFormatting>
  <conditionalFormatting sqref="K23:P23">
    <cfRule type="cellIs" dxfId="1579" priority="235" operator="equal">
      <formula>0.5</formula>
    </cfRule>
    <cfRule type="cellIs" dxfId="1578" priority="236" operator="equal">
      <formula>1</formula>
    </cfRule>
  </conditionalFormatting>
  <conditionalFormatting sqref="P23">
    <cfRule type="cellIs" dxfId="1577" priority="234" operator="greaterThan">
      <formula>0.1</formula>
    </cfRule>
  </conditionalFormatting>
  <conditionalFormatting sqref="K23:P23">
    <cfRule type="cellIs" dxfId="1576" priority="232" operator="equal">
      <formula>0.5</formula>
    </cfRule>
    <cfRule type="cellIs" dxfId="1575" priority="233" operator="equal">
      <formula>1</formula>
    </cfRule>
  </conditionalFormatting>
  <conditionalFormatting sqref="P23">
    <cfRule type="cellIs" dxfId="1574" priority="231" operator="greaterThan">
      <formula>0.1</formula>
    </cfRule>
  </conditionalFormatting>
  <conditionalFormatting sqref="K23:P23">
    <cfRule type="cellIs" dxfId="1573" priority="229" operator="equal">
      <formula>0.5</formula>
    </cfRule>
    <cfRule type="cellIs" dxfId="1572" priority="230" operator="equal">
      <formula>1</formula>
    </cfRule>
  </conditionalFormatting>
  <conditionalFormatting sqref="P23">
    <cfRule type="cellIs" dxfId="1571" priority="228" operator="greaterThan">
      <formula>0.1</formula>
    </cfRule>
  </conditionalFormatting>
  <conditionalFormatting sqref="K23:P23">
    <cfRule type="cellIs" dxfId="1570" priority="226" operator="equal">
      <formula>0.5</formula>
    </cfRule>
    <cfRule type="cellIs" dxfId="1569" priority="227" operator="equal">
      <formula>1</formula>
    </cfRule>
  </conditionalFormatting>
  <conditionalFormatting sqref="P23">
    <cfRule type="cellIs" dxfId="1568" priority="225" operator="greaterThan">
      <formula>0.1</formula>
    </cfRule>
  </conditionalFormatting>
  <conditionalFormatting sqref="K23:P23">
    <cfRule type="cellIs" dxfId="1567" priority="223" operator="equal">
      <formula>0.5</formula>
    </cfRule>
    <cfRule type="cellIs" dxfId="1566" priority="224" operator="equal">
      <formula>1</formula>
    </cfRule>
  </conditionalFormatting>
  <conditionalFormatting sqref="P23">
    <cfRule type="cellIs" dxfId="1565" priority="222" operator="greaterThan">
      <formula>0.1</formula>
    </cfRule>
  </conditionalFormatting>
  <conditionalFormatting sqref="K23:O23">
    <cfRule type="cellIs" dxfId="1564" priority="220" operator="equal">
      <formula>0.5</formula>
    </cfRule>
    <cfRule type="cellIs" dxfId="1563" priority="221" operator="equal">
      <formula>1</formula>
    </cfRule>
  </conditionalFormatting>
  <conditionalFormatting sqref="K23:O23">
    <cfRule type="cellIs" dxfId="1562" priority="218" operator="equal">
      <formula>0.5</formula>
    </cfRule>
    <cfRule type="cellIs" dxfId="1561" priority="219" operator="equal">
      <formula>1</formula>
    </cfRule>
  </conditionalFormatting>
  <conditionalFormatting sqref="K23:O23">
    <cfRule type="cellIs" dxfId="1560" priority="216" operator="equal">
      <formula>0.5</formula>
    </cfRule>
    <cfRule type="cellIs" dxfId="1559" priority="217" operator="equal">
      <formula>1</formula>
    </cfRule>
  </conditionalFormatting>
  <conditionalFormatting sqref="K31:P31">
    <cfRule type="cellIs" dxfId="1558" priority="214" operator="equal">
      <formula>0.5</formula>
    </cfRule>
    <cfRule type="cellIs" dxfId="1557" priority="215" operator="equal">
      <formula>1</formula>
    </cfRule>
  </conditionalFormatting>
  <conditionalFormatting sqref="P31">
    <cfRule type="cellIs" dxfId="1556" priority="213" operator="greaterThan">
      <formula>0.1</formula>
    </cfRule>
  </conditionalFormatting>
  <conditionalFormatting sqref="K31:P31">
    <cfRule type="cellIs" dxfId="1555" priority="211" operator="equal">
      <formula>0.5</formula>
    </cfRule>
    <cfRule type="cellIs" dxfId="1554" priority="212" operator="equal">
      <formula>1</formula>
    </cfRule>
  </conditionalFormatting>
  <conditionalFormatting sqref="P31">
    <cfRule type="cellIs" dxfId="1553" priority="210" operator="greaterThan">
      <formula>0.1</formula>
    </cfRule>
  </conditionalFormatting>
  <conditionalFormatting sqref="K31:P31">
    <cfRule type="cellIs" dxfId="1552" priority="208" operator="equal">
      <formula>0.5</formula>
    </cfRule>
    <cfRule type="cellIs" dxfId="1551" priority="209" operator="equal">
      <formula>1</formula>
    </cfRule>
  </conditionalFormatting>
  <conditionalFormatting sqref="P31">
    <cfRule type="cellIs" dxfId="1550" priority="207" operator="greaterThan">
      <formula>0.1</formula>
    </cfRule>
  </conditionalFormatting>
  <conditionalFormatting sqref="K31:P31">
    <cfRule type="cellIs" dxfId="1549" priority="205" operator="equal">
      <formula>0.5</formula>
    </cfRule>
    <cfRule type="cellIs" dxfId="1548" priority="206" operator="equal">
      <formula>1</formula>
    </cfRule>
  </conditionalFormatting>
  <conditionalFormatting sqref="P31">
    <cfRule type="cellIs" dxfId="1547" priority="204" operator="greaterThan">
      <formula>0.1</formula>
    </cfRule>
  </conditionalFormatting>
  <conditionalFormatting sqref="K31:P31">
    <cfRule type="cellIs" dxfId="1546" priority="202" operator="equal">
      <formula>0.5</formula>
    </cfRule>
    <cfRule type="cellIs" dxfId="1545" priority="203" operator="equal">
      <formula>1</formula>
    </cfRule>
  </conditionalFormatting>
  <conditionalFormatting sqref="P31">
    <cfRule type="cellIs" dxfId="1544" priority="201" operator="greaterThan">
      <formula>0.1</formula>
    </cfRule>
  </conditionalFormatting>
  <conditionalFormatting sqref="K31:O31">
    <cfRule type="cellIs" dxfId="1543" priority="199" operator="equal">
      <formula>0.5</formula>
    </cfRule>
    <cfRule type="cellIs" dxfId="1542" priority="200" operator="equal">
      <formula>1</formula>
    </cfRule>
  </conditionalFormatting>
  <conditionalFormatting sqref="K31:O31">
    <cfRule type="cellIs" dxfId="1541" priority="197" operator="equal">
      <formula>0.5</formula>
    </cfRule>
    <cfRule type="cellIs" dxfId="1540" priority="198" operator="equal">
      <formula>1</formula>
    </cfRule>
  </conditionalFormatting>
  <conditionalFormatting sqref="K31:O31">
    <cfRule type="cellIs" dxfId="1539" priority="195" operator="equal">
      <formula>0.5</formula>
    </cfRule>
    <cfRule type="cellIs" dxfId="1538" priority="196" operator="equal">
      <formula>1</formula>
    </cfRule>
  </conditionalFormatting>
  <conditionalFormatting sqref="K39:P39">
    <cfRule type="cellIs" dxfId="1537" priority="193" operator="equal">
      <formula>0.5</formula>
    </cfRule>
    <cfRule type="cellIs" dxfId="1536" priority="194" operator="equal">
      <formula>1</formula>
    </cfRule>
  </conditionalFormatting>
  <conditionalFormatting sqref="P39">
    <cfRule type="cellIs" dxfId="1535" priority="192" operator="greaterThan">
      <formula>0.1</formula>
    </cfRule>
  </conditionalFormatting>
  <conditionalFormatting sqref="K39:P39">
    <cfRule type="cellIs" dxfId="1534" priority="190" operator="equal">
      <formula>0.5</formula>
    </cfRule>
    <cfRule type="cellIs" dxfId="1533" priority="191" operator="equal">
      <formula>1</formula>
    </cfRule>
  </conditionalFormatting>
  <conditionalFormatting sqref="P39">
    <cfRule type="cellIs" dxfId="1532" priority="189" operator="greaterThan">
      <formula>0.1</formula>
    </cfRule>
  </conditionalFormatting>
  <conditionalFormatting sqref="K39:P39">
    <cfRule type="cellIs" dxfId="1531" priority="187" operator="equal">
      <formula>0.5</formula>
    </cfRule>
    <cfRule type="cellIs" dxfId="1530" priority="188" operator="equal">
      <formula>1</formula>
    </cfRule>
  </conditionalFormatting>
  <conditionalFormatting sqref="P39">
    <cfRule type="cellIs" dxfId="1529" priority="186" operator="greaterThan">
      <formula>0.1</formula>
    </cfRule>
  </conditionalFormatting>
  <conditionalFormatting sqref="K39:P39">
    <cfRule type="cellIs" dxfId="1528" priority="184" operator="equal">
      <formula>0.5</formula>
    </cfRule>
    <cfRule type="cellIs" dxfId="1527" priority="185" operator="equal">
      <formula>1</formula>
    </cfRule>
  </conditionalFormatting>
  <conditionalFormatting sqref="P39">
    <cfRule type="cellIs" dxfId="1526" priority="183" operator="greaterThan">
      <formula>0.1</formula>
    </cfRule>
  </conditionalFormatting>
  <conditionalFormatting sqref="K39:P39">
    <cfRule type="cellIs" dxfId="1525" priority="181" operator="equal">
      <formula>0.5</formula>
    </cfRule>
    <cfRule type="cellIs" dxfId="1524" priority="182" operator="equal">
      <formula>1</formula>
    </cfRule>
  </conditionalFormatting>
  <conditionalFormatting sqref="P39">
    <cfRule type="cellIs" dxfId="1523" priority="180" operator="greaterThan">
      <formula>0.1</formula>
    </cfRule>
  </conditionalFormatting>
  <conditionalFormatting sqref="K39:O39">
    <cfRule type="cellIs" dxfId="1522" priority="178" operator="equal">
      <formula>0.5</formula>
    </cfRule>
    <cfRule type="cellIs" dxfId="1521" priority="179" operator="equal">
      <formula>1</formula>
    </cfRule>
  </conditionalFormatting>
  <conditionalFormatting sqref="K39:O39">
    <cfRule type="cellIs" dxfId="1520" priority="176" operator="equal">
      <formula>0.5</formula>
    </cfRule>
    <cfRule type="cellIs" dxfId="1519" priority="177" operator="equal">
      <formula>1</formula>
    </cfRule>
  </conditionalFormatting>
  <conditionalFormatting sqref="K39:O39">
    <cfRule type="cellIs" dxfId="1518" priority="174" operator="equal">
      <formula>0.5</formula>
    </cfRule>
    <cfRule type="cellIs" dxfId="1517" priority="175" operator="equal">
      <formula>1</formula>
    </cfRule>
  </conditionalFormatting>
  <conditionalFormatting sqref="K47:P47">
    <cfRule type="cellIs" dxfId="1516" priority="172" operator="equal">
      <formula>0.5</formula>
    </cfRule>
    <cfRule type="cellIs" dxfId="1515" priority="173" operator="equal">
      <formula>1</formula>
    </cfRule>
  </conditionalFormatting>
  <conditionalFormatting sqref="P47">
    <cfRule type="cellIs" dxfId="1514" priority="171" operator="greaterThan">
      <formula>0.1</formula>
    </cfRule>
  </conditionalFormatting>
  <conditionalFormatting sqref="K47:P47">
    <cfRule type="cellIs" dxfId="1513" priority="169" operator="equal">
      <formula>0.5</formula>
    </cfRule>
    <cfRule type="cellIs" dxfId="1512" priority="170" operator="equal">
      <formula>1</formula>
    </cfRule>
  </conditionalFormatting>
  <conditionalFormatting sqref="P47">
    <cfRule type="cellIs" dxfId="1511" priority="168" operator="greaterThan">
      <formula>0.1</formula>
    </cfRule>
  </conditionalFormatting>
  <conditionalFormatting sqref="K47:P47">
    <cfRule type="cellIs" dxfId="1510" priority="166" operator="equal">
      <formula>0.5</formula>
    </cfRule>
    <cfRule type="cellIs" dxfId="1509" priority="167" operator="equal">
      <formula>1</formula>
    </cfRule>
  </conditionalFormatting>
  <conditionalFormatting sqref="P47">
    <cfRule type="cellIs" dxfId="1508" priority="165" operator="greaterThan">
      <formula>0.1</formula>
    </cfRule>
  </conditionalFormatting>
  <conditionalFormatting sqref="K47:P47">
    <cfRule type="cellIs" dxfId="1507" priority="163" operator="equal">
      <formula>0.5</formula>
    </cfRule>
    <cfRule type="cellIs" dxfId="1506" priority="164" operator="equal">
      <formula>1</formula>
    </cfRule>
  </conditionalFormatting>
  <conditionalFormatting sqref="P47">
    <cfRule type="cellIs" dxfId="1505" priority="162" operator="greaterThan">
      <formula>0.1</formula>
    </cfRule>
  </conditionalFormatting>
  <conditionalFormatting sqref="K47:P47">
    <cfRule type="cellIs" dxfId="1504" priority="160" operator="equal">
      <formula>0.5</formula>
    </cfRule>
    <cfRule type="cellIs" dxfId="1503" priority="161" operator="equal">
      <formula>1</formula>
    </cfRule>
  </conditionalFormatting>
  <conditionalFormatting sqref="P47">
    <cfRule type="cellIs" dxfId="1502" priority="159" operator="greaterThan">
      <formula>0.1</formula>
    </cfRule>
  </conditionalFormatting>
  <conditionalFormatting sqref="K47:O47">
    <cfRule type="cellIs" dxfId="1501" priority="157" operator="equal">
      <formula>0.5</formula>
    </cfRule>
    <cfRule type="cellIs" dxfId="1500" priority="158" operator="equal">
      <formula>1</formula>
    </cfRule>
  </conditionalFormatting>
  <conditionalFormatting sqref="K47:O47">
    <cfRule type="cellIs" dxfId="1499" priority="155" operator="equal">
      <formula>0.5</formula>
    </cfRule>
    <cfRule type="cellIs" dxfId="1498" priority="156" operator="equal">
      <formula>1</formula>
    </cfRule>
  </conditionalFormatting>
  <conditionalFormatting sqref="K47:O47">
    <cfRule type="cellIs" dxfId="1497" priority="153" operator="equal">
      <formula>0.5</formula>
    </cfRule>
    <cfRule type="cellIs" dxfId="1496" priority="154" operator="equal">
      <formula>1</formula>
    </cfRule>
  </conditionalFormatting>
  <conditionalFormatting sqref="K55:P55">
    <cfRule type="cellIs" dxfId="1495" priority="151" operator="equal">
      <formula>0.5</formula>
    </cfRule>
    <cfRule type="cellIs" dxfId="1494" priority="152" operator="equal">
      <formula>1</formula>
    </cfRule>
  </conditionalFormatting>
  <conditionalFormatting sqref="P55">
    <cfRule type="cellIs" dxfId="1493" priority="150" operator="greaterThan">
      <formula>0.1</formula>
    </cfRule>
  </conditionalFormatting>
  <conditionalFormatting sqref="K55:P55">
    <cfRule type="cellIs" dxfId="1492" priority="148" operator="equal">
      <formula>0.5</formula>
    </cfRule>
    <cfRule type="cellIs" dxfId="1491" priority="149" operator="equal">
      <formula>1</formula>
    </cfRule>
  </conditionalFormatting>
  <conditionalFormatting sqref="P55">
    <cfRule type="cellIs" dxfId="1490" priority="147" operator="greaterThan">
      <formula>0.1</formula>
    </cfRule>
  </conditionalFormatting>
  <conditionalFormatting sqref="K55:P55">
    <cfRule type="cellIs" dxfId="1489" priority="145" operator="equal">
      <formula>0.5</formula>
    </cfRule>
    <cfRule type="cellIs" dxfId="1488" priority="146" operator="equal">
      <formula>1</formula>
    </cfRule>
  </conditionalFormatting>
  <conditionalFormatting sqref="P55">
    <cfRule type="cellIs" dxfId="1487" priority="144" operator="greaterThan">
      <formula>0.1</formula>
    </cfRule>
  </conditionalFormatting>
  <conditionalFormatting sqref="K55:P55">
    <cfRule type="cellIs" dxfId="1486" priority="142" operator="equal">
      <formula>0.5</formula>
    </cfRule>
    <cfRule type="cellIs" dxfId="1485" priority="143" operator="equal">
      <formula>1</formula>
    </cfRule>
  </conditionalFormatting>
  <conditionalFormatting sqref="P55">
    <cfRule type="cellIs" dxfId="1484" priority="141" operator="greaterThan">
      <formula>0.1</formula>
    </cfRule>
  </conditionalFormatting>
  <conditionalFormatting sqref="K55:P55">
    <cfRule type="cellIs" dxfId="1483" priority="139" operator="equal">
      <formula>0.5</formula>
    </cfRule>
    <cfRule type="cellIs" dxfId="1482" priority="140" operator="equal">
      <formula>1</formula>
    </cfRule>
  </conditionalFormatting>
  <conditionalFormatting sqref="P55">
    <cfRule type="cellIs" dxfId="1481" priority="138" operator="greaterThan">
      <formula>0.1</formula>
    </cfRule>
  </conditionalFormatting>
  <conditionalFormatting sqref="K55:O55">
    <cfRule type="cellIs" dxfId="1480" priority="136" operator="equal">
      <formula>0.5</formula>
    </cfRule>
    <cfRule type="cellIs" dxfId="1479" priority="137" operator="equal">
      <formula>1</formula>
    </cfRule>
  </conditionalFormatting>
  <conditionalFormatting sqref="K55:O55">
    <cfRule type="cellIs" dxfId="1478" priority="134" operator="equal">
      <formula>0.5</formula>
    </cfRule>
    <cfRule type="cellIs" dxfId="1477" priority="135" operator="equal">
      <formula>1</formula>
    </cfRule>
  </conditionalFormatting>
  <conditionalFormatting sqref="K55:O55">
    <cfRule type="cellIs" dxfId="1476" priority="132" operator="equal">
      <formula>0.5</formula>
    </cfRule>
    <cfRule type="cellIs" dxfId="1475" priority="133" operator="equal">
      <formula>1</formula>
    </cfRule>
  </conditionalFormatting>
  <conditionalFormatting sqref="K63:P63">
    <cfRule type="cellIs" dxfId="1474" priority="130" operator="equal">
      <formula>0.5</formula>
    </cfRule>
    <cfRule type="cellIs" dxfId="1473" priority="131" operator="equal">
      <formula>1</formula>
    </cfRule>
  </conditionalFormatting>
  <conditionalFormatting sqref="P63">
    <cfRule type="cellIs" dxfId="1472" priority="129" operator="greaterThan">
      <formula>0.1</formula>
    </cfRule>
  </conditionalFormatting>
  <conditionalFormatting sqref="K63:P63">
    <cfRule type="cellIs" dxfId="1471" priority="127" operator="equal">
      <formula>0.5</formula>
    </cfRule>
    <cfRule type="cellIs" dxfId="1470" priority="128" operator="equal">
      <formula>1</formula>
    </cfRule>
  </conditionalFormatting>
  <conditionalFormatting sqref="P63">
    <cfRule type="cellIs" dxfId="1469" priority="126" operator="greaterThan">
      <formula>0.1</formula>
    </cfRule>
  </conditionalFormatting>
  <conditionalFormatting sqref="K63:P63">
    <cfRule type="cellIs" dxfId="1468" priority="124" operator="equal">
      <formula>0.5</formula>
    </cfRule>
    <cfRule type="cellIs" dxfId="1467" priority="125" operator="equal">
      <formula>1</formula>
    </cfRule>
  </conditionalFormatting>
  <conditionalFormatting sqref="P63">
    <cfRule type="cellIs" dxfId="1466" priority="123" operator="greaterThan">
      <formula>0.1</formula>
    </cfRule>
  </conditionalFormatting>
  <conditionalFormatting sqref="K63:P63">
    <cfRule type="cellIs" dxfId="1465" priority="121" operator="equal">
      <formula>0.5</formula>
    </cfRule>
    <cfRule type="cellIs" dxfId="1464" priority="122" operator="equal">
      <formula>1</formula>
    </cfRule>
  </conditionalFormatting>
  <conditionalFormatting sqref="P63">
    <cfRule type="cellIs" dxfId="1463" priority="120" operator="greaterThan">
      <formula>0.1</formula>
    </cfRule>
  </conditionalFormatting>
  <conditionalFormatting sqref="K63:P63">
    <cfRule type="cellIs" dxfId="1462" priority="118" operator="equal">
      <formula>0.5</formula>
    </cfRule>
    <cfRule type="cellIs" dxfId="1461" priority="119" operator="equal">
      <formula>1</formula>
    </cfRule>
  </conditionalFormatting>
  <conditionalFormatting sqref="P63">
    <cfRule type="cellIs" dxfId="1460" priority="117" operator="greaterThan">
      <formula>0.1</formula>
    </cfRule>
  </conditionalFormatting>
  <conditionalFormatting sqref="K63:O63">
    <cfRule type="cellIs" dxfId="1459" priority="115" operator="equal">
      <formula>0.5</formula>
    </cfRule>
    <cfRule type="cellIs" dxfId="1458" priority="116" operator="equal">
      <formula>1</formula>
    </cfRule>
  </conditionalFormatting>
  <conditionalFormatting sqref="K63:O63">
    <cfRule type="cellIs" dxfId="1457" priority="113" operator="equal">
      <formula>0.5</formula>
    </cfRule>
    <cfRule type="cellIs" dxfId="1456" priority="114" operator="equal">
      <formula>1</formula>
    </cfRule>
  </conditionalFormatting>
  <conditionalFormatting sqref="K63:O63">
    <cfRule type="cellIs" dxfId="1455" priority="111" operator="equal">
      <formula>0.5</formula>
    </cfRule>
    <cfRule type="cellIs" dxfId="1454" priority="112" operator="equal">
      <formula>1</formula>
    </cfRule>
  </conditionalFormatting>
  <conditionalFormatting sqref="K71:P71">
    <cfRule type="cellIs" dxfId="1453" priority="109" operator="equal">
      <formula>0.5</formula>
    </cfRule>
    <cfRule type="cellIs" dxfId="1452" priority="110" operator="equal">
      <formula>1</formula>
    </cfRule>
  </conditionalFormatting>
  <conditionalFormatting sqref="P71">
    <cfRule type="cellIs" dxfId="1451" priority="108" operator="greaterThan">
      <formula>0.1</formula>
    </cfRule>
  </conditionalFormatting>
  <conditionalFormatting sqref="K71:P71">
    <cfRule type="cellIs" dxfId="1450" priority="106" operator="equal">
      <formula>0.5</formula>
    </cfRule>
    <cfRule type="cellIs" dxfId="1449" priority="107" operator="equal">
      <formula>1</formula>
    </cfRule>
  </conditionalFormatting>
  <conditionalFormatting sqref="P71">
    <cfRule type="cellIs" dxfId="1448" priority="105" operator="greaterThan">
      <formula>0.1</formula>
    </cfRule>
  </conditionalFormatting>
  <conditionalFormatting sqref="K71:P71">
    <cfRule type="cellIs" dxfId="1447" priority="103" operator="equal">
      <formula>0.5</formula>
    </cfRule>
    <cfRule type="cellIs" dxfId="1446" priority="104" operator="equal">
      <formula>1</formula>
    </cfRule>
  </conditionalFormatting>
  <conditionalFormatting sqref="P71">
    <cfRule type="cellIs" dxfId="1445" priority="102" operator="greaterThan">
      <formula>0.1</formula>
    </cfRule>
  </conditionalFormatting>
  <conditionalFormatting sqref="K71:P71">
    <cfRule type="cellIs" dxfId="1444" priority="100" operator="equal">
      <formula>0.5</formula>
    </cfRule>
    <cfRule type="cellIs" dxfId="1443" priority="101" operator="equal">
      <formula>1</formula>
    </cfRule>
  </conditionalFormatting>
  <conditionalFormatting sqref="P71">
    <cfRule type="cellIs" dxfId="1442" priority="99" operator="greaterThan">
      <formula>0.1</formula>
    </cfRule>
  </conditionalFormatting>
  <conditionalFormatting sqref="K71:P71">
    <cfRule type="cellIs" dxfId="1441" priority="97" operator="equal">
      <formula>0.5</formula>
    </cfRule>
    <cfRule type="cellIs" dxfId="1440" priority="98" operator="equal">
      <formula>1</formula>
    </cfRule>
  </conditionalFormatting>
  <conditionalFormatting sqref="P71">
    <cfRule type="cellIs" dxfId="1439" priority="96" operator="greaterThan">
      <formula>0.1</formula>
    </cfRule>
  </conditionalFormatting>
  <conditionalFormatting sqref="K71:O71">
    <cfRule type="cellIs" dxfId="1438" priority="94" operator="equal">
      <formula>0.5</formula>
    </cfRule>
    <cfRule type="cellIs" dxfId="1437" priority="95" operator="equal">
      <formula>1</formula>
    </cfRule>
  </conditionalFormatting>
  <conditionalFormatting sqref="K71:O71">
    <cfRule type="cellIs" dxfId="1436" priority="92" operator="equal">
      <formula>0.5</formula>
    </cfRule>
    <cfRule type="cellIs" dxfId="1435" priority="93" operator="equal">
      <formula>1</formula>
    </cfRule>
  </conditionalFormatting>
  <conditionalFormatting sqref="K71:O71">
    <cfRule type="cellIs" dxfId="1434" priority="90" operator="equal">
      <formula>0.5</formula>
    </cfRule>
    <cfRule type="cellIs" dxfId="1433" priority="91" operator="equal">
      <formula>1</formula>
    </cfRule>
  </conditionalFormatting>
  <conditionalFormatting sqref="H71">
    <cfRule type="cellIs" dxfId="1432" priority="89" operator="greaterThan">
      <formula>0.1</formula>
    </cfRule>
  </conditionalFormatting>
  <conditionalFormatting sqref="H71">
    <cfRule type="cellIs" dxfId="1431" priority="88" operator="greaterThan">
      <formula>0.1</formula>
    </cfRule>
  </conditionalFormatting>
  <conditionalFormatting sqref="Q71">
    <cfRule type="cellIs" dxfId="1430" priority="87" operator="greaterThan">
      <formula>0.1</formula>
    </cfRule>
  </conditionalFormatting>
  <conditionalFormatting sqref="Q71">
    <cfRule type="cellIs" dxfId="1429" priority="86" operator="greaterThan">
      <formula>0.1</formula>
    </cfRule>
  </conditionalFormatting>
  <conditionalFormatting sqref="H47">
    <cfRule type="cellIs" dxfId="1428" priority="85" operator="greaterThan">
      <formula>0.1</formula>
    </cfRule>
  </conditionalFormatting>
  <conditionalFormatting sqref="Q47">
    <cfRule type="cellIs" dxfId="1427" priority="84" operator="greaterThan">
      <formula>0.1</formula>
    </cfRule>
  </conditionalFormatting>
  <conditionalFormatting sqref="H31">
    <cfRule type="cellIs" dxfId="1426" priority="83" operator="greaterThan">
      <formula>0.1</formula>
    </cfRule>
  </conditionalFormatting>
  <conditionalFormatting sqref="H31">
    <cfRule type="cellIs" dxfId="1425" priority="82" operator="greaterThan">
      <formula>0.1</formula>
    </cfRule>
  </conditionalFormatting>
  <conditionalFormatting sqref="H31">
    <cfRule type="cellIs" dxfId="1424" priority="81" operator="greaterThan">
      <formula>0.1</formula>
    </cfRule>
  </conditionalFormatting>
  <conditionalFormatting sqref="H39">
    <cfRule type="cellIs" dxfId="1423" priority="80" operator="greaterThan">
      <formula>0.1</formula>
    </cfRule>
  </conditionalFormatting>
  <conditionalFormatting sqref="Q31">
    <cfRule type="cellIs" dxfId="1422" priority="79" operator="greaterThan">
      <formula>0.1</formula>
    </cfRule>
  </conditionalFormatting>
  <conditionalFormatting sqref="Q31">
    <cfRule type="cellIs" dxfId="1421" priority="78" operator="greaterThan">
      <formula>0.1</formula>
    </cfRule>
  </conditionalFormatting>
  <conditionalFormatting sqref="Q31">
    <cfRule type="cellIs" dxfId="1420" priority="77" operator="greaterThan">
      <formula>0.1</formula>
    </cfRule>
  </conditionalFormatting>
  <conditionalFormatting sqref="H23">
    <cfRule type="cellIs" dxfId="1419" priority="76" operator="greaterThan">
      <formula>0.1</formula>
    </cfRule>
  </conditionalFormatting>
  <conditionalFormatting sqref="H23">
    <cfRule type="cellIs" dxfId="1418" priority="75" operator="greaterThan">
      <formula>0.1</formula>
    </cfRule>
  </conditionalFormatting>
  <conditionalFormatting sqref="Q15">
    <cfRule type="cellIs" dxfId="1417" priority="74" operator="greaterThan">
      <formula>0.1</formula>
    </cfRule>
  </conditionalFormatting>
  <conditionalFormatting sqref="Q15">
    <cfRule type="cellIs" dxfId="1416" priority="73" operator="greaterThan">
      <formula>0.1</formula>
    </cfRule>
  </conditionalFormatting>
  <conditionalFormatting sqref="Q23">
    <cfRule type="cellIs" dxfId="1415" priority="72" operator="greaterThan">
      <formula>0.1</formula>
    </cfRule>
  </conditionalFormatting>
  <conditionalFormatting sqref="Q23">
    <cfRule type="cellIs" dxfId="1414" priority="71" operator="greaterThan">
      <formula>0.1</formula>
    </cfRule>
  </conditionalFormatting>
  <conditionalFormatting sqref="H15">
    <cfRule type="cellIs" dxfId="1413" priority="70" operator="greaterThan">
      <formula>0.1</formula>
    </cfRule>
  </conditionalFormatting>
  <conditionalFormatting sqref="H15">
    <cfRule type="cellIs" dxfId="1412" priority="69" operator="greaterThan">
      <formula>0.1</formula>
    </cfRule>
  </conditionalFormatting>
  <conditionalFormatting sqref="H15">
    <cfRule type="cellIs" dxfId="1411" priority="68" operator="greaterThan">
      <formula>0.1</formula>
    </cfRule>
  </conditionalFormatting>
  <conditionalFormatting sqref="H7">
    <cfRule type="cellIs" dxfId="1410" priority="67" operator="greaterThan">
      <formula>0.1</formula>
    </cfRule>
  </conditionalFormatting>
  <conditionalFormatting sqref="H7">
    <cfRule type="cellIs" dxfId="1409" priority="66" operator="greaterThan">
      <formula>0.1</formula>
    </cfRule>
  </conditionalFormatting>
  <conditionalFormatting sqref="Q7">
    <cfRule type="cellIs" dxfId="1408" priority="65" operator="greaterThan">
      <formula>0.1</formula>
    </cfRule>
  </conditionalFormatting>
  <conditionalFormatting sqref="Q7">
    <cfRule type="cellIs" dxfId="1407" priority="64" operator="greaterThan">
      <formula>0.1</formula>
    </cfRule>
  </conditionalFormatting>
  <conditionalFormatting sqref="Q47">
    <cfRule type="cellIs" dxfId="1406" priority="63" operator="greaterThan">
      <formula>0.1</formula>
    </cfRule>
  </conditionalFormatting>
  <conditionalFormatting sqref="K47:O47">
    <cfRule type="cellIs" dxfId="1405" priority="61" operator="equal">
      <formula>0.5</formula>
    </cfRule>
    <cfRule type="cellIs" dxfId="1404" priority="62" operator="equal">
      <formula>1</formula>
    </cfRule>
  </conditionalFormatting>
  <conditionalFormatting sqref="K47:P47">
    <cfRule type="cellIs" dxfId="1403" priority="59" operator="equal">
      <formula>0.5</formula>
    </cfRule>
    <cfRule type="cellIs" dxfId="1402" priority="60" operator="equal">
      <formula>1</formula>
    </cfRule>
  </conditionalFormatting>
  <conditionalFormatting sqref="P47">
    <cfRule type="cellIs" dxfId="1401" priority="58" operator="greaterThan">
      <formula>0.1</formula>
    </cfRule>
  </conditionalFormatting>
  <conditionalFormatting sqref="K47:P47">
    <cfRule type="cellIs" dxfId="1400" priority="56" operator="equal">
      <formula>0.5</formula>
    </cfRule>
    <cfRule type="cellIs" dxfId="1399" priority="57" operator="equal">
      <formula>1</formula>
    </cfRule>
  </conditionalFormatting>
  <conditionalFormatting sqref="P47">
    <cfRule type="cellIs" dxfId="1398" priority="55" operator="greaterThan">
      <formula>0.1</formula>
    </cfRule>
  </conditionalFormatting>
  <conditionalFormatting sqref="K47:P47">
    <cfRule type="cellIs" dxfId="1397" priority="53" operator="equal">
      <formula>0.5</formula>
    </cfRule>
    <cfRule type="cellIs" dxfId="1396" priority="54" operator="equal">
      <formula>1</formula>
    </cfRule>
  </conditionalFormatting>
  <conditionalFormatting sqref="P47">
    <cfRule type="cellIs" dxfId="1395" priority="52" operator="greaterThan">
      <formula>0.1</formula>
    </cfRule>
  </conditionalFormatting>
  <conditionalFormatting sqref="K47:P47">
    <cfRule type="cellIs" dxfId="1394" priority="50" operator="equal">
      <formula>0.5</formula>
    </cfRule>
    <cfRule type="cellIs" dxfId="1393" priority="51" operator="equal">
      <formula>1</formula>
    </cfRule>
  </conditionalFormatting>
  <conditionalFormatting sqref="P47">
    <cfRule type="cellIs" dxfId="1392" priority="49" operator="greaterThan">
      <formula>0.1</formula>
    </cfRule>
  </conditionalFormatting>
  <conditionalFormatting sqref="K47:P47">
    <cfRule type="cellIs" dxfId="1391" priority="47" operator="equal">
      <formula>0.5</formula>
    </cfRule>
    <cfRule type="cellIs" dxfId="1390" priority="48" operator="equal">
      <formula>1</formula>
    </cfRule>
  </conditionalFormatting>
  <conditionalFormatting sqref="P47">
    <cfRule type="cellIs" dxfId="1389" priority="46" operator="greaterThan">
      <formula>0.1</formula>
    </cfRule>
  </conditionalFormatting>
  <conditionalFormatting sqref="K47:O47">
    <cfRule type="cellIs" dxfId="1388" priority="44" operator="equal">
      <formula>0.5</formula>
    </cfRule>
    <cfRule type="cellIs" dxfId="1387" priority="45" operator="equal">
      <formula>1</formula>
    </cfRule>
  </conditionalFormatting>
  <conditionalFormatting sqref="K47:O47">
    <cfRule type="cellIs" dxfId="1386" priority="42" operator="equal">
      <formula>0.5</formula>
    </cfRule>
    <cfRule type="cellIs" dxfId="1385" priority="43" operator="equal">
      <formula>1</formula>
    </cfRule>
  </conditionalFormatting>
  <conditionalFormatting sqref="K47:O47">
    <cfRule type="cellIs" dxfId="1384" priority="40" operator="equal">
      <formula>0.5</formula>
    </cfRule>
    <cfRule type="cellIs" dxfId="1383" priority="41" operator="equal">
      <formula>1</formula>
    </cfRule>
  </conditionalFormatting>
  <conditionalFormatting sqref="K47:P47">
    <cfRule type="cellIs" dxfId="1382" priority="38" operator="equal">
      <formula>0.5</formula>
    </cfRule>
    <cfRule type="cellIs" dxfId="1381" priority="39" operator="equal">
      <formula>1</formula>
    </cfRule>
  </conditionalFormatting>
  <conditionalFormatting sqref="P47">
    <cfRule type="cellIs" dxfId="1380" priority="37" operator="greaterThan">
      <formula>0.1</formula>
    </cfRule>
  </conditionalFormatting>
  <conditionalFormatting sqref="K47:P47">
    <cfRule type="cellIs" dxfId="1379" priority="35" operator="equal">
      <formula>0.5</formula>
    </cfRule>
    <cfRule type="cellIs" dxfId="1378" priority="36" operator="equal">
      <formula>1</formula>
    </cfRule>
  </conditionalFormatting>
  <conditionalFormatting sqref="P47">
    <cfRule type="cellIs" dxfId="1377" priority="34" operator="greaterThan">
      <formula>0.1</formula>
    </cfRule>
  </conditionalFormatting>
  <conditionalFormatting sqref="K47:O47">
    <cfRule type="cellIs" dxfId="1376" priority="32" operator="equal">
      <formula>0.5</formula>
    </cfRule>
    <cfRule type="cellIs" dxfId="1375" priority="33" operator="equal">
      <formula>1</formula>
    </cfRule>
  </conditionalFormatting>
  <conditionalFormatting sqref="K47:O47">
    <cfRule type="cellIs" dxfId="1374" priority="30" operator="equal">
      <formula>0.5</formula>
    </cfRule>
    <cfRule type="cellIs" dxfId="1373" priority="31" operator="equal">
      <formula>1</formula>
    </cfRule>
  </conditionalFormatting>
  <conditionalFormatting sqref="K47:O47">
    <cfRule type="cellIs" dxfId="1372" priority="28" operator="equal">
      <formula>0.5</formula>
    </cfRule>
    <cfRule type="cellIs" dxfId="1371" priority="29" operator="equal">
      <formula>1</formula>
    </cfRule>
  </conditionalFormatting>
  <conditionalFormatting sqref="K47:P47">
    <cfRule type="cellIs" dxfId="1370" priority="26" operator="equal">
      <formula>0.5</formula>
    </cfRule>
    <cfRule type="cellIs" dxfId="1369" priority="27" operator="equal">
      <formula>1</formula>
    </cfRule>
  </conditionalFormatting>
  <conditionalFormatting sqref="P47">
    <cfRule type="cellIs" dxfId="1368" priority="25" operator="greaterThan">
      <formula>0.1</formula>
    </cfRule>
  </conditionalFormatting>
  <conditionalFormatting sqref="K47:P47">
    <cfRule type="cellIs" dxfId="1367" priority="23" operator="equal">
      <formula>0.5</formula>
    </cfRule>
    <cfRule type="cellIs" dxfId="1366" priority="24" operator="equal">
      <formula>1</formula>
    </cfRule>
  </conditionalFormatting>
  <conditionalFormatting sqref="P47">
    <cfRule type="cellIs" dxfId="1365" priority="22" operator="greaterThan">
      <formula>0.1</formula>
    </cfRule>
  </conditionalFormatting>
  <conditionalFormatting sqref="K47:P47">
    <cfRule type="cellIs" dxfId="1364" priority="20" operator="equal">
      <formula>0.5</formula>
    </cfRule>
    <cfRule type="cellIs" dxfId="1363" priority="21" operator="equal">
      <formula>1</formula>
    </cfRule>
  </conditionalFormatting>
  <conditionalFormatting sqref="P47">
    <cfRule type="cellIs" dxfId="1362" priority="19" operator="greaterThan">
      <formula>0.1</formula>
    </cfRule>
  </conditionalFormatting>
  <conditionalFormatting sqref="K47:P47">
    <cfRule type="cellIs" dxfId="1361" priority="17" operator="equal">
      <formula>0.5</formula>
    </cfRule>
    <cfRule type="cellIs" dxfId="1360" priority="18" operator="equal">
      <formula>1</formula>
    </cfRule>
  </conditionalFormatting>
  <conditionalFormatting sqref="P47">
    <cfRule type="cellIs" dxfId="1359" priority="16" operator="greaterThan">
      <formula>0.1</formula>
    </cfRule>
  </conditionalFormatting>
  <conditionalFormatting sqref="K47:P47">
    <cfRule type="cellIs" dxfId="1358" priority="14" operator="equal">
      <formula>0.5</formula>
    </cfRule>
    <cfRule type="cellIs" dxfId="1357" priority="15" operator="equal">
      <formula>1</formula>
    </cfRule>
  </conditionalFormatting>
  <conditionalFormatting sqref="P47">
    <cfRule type="cellIs" dxfId="1356" priority="13" operator="greaterThan">
      <formula>0.1</formula>
    </cfRule>
  </conditionalFormatting>
  <conditionalFormatting sqref="K47:O47">
    <cfRule type="cellIs" dxfId="1355" priority="11" operator="equal">
      <formula>0.5</formula>
    </cfRule>
    <cfRule type="cellIs" dxfId="1354" priority="12" operator="equal">
      <formula>1</formula>
    </cfRule>
  </conditionalFormatting>
  <conditionalFormatting sqref="K47:O47">
    <cfRule type="cellIs" dxfId="1353" priority="9" operator="equal">
      <formula>0.5</formula>
    </cfRule>
    <cfRule type="cellIs" dxfId="1352" priority="10" operator="equal">
      <formula>1</formula>
    </cfRule>
  </conditionalFormatting>
  <conditionalFormatting sqref="K47:O47">
    <cfRule type="cellIs" dxfId="1351" priority="7" operator="equal">
      <formula>0.5</formula>
    </cfRule>
    <cfRule type="cellIs" dxfId="1350" priority="8" operator="equal">
      <formula>1</formula>
    </cfRule>
  </conditionalFormatting>
  <conditionalFormatting sqref="B47:G47">
    <cfRule type="cellIs" dxfId="1349" priority="5" operator="equal">
      <formula>0.5</formula>
    </cfRule>
    <cfRule type="cellIs" dxfId="1348" priority="6" operator="equal">
      <formula>1</formula>
    </cfRule>
  </conditionalFormatting>
  <conditionalFormatting sqref="G47">
    <cfRule type="cellIs" dxfId="1347" priority="4" operator="greaterThan">
      <formula>0.1</formula>
    </cfRule>
  </conditionalFormatting>
  <conditionalFormatting sqref="B47:G47">
    <cfRule type="cellIs" dxfId="1346" priority="2" operator="equal">
      <formula>0.5</formula>
    </cfRule>
    <cfRule type="cellIs" dxfId="1345" priority="3" operator="equal">
      <formula>1</formula>
    </cfRule>
  </conditionalFormatting>
  <conditionalFormatting sqref="G47">
    <cfRule type="cellIs" dxfId="1344" priority="1" operator="greaterThan">
      <formula>0.1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Z233"/>
  <sheetViews>
    <sheetView topLeftCell="A37" zoomScale="90" zoomScaleNormal="90" workbookViewId="0">
      <selection activeCell="A37" sqref="A1:XFD1048576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65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57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437</v>
      </c>
      <c r="S1" s="475"/>
      <c r="T1" s="254"/>
    </row>
    <row r="2" spans="1:20" ht="15" customHeight="1">
      <c r="A2" s="98" t="s">
        <v>84</v>
      </c>
      <c r="B2" s="225">
        <v>101</v>
      </c>
      <c r="C2" s="225">
        <v>114</v>
      </c>
      <c r="D2" s="225">
        <v>115</v>
      </c>
      <c r="E2" s="225">
        <v>115</v>
      </c>
      <c r="F2" s="225">
        <v>89</v>
      </c>
      <c r="G2" s="100">
        <f>SUM(B2:F2)</f>
        <v>534</v>
      </c>
      <c r="H2" s="128"/>
      <c r="I2" s="129"/>
      <c r="J2" s="418" t="s">
        <v>434</v>
      </c>
      <c r="K2" s="226">
        <v>132</v>
      </c>
      <c r="L2" s="226">
        <v>107</v>
      </c>
      <c r="M2" s="226">
        <v>98</v>
      </c>
      <c r="N2" s="226">
        <v>121</v>
      </c>
      <c r="O2" s="226">
        <v>94</v>
      </c>
      <c r="P2" s="100">
        <f>SUM(K2:O2)</f>
        <v>552</v>
      </c>
      <c r="Q2" s="128"/>
      <c r="S2" s="254"/>
      <c r="T2" s="254"/>
    </row>
    <row r="3" spans="1:20">
      <c r="A3" s="98" t="s">
        <v>85</v>
      </c>
      <c r="B3" s="225">
        <v>109</v>
      </c>
      <c r="C3" s="225">
        <v>119</v>
      </c>
      <c r="D3" s="225">
        <v>113</v>
      </c>
      <c r="E3" s="225">
        <v>116</v>
      </c>
      <c r="F3" s="225">
        <v>154</v>
      </c>
      <c r="G3" s="100">
        <f>SUM(B3:F3)</f>
        <v>611</v>
      </c>
      <c r="H3" s="476" t="s">
        <v>55</v>
      </c>
      <c r="I3" s="477"/>
      <c r="J3" s="224" t="s">
        <v>75</v>
      </c>
      <c r="K3" s="226">
        <v>113</v>
      </c>
      <c r="L3" s="226">
        <v>122</v>
      </c>
      <c r="M3" s="226">
        <v>119</v>
      </c>
      <c r="N3" s="226">
        <v>116</v>
      </c>
      <c r="O3" s="226">
        <v>104</v>
      </c>
      <c r="P3" s="100">
        <f>SUM(K3:O3)</f>
        <v>574</v>
      </c>
      <c r="Q3" s="128"/>
    </row>
    <row r="4" spans="1:20">
      <c r="A4" s="99"/>
      <c r="B4" s="101">
        <f>SUM(B2:B3)</f>
        <v>210</v>
      </c>
      <c r="C4" s="101">
        <f t="shared" ref="C4:G4" si="0">SUM(C2:C3)</f>
        <v>233</v>
      </c>
      <c r="D4" s="101">
        <f t="shared" si="0"/>
        <v>228</v>
      </c>
      <c r="E4" s="101">
        <f t="shared" si="0"/>
        <v>231</v>
      </c>
      <c r="F4" s="101">
        <f t="shared" si="0"/>
        <v>243</v>
      </c>
      <c r="G4" s="102">
        <f t="shared" si="0"/>
        <v>1145</v>
      </c>
      <c r="H4" s="476"/>
      <c r="I4" s="477"/>
      <c r="J4" s="99"/>
      <c r="K4" s="101">
        <f t="shared" ref="K4:P4" si="1">SUM(K2:K3)</f>
        <v>245</v>
      </c>
      <c r="L4" s="101">
        <f t="shared" si="1"/>
        <v>229</v>
      </c>
      <c r="M4" s="101">
        <f t="shared" si="1"/>
        <v>217</v>
      </c>
      <c r="N4" s="101">
        <f t="shared" si="1"/>
        <v>237</v>
      </c>
      <c r="O4" s="101">
        <f t="shared" si="1"/>
        <v>198</v>
      </c>
      <c r="P4" s="102">
        <f t="shared" si="1"/>
        <v>1126</v>
      </c>
      <c r="Q4" s="128"/>
    </row>
    <row r="5" spans="1:20">
      <c r="A5" s="103" t="s">
        <v>12</v>
      </c>
      <c r="B5" s="104">
        <v>24</v>
      </c>
      <c r="C5" s="105">
        <f>B5</f>
        <v>24</v>
      </c>
      <c r="D5" s="104">
        <f>B5</f>
        <v>24</v>
      </c>
      <c r="E5" s="104">
        <f>B5</f>
        <v>24</v>
      </c>
      <c r="F5" s="104">
        <f>B5</f>
        <v>24</v>
      </c>
      <c r="G5" s="106">
        <f>SUM(B5:F5)</f>
        <v>120</v>
      </c>
      <c r="H5" s="249"/>
      <c r="I5" s="130"/>
      <c r="J5" s="103" t="s">
        <v>12</v>
      </c>
      <c r="K5" s="104">
        <v>34</v>
      </c>
      <c r="L5" s="105">
        <f>K5</f>
        <v>34</v>
      </c>
      <c r="M5" s="104">
        <f>K5</f>
        <v>34</v>
      </c>
      <c r="N5" s="104">
        <f>K5</f>
        <v>34</v>
      </c>
      <c r="O5" s="104">
        <f>K5</f>
        <v>34</v>
      </c>
      <c r="P5" s="106">
        <f>SUM(K5:O5)</f>
        <v>170</v>
      </c>
      <c r="Q5" s="249"/>
    </row>
    <row r="6" spans="1:20">
      <c r="A6" s="205">
        <f>B5-K5</f>
        <v>-10</v>
      </c>
      <c r="B6" s="108">
        <f>SUM(B4:B5)</f>
        <v>234</v>
      </c>
      <c r="C6" s="108">
        <f>SUM(C4:C5)</f>
        <v>257</v>
      </c>
      <c r="D6" s="108">
        <f>SUM(D4:D5)</f>
        <v>252</v>
      </c>
      <c r="E6" s="108">
        <f>SUM(E4:E5)</f>
        <v>255</v>
      </c>
      <c r="F6" s="108">
        <f>SUM(F4,F5)</f>
        <v>267</v>
      </c>
      <c r="G6" s="109">
        <f>SUM(B6:F6)</f>
        <v>1265</v>
      </c>
      <c r="H6" s="110" t="s">
        <v>14</v>
      </c>
      <c r="I6" s="130"/>
      <c r="J6" s="107"/>
      <c r="K6" s="108">
        <f>SUM(K4:K5)</f>
        <v>279</v>
      </c>
      <c r="L6" s="108">
        <f>SUM(L4:L5)</f>
        <v>263</v>
      </c>
      <c r="M6" s="108">
        <f>SUM(M4:M5)</f>
        <v>251</v>
      </c>
      <c r="N6" s="108">
        <f>SUM(N4:N5)</f>
        <v>271</v>
      </c>
      <c r="O6" s="108">
        <f>SUM(O4,O5)</f>
        <v>232</v>
      </c>
      <c r="P6" s="109">
        <f>SUM(K6:O6)</f>
        <v>1296</v>
      </c>
      <c r="Q6" s="110" t="s">
        <v>14</v>
      </c>
    </row>
    <row r="7" spans="1:20">
      <c r="A7" s="99" t="s">
        <v>13</v>
      </c>
      <c r="B7" s="59">
        <f>IF(B6&gt;K6,1,0)+IF(B6&lt;K6,0)+IF(B6=K6,0.5)</f>
        <v>0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0</v>
      </c>
      <c r="F7" s="59">
        <f t="shared" si="2"/>
        <v>1</v>
      </c>
      <c r="G7" s="111">
        <f>IF(G6&gt;P6,2,0)+IF(G6&lt;P6,0)+IF(G6=P6,1)</f>
        <v>0</v>
      </c>
      <c r="H7" s="59">
        <f>SUM(B7:G7)</f>
        <v>2</v>
      </c>
      <c r="I7" s="112"/>
      <c r="J7" s="99" t="s">
        <v>13</v>
      </c>
      <c r="K7" s="59">
        <f>IF(K6&gt;B6,1,0)+IF(K6&lt;B6,0)+IF(K6=B6,0.5)</f>
        <v>1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1</v>
      </c>
      <c r="O7" s="59">
        <f t="shared" si="3"/>
        <v>0</v>
      </c>
      <c r="P7" s="111">
        <f>IF(P6&gt;G6,2,0)+IF(P6&lt;G6,0)+IF(P6=G6,1)</f>
        <v>2</v>
      </c>
      <c r="Q7" s="59">
        <f>SUM(K7:P7)</f>
        <v>5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61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58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80</v>
      </c>
      <c r="B10" s="225">
        <v>111</v>
      </c>
      <c r="C10" s="225">
        <v>104</v>
      </c>
      <c r="D10" s="225">
        <v>113</v>
      </c>
      <c r="E10" s="225">
        <v>129</v>
      </c>
      <c r="F10" s="225">
        <v>95</v>
      </c>
      <c r="G10" s="100">
        <f>SUM(B10:F10)</f>
        <v>552</v>
      </c>
      <c r="H10" s="128"/>
      <c r="I10" s="129"/>
      <c r="J10" s="98" t="s">
        <v>77</v>
      </c>
      <c r="K10" s="225">
        <v>101</v>
      </c>
      <c r="L10" s="225">
        <v>111</v>
      </c>
      <c r="M10" s="225">
        <v>107</v>
      </c>
      <c r="N10" s="225">
        <v>99</v>
      </c>
      <c r="O10" s="225">
        <v>121</v>
      </c>
      <c r="P10" s="100">
        <f>SUM(K10:O10)</f>
        <v>539</v>
      </c>
      <c r="Q10" s="128"/>
    </row>
    <row r="11" spans="1:20">
      <c r="A11" s="98" t="s">
        <v>10</v>
      </c>
      <c r="B11" s="225">
        <v>99</v>
      </c>
      <c r="C11" s="225">
        <v>93</v>
      </c>
      <c r="D11" s="225">
        <v>109</v>
      </c>
      <c r="E11" s="225">
        <v>113</v>
      </c>
      <c r="F11" s="225">
        <v>116</v>
      </c>
      <c r="G11" s="100">
        <f>SUM(B11:F11)</f>
        <v>530</v>
      </c>
      <c r="H11" s="476" t="s">
        <v>55</v>
      </c>
      <c r="I11" s="477"/>
      <c r="J11" s="98" t="s">
        <v>78</v>
      </c>
      <c r="K11" s="225">
        <v>120</v>
      </c>
      <c r="L11" s="225">
        <v>100</v>
      </c>
      <c r="M11" s="225">
        <v>113</v>
      </c>
      <c r="N11" s="225">
        <v>102</v>
      </c>
      <c r="O11" s="225">
        <v>120</v>
      </c>
      <c r="P11" s="100">
        <f>SUM(K11:O11)</f>
        <v>555</v>
      </c>
      <c r="Q11" s="128"/>
    </row>
    <row r="12" spans="1:20">
      <c r="A12" s="99"/>
      <c r="B12" s="101">
        <f t="shared" ref="B12:G12" si="4">SUM(B10:B11)</f>
        <v>210</v>
      </c>
      <c r="C12" s="101">
        <f t="shared" si="4"/>
        <v>197</v>
      </c>
      <c r="D12" s="101">
        <f t="shared" si="4"/>
        <v>222</v>
      </c>
      <c r="E12" s="101">
        <f t="shared" si="4"/>
        <v>242</v>
      </c>
      <c r="F12" s="101">
        <f t="shared" si="4"/>
        <v>211</v>
      </c>
      <c r="G12" s="102">
        <f t="shared" si="4"/>
        <v>1082</v>
      </c>
      <c r="H12" s="476"/>
      <c r="I12" s="477"/>
      <c r="J12" s="99"/>
      <c r="K12" s="101">
        <f t="shared" ref="K12:P12" si="5">SUM(K10:K11)</f>
        <v>221</v>
      </c>
      <c r="L12" s="101">
        <f t="shared" si="5"/>
        <v>211</v>
      </c>
      <c r="M12" s="101">
        <f t="shared" si="5"/>
        <v>220</v>
      </c>
      <c r="N12" s="101">
        <f t="shared" si="5"/>
        <v>201</v>
      </c>
      <c r="O12" s="101">
        <f t="shared" si="5"/>
        <v>241</v>
      </c>
      <c r="P12" s="102">
        <f t="shared" si="5"/>
        <v>1094</v>
      </c>
      <c r="Q12" s="128"/>
    </row>
    <row r="13" spans="1:20">
      <c r="A13" s="103" t="s">
        <v>12</v>
      </c>
      <c r="B13" s="104">
        <v>33</v>
      </c>
      <c r="C13" s="105">
        <f>B13</f>
        <v>33</v>
      </c>
      <c r="D13" s="104">
        <f>B13</f>
        <v>33</v>
      </c>
      <c r="E13" s="104">
        <f>B13</f>
        <v>33</v>
      </c>
      <c r="F13" s="104">
        <f>B13</f>
        <v>33</v>
      </c>
      <c r="G13" s="106">
        <f>SUM(B13:F13)</f>
        <v>165</v>
      </c>
      <c r="H13" s="249"/>
      <c r="I13" s="130"/>
      <c r="J13" s="103" t="s">
        <v>12</v>
      </c>
      <c r="K13" s="104">
        <v>16</v>
      </c>
      <c r="L13" s="105">
        <f>K13</f>
        <v>16</v>
      </c>
      <c r="M13" s="104">
        <f>K13</f>
        <v>16</v>
      </c>
      <c r="N13" s="104">
        <f>K13</f>
        <v>16</v>
      </c>
      <c r="O13" s="104">
        <f>K13</f>
        <v>16</v>
      </c>
      <c r="P13" s="106">
        <f>SUM(K13:O13)</f>
        <v>80</v>
      </c>
      <c r="Q13" s="249"/>
    </row>
    <row r="14" spans="1:20">
      <c r="A14" s="205">
        <f>B13-K13</f>
        <v>17</v>
      </c>
      <c r="B14" s="108">
        <f>SUM(B12:B13)</f>
        <v>243</v>
      </c>
      <c r="C14" s="108">
        <f>SUM(C12:C13)</f>
        <v>230</v>
      </c>
      <c r="D14" s="108">
        <f>SUM(D12:D13)</f>
        <v>255</v>
      </c>
      <c r="E14" s="108">
        <f>SUM(E12:E13)</f>
        <v>275</v>
      </c>
      <c r="F14" s="108">
        <f>SUM(F12,F13)</f>
        <v>244</v>
      </c>
      <c r="G14" s="109">
        <f>SUM(B14:F14)</f>
        <v>1247</v>
      </c>
      <c r="H14" s="110" t="s">
        <v>14</v>
      </c>
      <c r="I14" s="130"/>
      <c r="J14" s="107"/>
      <c r="K14" s="108">
        <f>SUM(K12:K13)</f>
        <v>237</v>
      </c>
      <c r="L14" s="108">
        <f>SUM(L12:L13)</f>
        <v>227</v>
      </c>
      <c r="M14" s="108">
        <f>SUM(M12:M13)</f>
        <v>236</v>
      </c>
      <c r="N14" s="108">
        <f>SUM(N12:N13)</f>
        <v>217</v>
      </c>
      <c r="O14" s="108">
        <f>SUM(O12,O13)</f>
        <v>257</v>
      </c>
      <c r="P14" s="109">
        <f>SUM(K14:O14)</f>
        <v>1174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1</v>
      </c>
      <c r="D15" s="59">
        <f t="shared" si="6"/>
        <v>1</v>
      </c>
      <c r="E15" s="59">
        <f t="shared" si="6"/>
        <v>1</v>
      </c>
      <c r="F15" s="59">
        <f t="shared" si="6"/>
        <v>0</v>
      </c>
      <c r="G15" s="111">
        <f>IF(G14&gt;P14,2,0)+IF(G14&lt;P14,0)+IF(G14=P14,1)</f>
        <v>2</v>
      </c>
      <c r="H15" s="59">
        <f>SUM(B15:G15)</f>
        <v>6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</v>
      </c>
      <c r="M15" s="59">
        <f t="shared" si="7"/>
        <v>0</v>
      </c>
      <c r="N15" s="59">
        <f t="shared" si="7"/>
        <v>0</v>
      </c>
      <c r="O15" s="59">
        <f t="shared" si="7"/>
        <v>1</v>
      </c>
      <c r="P15" s="111">
        <f>IF(P14&gt;G14,2,0)+IF(P14&lt;G14,0)+IF(P14=G14,1)</f>
        <v>0</v>
      </c>
      <c r="Q15" s="59">
        <f>SUM(K15:P15)</f>
        <v>1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63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337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82</v>
      </c>
      <c r="B18" s="225">
        <v>101</v>
      </c>
      <c r="C18" s="225">
        <v>110</v>
      </c>
      <c r="D18" s="225">
        <v>92</v>
      </c>
      <c r="E18" s="225">
        <v>98</v>
      </c>
      <c r="F18" s="225">
        <v>118</v>
      </c>
      <c r="G18" s="100">
        <f>SUM(B18:F18)</f>
        <v>519</v>
      </c>
      <c r="H18" s="128"/>
      <c r="I18" s="129"/>
      <c r="J18" s="418" t="s">
        <v>433</v>
      </c>
      <c r="K18" s="226">
        <v>115</v>
      </c>
      <c r="L18" s="226">
        <v>115</v>
      </c>
      <c r="M18" s="226">
        <v>115</v>
      </c>
      <c r="N18" s="226">
        <v>115</v>
      </c>
      <c r="O18" s="226">
        <v>115</v>
      </c>
      <c r="P18" s="100">
        <f>SUM(K18:O18)</f>
        <v>575</v>
      </c>
      <c r="Q18" s="128"/>
    </row>
    <row r="19" spans="1:17">
      <c r="A19" s="98" t="s">
        <v>83</v>
      </c>
      <c r="B19" s="225">
        <v>120</v>
      </c>
      <c r="C19" s="225">
        <v>115</v>
      </c>
      <c r="D19" s="225">
        <v>108</v>
      </c>
      <c r="E19" s="225">
        <v>121</v>
      </c>
      <c r="F19" s="225">
        <v>131</v>
      </c>
      <c r="G19" s="100">
        <f>SUM(B19:F19)</f>
        <v>595</v>
      </c>
      <c r="H19" s="476" t="s">
        <v>55</v>
      </c>
      <c r="I19" s="477"/>
      <c r="J19" s="224" t="s">
        <v>266</v>
      </c>
      <c r="K19" s="227">
        <v>127</v>
      </c>
      <c r="L19" s="225">
        <v>128</v>
      </c>
      <c r="M19" s="225">
        <v>90</v>
      </c>
      <c r="N19" s="225">
        <v>97</v>
      </c>
      <c r="O19" s="225">
        <v>106</v>
      </c>
      <c r="P19" s="100">
        <f>SUM(K19:O19)</f>
        <v>548</v>
      </c>
      <c r="Q19" s="128"/>
    </row>
    <row r="20" spans="1:17">
      <c r="A20" s="99"/>
      <c r="B20" s="101">
        <f t="shared" ref="B20:G20" si="8">SUM(B18:B19)</f>
        <v>221</v>
      </c>
      <c r="C20" s="101">
        <f t="shared" si="8"/>
        <v>225</v>
      </c>
      <c r="D20" s="101">
        <f t="shared" si="8"/>
        <v>200</v>
      </c>
      <c r="E20" s="101">
        <f t="shared" si="8"/>
        <v>219</v>
      </c>
      <c r="F20" s="101">
        <f t="shared" si="8"/>
        <v>249</v>
      </c>
      <c r="G20" s="102">
        <f t="shared" si="8"/>
        <v>1114</v>
      </c>
      <c r="H20" s="476"/>
      <c r="I20" s="477"/>
      <c r="J20" s="99"/>
      <c r="K20" s="101">
        <f t="shared" ref="K20:P20" si="9">SUM(K18:K19)</f>
        <v>242</v>
      </c>
      <c r="L20" s="101">
        <f t="shared" si="9"/>
        <v>243</v>
      </c>
      <c r="M20" s="101">
        <f t="shared" si="9"/>
        <v>205</v>
      </c>
      <c r="N20" s="101">
        <f t="shared" si="9"/>
        <v>212</v>
      </c>
      <c r="O20" s="101">
        <f t="shared" si="9"/>
        <v>221</v>
      </c>
      <c r="P20" s="102">
        <f t="shared" si="9"/>
        <v>1123</v>
      </c>
      <c r="Q20" s="128"/>
    </row>
    <row r="21" spans="1:17">
      <c r="A21" s="103" t="s">
        <v>12</v>
      </c>
      <c r="B21" s="104">
        <v>19</v>
      </c>
      <c r="C21" s="105">
        <f>B21</f>
        <v>19</v>
      </c>
      <c r="D21" s="104">
        <f>B21</f>
        <v>19</v>
      </c>
      <c r="E21" s="104">
        <f>B21</f>
        <v>19</v>
      </c>
      <c r="F21" s="104">
        <f>B21</f>
        <v>19</v>
      </c>
      <c r="G21" s="106">
        <f>SUM(B21:F21)</f>
        <v>95</v>
      </c>
      <c r="H21" s="249"/>
      <c r="I21" s="130"/>
      <c r="J21" s="103" t="s">
        <v>12</v>
      </c>
      <c r="K21" s="104">
        <v>22</v>
      </c>
      <c r="L21" s="105">
        <f>K21</f>
        <v>22</v>
      </c>
      <c r="M21" s="104">
        <f>K21</f>
        <v>22</v>
      </c>
      <c r="N21" s="104">
        <f>K21</f>
        <v>22</v>
      </c>
      <c r="O21" s="104">
        <f>K21</f>
        <v>22</v>
      </c>
      <c r="P21" s="106">
        <f>SUM(K21:O21)</f>
        <v>110</v>
      </c>
      <c r="Q21" s="249"/>
    </row>
    <row r="22" spans="1:17">
      <c r="A22" s="205"/>
      <c r="B22" s="108">
        <f>SUM(B20:B21)</f>
        <v>240</v>
      </c>
      <c r="C22" s="108">
        <f>SUM(C20:C21)</f>
        <v>244</v>
      </c>
      <c r="D22" s="108">
        <f>SUM(D20:D21)</f>
        <v>219</v>
      </c>
      <c r="E22" s="108">
        <f>SUM(E20:E21)</f>
        <v>238</v>
      </c>
      <c r="F22" s="108">
        <f>SUM(F20,F21)</f>
        <v>268</v>
      </c>
      <c r="G22" s="109">
        <f>SUM(B22:F22)</f>
        <v>1209</v>
      </c>
      <c r="H22" s="110" t="s">
        <v>14</v>
      </c>
      <c r="I22" s="130"/>
      <c r="J22" s="107">
        <f>K21-B21</f>
        <v>3</v>
      </c>
      <c r="K22" s="108">
        <f>SUM(K20:K21)</f>
        <v>264</v>
      </c>
      <c r="L22" s="108">
        <f>SUM(L20:L21)</f>
        <v>265</v>
      </c>
      <c r="M22" s="108">
        <f>SUM(M20:M21)</f>
        <v>227</v>
      </c>
      <c r="N22" s="108">
        <f>SUM(N20:N21)</f>
        <v>234</v>
      </c>
      <c r="O22" s="108">
        <f>SUM(O20,O21)</f>
        <v>243</v>
      </c>
      <c r="P22" s="109">
        <f>SUM(K22:O22)</f>
        <v>1233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0</v>
      </c>
      <c r="D23" s="59">
        <f t="shared" si="10"/>
        <v>0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0</v>
      </c>
      <c r="H23" s="59">
        <f>SUM(B23:G23)</f>
        <v>2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1</v>
      </c>
      <c r="M23" s="59">
        <f t="shared" si="11"/>
        <v>1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2</v>
      </c>
      <c r="Q23" s="59">
        <f>SUM(K23:P23)</f>
        <v>5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68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73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29</v>
      </c>
      <c r="B26" s="225">
        <v>98</v>
      </c>
      <c r="C26" s="225">
        <v>109</v>
      </c>
      <c r="D26" s="225">
        <v>107</v>
      </c>
      <c r="E26" s="225">
        <v>104</v>
      </c>
      <c r="F26" s="225">
        <v>89</v>
      </c>
      <c r="G26" s="100">
        <f>SUM(B26:F26)</f>
        <v>507</v>
      </c>
      <c r="H26" s="128"/>
      <c r="I26" s="129"/>
      <c r="J26" s="98" t="s">
        <v>3</v>
      </c>
      <c r="K26" s="225">
        <v>113</v>
      </c>
      <c r="L26" s="225">
        <v>99</v>
      </c>
      <c r="M26" s="225">
        <v>100</v>
      </c>
      <c r="N26" s="225">
        <v>102</v>
      </c>
      <c r="O26" s="225">
        <v>119</v>
      </c>
      <c r="P26" s="100">
        <f>SUM(K26:O26)</f>
        <v>533</v>
      </c>
      <c r="Q26" s="128"/>
    </row>
    <row r="27" spans="1:17" ht="15" customHeight="1">
      <c r="A27" s="98" t="s">
        <v>30</v>
      </c>
      <c r="B27" s="225">
        <v>99</v>
      </c>
      <c r="C27" s="225">
        <v>95</v>
      </c>
      <c r="D27" s="225">
        <v>120</v>
      </c>
      <c r="E27" s="225">
        <v>90</v>
      </c>
      <c r="F27" s="225">
        <v>90</v>
      </c>
      <c r="G27" s="100">
        <f>SUM(B27:F27)</f>
        <v>494</v>
      </c>
      <c r="H27" s="476" t="s">
        <v>55</v>
      </c>
      <c r="I27" s="477"/>
      <c r="J27" s="98" t="s">
        <v>4</v>
      </c>
      <c r="K27" s="225">
        <v>108</v>
      </c>
      <c r="L27" s="225">
        <v>119</v>
      </c>
      <c r="M27" s="225">
        <v>113</v>
      </c>
      <c r="N27" s="225">
        <v>123</v>
      </c>
      <c r="O27" s="225">
        <v>116</v>
      </c>
      <c r="P27" s="100">
        <f>SUM(K27:O27)</f>
        <v>579</v>
      </c>
      <c r="Q27" s="128"/>
    </row>
    <row r="28" spans="1:17" ht="15" customHeight="1">
      <c r="A28" s="99"/>
      <c r="B28" s="101">
        <f>SUM(B26:B27)</f>
        <v>197</v>
      </c>
      <c r="C28" s="101">
        <f t="shared" ref="C28:G28" si="12">SUM(C26:C27)</f>
        <v>204</v>
      </c>
      <c r="D28" s="101">
        <f t="shared" si="12"/>
        <v>227</v>
      </c>
      <c r="E28" s="101">
        <f t="shared" si="12"/>
        <v>194</v>
      </c>
      <c r="F28" s="101">
        <f t="shared" si="12"/>
        <v>179</v>
      </c>
      <c r="G28" s="102">
        <f t="shared" si="12"/>
        <v>1001</v>
      </c>
      <c r="H28" s="476"/>
      <c r="I28" s="477"/>
      <c r="J28" s="99"/>
      <c r="K28" s="101">
        <f t="shared" ref="K28:P28" si="13">SUM(K26:K27)</f>
        <v>221</v>
      </c>
      <c r="L28" s="101">
        <f t="shared" si="13"/>
        <v>218</v>
      </c>
      <c r="M28" s="101">
        <f t="shared" si="13"/>
        <v>213</v>
      </c>
      <c r="N28" s="101">
        <f t="shared" si="13"/>
        <v>225</v>
      </c>
      <c r="O28" s="101">
        <f t="shared" si="13"/>
        <v>235</v>
      </c>
      <c r="P28" s="102">
        <f t="shared" si="13"/>
        <v>1112</v>
      </c>
      <c r="Q28" s="128"/>
    </row>
    <row r="29" spans="1:17">
      <c r="A29" s="103" t="s">
        <v>12</v>
      </c>
      <c r="B29" s="104">
        <v>47</v>
      </c>
      <c r="C29" s="105">
        <f>B29</f>
        <v>47</v>
      </c>
      <c r="D29" s="104">
        <f>B29</f>
        <v>47</v>
      </c>
      <c r="E29" s="104">
        <f>B29</f>
        <v>47</v>
      </c>
      <c r="F29" s="104">
        <f>B29</f>
        <v>47</v>
      </c>
      <c r="G29" s="106">
        <f>SUM(B29:F29)</f>
        <v>235</v>
      </c>
      <c r="H29" s="249"/>
      <c r="I29" s="130"/>
      <c r="J29" s="103" t="s">
        <v>12</v>
      </c>
      <c r="K29" s="104">
        <v>32</v>
      </c>
      <c r="L29" s="105">
        <f>K29</f>
        <v>32</v>
      </c>
      <c r="M29" s="104">
        <f>K29</f>
        <v>32</v>
      </c>
      <c r="N29" s="104">
        <f>K29</f>
        <v>32</v>
      </c>
      <c r="O29" s="104">
        <f>K29</f>
        <v>32</v>
      </c>
      <c r="P29" s="106">
        <f>SUM(K29:O29)</f>
        <v>160</v>
      </c>
      <c r="Q29" s="249"/>
    </row>
    <row r="30" spans="1:17">
      <c r="A30" s="205"/>
      <c r="B30" s="108">
        <f>SUM(B28:B29)</f>
        <v>244</v>
      </c>
      <c r="C30" s="108">
        <f>SUM(C28:C29)</f>
        <v>251</v>
      </c>
      <c r="D30" s="108">
        <f>SUM(D28:D29)</f>
        <v>274</v>
      </c>
      <c r="E30" s="108">
        <f>SUM(E28:E29)</f>
        <v>241</v>
      </c>
      <c r="F30" s="108">
        <f>SUM(F28,F29)</f>
        <v>226</v>
      </c>
      <c r="G30" s="109">
        <f>SUM(B30:F30)</f>
        <v>1236</v>
      </c>
      <c r="H30" s="110" t="s">
        <v>14</v>
      </c>
      <c r="I30" s="130"/>
      <c r="J30" s="107">
        <f>K29-B29</f>
        <v>-15</v>
      </c>
      <c r="K30" s="108">
        <f>SUM(K28:K29)</f>
        <v>253</v>
      </c>
      <c r="L30" s="108">
        <f>SUM(L28:L29)</f>
        <v>250</v>
      </c>
      <c r="M30" s="108">
        <f>SUM(M28:M29)</f>
        <v>245</v>
      </c>
      <c r="N30" s="108">
        <f>SUM(N28:N29)</f>
        <v>257</v>
      </c>
      <c r="O30" s="108">
        <f>SUM(O28,O29)</f>
        <v>267</v>
      </c>
      <c r="P30" s="109">
        <f>SUM(K30:O30)</f>
        <v>1272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1</v>
      </c>
      <c r="D31" s="59">
        <f t="shared" si="14"/>
        <v>1</v>
      </c>
      <c r="E31" s="59">
        <f t="shared" si="14"/>
        <v>0</v>
      </c>
      <c r="F31" s="59">
        <f t="shared" si="14"/>
        <v>0</v>
      </c>
      <c r="G31" s="111">
        <f>IF(G30&gt;P30,2,0)+IF(G30&lt;P30,0)+IF(G30=P30,1)</f>
        <v>0</v>
      </c>
      <c r="H31" s="59">
        <f>SUM(B31:G31)</f>
        <v>2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0</v>
      </c>
      <c r="M31" s="59">
        <f t="shared" si="15"/>
        <v>0</v>
      </c>
      <c r="N31" s="59">
        <f t="shared" si="15"/>
        <v>1</v>
      </c>
      <c r="O31" s="59">
        <f t="shared" si="15"/>
        <v>1</v>
      </c>
      <c r="P31" s="111">
        <f>IF(P30&gt;G30,2,0)+IF(P30&lt;G30,0)+IF(P30=G30,1)</f>
        <v>2</v>
      </c>
      <c r="Q31" s="59">
        <f>SUM(K31:P31)</f>
        <v>5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355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59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86</v>
      </c>
      <c r="B34" s="225">
        <v>104</v>
      </c>
      <c r="C34" s="225">
        <v>103</v>
      </c>
      <c r="D34" s="225">
        <v>95</v>
      </c>
      <c r="E34" s="225">
        <v>110</v>
      </c>
      <c r="F34" s="225">
        <v>155</v>
      </c>
      <c r="G34" s="100">
        <f>SUM(B34:F34)</f>
        <v>567</v>
      </c>
      <c r="H34" s="128"/>
      <c r="I34" s="129"/>
      <c r="J34" s="98" t="s">
        <v>380</v>
      </c>
      <c r="K34" s="225">
        <v>100</v>
      </c>
      <c r="L34" s="225">
        <v>133</v>
      </c>
      <c r="M34" s="225">
        <v>101</v>
      </c>
      <c r="N34" s="225">
        <v>108</v>
      </c>
      <c r="O34" s="225">
        <v>97</v>
      </c>
      <c r="P34" s="100">
        <f>SUM(K34:O34)</f>
        <v>539</v>
      </c>
      <c r="Q34" s="128"/>
    </row>
    <row r="35" spans="1:17" ht="15" customHeight="1">
      <c r="A35" s="98" t="s">
        <v>87</v>
      </c>
      <c r="B35" s="225">
        <v>115</v>
      </c>
      <c r="C35" s="225">
        <v>142</v>
      </c>
      <c r="D35" s="225">
        <v>122</v>
      </c>
      <c r="E35" s="225">
        <v>109</v>
      </c>
      <c r="F35" s="225">
        <v>135</v>
      </c>
      <c r="G35" s="100">
        <f>SUM(B35:F35)</f>
        <v>623</v>
      </c>
      <c r="H35" s="476" t="s">
        <v>55</v>
      </c>
      <c r="I35" s="477"/>
      <c r="J35" s="98" t="s">
        <v>307</v>
      </c>
      <c r="K35" s="225">
        <v>115</v>
      </c>
      <c r="L35" s="225">
        <v>126</v>
      </c>
      <c r="M35" s="225">
        <v>111</v>
      </c>
      <c r="N35" s="225">
        <v>93</v>
      </c>
      <c r="O35" s="225">
        <v>105</v>
      </c>
      <c r="P35" s="100">
        <f>SUM(K35:O35)</f>
        <v>550</v>
      </c>
      <c r="Q35" s="128"/>
    </row>
    <row r="36" spans="1:17" ht="15" customHeight="1">
      <c r="A36" s="99"/>
      <c r="B36" s="101">
        <f t="shared" ref="B36:G36" si="16">SUM(B34:B35)</f>
        <v>219</v>
      </c>
      <c r="C36" s="101">
        <f t="shared" si="16"/>
        <v>245</v>
      </c>
      <c r="D36" s="101">
        <f t="shared" si="16"/>
        <v>217</v>
      </c>
      <c r="E36" s="101">
        <f t="shared" si="16"/>
        <v>219</v>
      </c>
      <c r="F36" s="101">
        <f t="shared" si="16"/>
        <v>290</v>
      </c>
      <c r="G36" s="102">
        <f t="shared" si="16"/>
        <v>1190</v>
      </c>
      <c r="H36" s="476"/>
      <c r="I36" s="477"/>
      <c r="J36" s="99"/>
      <c r="K36" s="101">
        <f t="shared" ref="K36:P36" si="17">SUM(K34:K35)</f>
        <v>215</v>
      </c>
      <c r="L36" s="101">
        <f t="shared" si="17"/>
        <v>259</v>
      </c>
      <c r="M36" s="101">
        <f t="shared" si="17"/>
        <v>212</v>
      </c>
      <c r="N36" s="101">
        <f t="shared" si="17"/>
        <v>201</v>
      </c>
      <c r="O36" s="101">
        <f t="shared" si="17"/>
        <v>202</v>
      </c>
      <c r="P36" s="102">
        <f t="shared" si="17"/>
        <v>1089</v>
      </c>
      <c r="Q36" s="128"/>
    </row>
    <row r="37" spans="1:17">
      <c r="A37" s="103" t="s">
        <v>12</v>
      </c>
      <c r="B37" s="104">
        <v>3</v>
      </c>
      <c r="C37" s="105">
        <f>B37</f>
        <v>3</v>
      </c>
      <c r="D37" s="104">
        <f>B37</f>
        <v>3</v>
      </c>
      <c r="E37" s="104">
        <f>B37</f>
        <v>3</v>
      </c>
      <c r="F37" s="104">
        <f>B37</f>
        <v>3</v>
      </c>
      <c r="G37" s="106">
        <f>SUM(B37:F37)</f>
        <v>15</v>
      </c>
      <c r="H37" s="249"/>
      <c r="I37" s="130"/>
      <c r="J37" s="103" t="s">
        <v>12</v>
      </c>
      <c r="K37" s="104">
        <v>12</v>
      </c>
      <c r="L37" s="105">
        <f>K37</f>
        <v>12</v>
      </c>
      <c r="M37" s="104">
        <f>K37</f>
        <v>12</v>
      </c>
      <c r="N37" s="104">
        <f>K37</f>
        <v>12</v>
      </c>
      <c r="O37" s="104">
        <f>K37</f>
        <v>12</v>
      </c>
      <c r="P37" s="106">
        <f>SUM(K37:O37)</f>
        <v>60</v>
      </c>
      <c r="Q37" s="249"/>
    </row>
    <row r="38" spans="1:17">
      <c r="A38" s="205"/>
      <c r="B38" s="108">
        <f>SUM(B36:B37)</f>
        <v>222</v>
      </c>
      <c r="C38" s="108">
        <f>SUM(C36:C37)</f>
        <v>248</v>
      </c>
      <c r="D38" s="108">
        <f>SUM(D36:D37)</f>
        <v>220</v>
      </c>
      <c r="E38" s="108">
        <f>SUM(E36:E37)</f>
        <v>222</v>
      </c>
      <c r="F38" s="108">
        <f>SUM(F36,F37)</f>
        <v>293</v>
      </c>
      <c r="G38" s="109">
        <f>SUM(B38:F38)</f>
        <v>1205</v>
      </c>
      <c r="H38" s="110" t="s">
        <v>14</v>
      </c>
      <c r="I38" s="130"/>
      <c r="J38" s="107">
        <f>K37-B37</f>
        <v>9</v>
      </c>
      <c r="K38" s="108">
        <f>SUM(K36:K37)</f>
        <v>227</v>
      </c>
      <c r="L38" s="108">
        <f>SUM(L36:L37)</f>
        <v>271</v>
      </c>
      <c r="M38" s="108">
        <f>SUM(M36:M37)</f>
        <v>224</v>
      </c>
      <c r="N38" s="108">
        <f>SUM(N36:N37)</f>
        <v>213</v>
      </c>
      <c r="O38" s="108">
        <f>SUM(O36,O37)</f>
        <v>214</v>
      </c>
      <c r="P38" s="109">
        <f>SUM(K38:O38)</f>
        <v>1149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2</v>
      </c>
      <c r="H39" s="59">
        <f>SUM(B39:G39)</f>
        <v>4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0</v>
      </c>
      <c r="Q39" s="59">
        <f>SUM(K39:P39)</f>
        <v>3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66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56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21" t="s">
        <v>6</v>
      </c>
      <c r="B42" s="226">
        <v>131</v>
      </c>
      <c r="C42" s="226">
        <v>117</v>
      </c>
      <c r="D42" s="226">
        <v>108</v>
      </c>
      <c r="E42" s="226">
        <v>124</v>
      </c>
      <c r="F42" s="226">
        <v>107</v>
      </c>
      <c r="G42" s="100">
        <f>SUM(B42:F42)</f>
        <v>587</v>
      </c>
      <c r="H42" s="128"/>
      <c r="I42" s="129"/>
      <c r="J42" s="98" t="s">
        <v>69</v>
      </c>
      <c r="K42" s="225">
        <v>124</v>
      </c>
      <c r="L42" s="225">
        <v>126</v>
      </c>
      <c r="M42" s="225">
        <v>143</v>
      </c>
      <c r="N42" s="225">
        <v>107</v>
      </c>
      <c r="O42" s="225">
        <v>110</v>
      </c>
      <c r="P42" s="100">
        <f>SUM(K42:O42)</f>
        <v>610</v>
      </c>
      <c r="Q42" s="128"/>
    </row>
    <row r="43" spans="1:17" ht="15" customHeight="1">
      <c r="A43" s="21" t="s">
        <v>11</v>
      </c>
      <c r="B43" s="226">
        <v>121</v>
      </c>
      <c r="C43" s="226">
        <v>161</v>
      </c>
      <c r="D43" s="226">
        <v>111</v>
      </c>
      <c r="E43" s="226">
        <v>115</v>
      </c>
      <c r="F43" s="226">
        <v>116</v>
      </c>
      <c r="G43" s="100">
        <f>SUM(B43:F43)</f>
        <v>624</v>
      </c>
      <c r="H43" s="476" t="s">
        <v>55</v>
      </c>
      <c r="I43" s="477"/>
      <c r="J43" s="98" t="s">
        <v>70</v>
      </c>
      <c r="K43" s="225">
        <v>129</v>
      </c>
      <c r="L43" s="225">
        <v>121</v>
      </c>
      <c r="M43" s="225">
        <v>109</v>
      </c>
      <c r="N43" s="225">
        <v>117</v>
      </c>
      <c r="O43" s="225">
        <v>111</v>
      </c>
      <c r="P43" s="100">
        <f>SUM(K43:O43)</f>
        <v>587</v>
      </c>
      <c r="Q43" s="128"/>
    </row>
    <row r="44" spans="1:17" ht="15" customHeight="1">
      <c r="A44" s="99"/>
      <c r="B44" s="101">
        <f t="shared" ref="B44:G44" si="20">SUM(B42:B43)</f>
        <v>252</v>
      </c>
      <c r="C44" s="101">
        <f t="shared" si="20"/>
        <v>278</v>
      </c>
      <c r="D44" s="101">
        <f t="shared" si="20"/>
        <v>219</v>
      </c>
      <c r="E44" s="101">
        <f t="shared" si="20"/>
        <v>239</v>
      </c>
      <c r="F44" s="101">
        <f t="shared" si="20"/>
        <v>223</v>
      </c>
      <c r="G44" s="102">
        <f t="shared" si="20"/>
        <v>1211</v>
      </c>
      <c r="H44" s="476"/>
      <c r="I44" s="477"/>
      <c r="J44" s="99"/>
      <c r="K44" s="101">
        <f t="shared" ref="K44:P44" si="21">SUM(K42:K43)</f>
        <v>253</v>
      </c>
      <c r="L44" s="101">
        <f t="shared" si="21"/>
        <v>247</v>
      </c>
      <c r="M44" s="101">
        <f t="shared" si="21"/>
        <v>252</v>
      </c>
      <c r="N44" s="101">
        <f t="shared" si="21"/>
        <v>224</v>
      </c>
      <c r="O44" s="101">
        <f t="shared" si="21"/>
        <v>221</v>
      </c>
      <c r="P44" s="102">
        <f t="shared" si="21"/>
        <v>1197</v>
      </c>
      <c r="Q44" s="128"/>
    </row>
    <row r="45" spans="1:17">
      <c r="A45" s="103" t="s">
        <v>12</v>
      </c>
      <c r="B45" s="104">
        <v>17</v>
      </c>
      <c r="C45" s="105">
        <f>B45</f>
        <v>17</v>
      </c>
      <c r="D45" s="104">
        <f>B45</f>
        <v>17</v>
      </c>
      <c r="E45" s="104">
        <f>B45</f>
        <v>17</v>
      </c>
      <c r="F45" s="104">
        <f>B45</f>
        <v>17</v>
      </c>
      <c r="G45" s="106">
        <f>SUM(B45:F45)</f>
        <v>85</v>
      </c>
      <c r="H45" s="249"/>
      <c r="I45" s="130"/>
      <c r="J45" s="103" t="s">
        <v>12</v>
      </c>
      <c r="K45" s="104">
        <v>28</v>
      </c>
      <c r="L45" s="105">
        <f>K45</f>
        <v>28</v>
      </c>
      <c r="M45" s="104">
        <f>K45</f>
        <v>28</v>
      </c>
      <c r="N45" s="104">
        <f>K45</f>
        <v>28</v>
      </c>
      <c r="O45" s="104">
        <f>K45</f>
        <v>28</v>
      </c>
      <c r="P45" s="106">
        <f>SUM(K45:O45)</f>
        <v>140</v>
      </c>
      <c r="Q45" s="249"/>
    </row>
    <row r="46" spans="1:17">
      <c r="A46" s="107"/>
      <c r="B46" s="108">
        <f>SUM(B44:B45)</f>
        <v>269</v>
      </c>
      <c r="C46" s="108">
        <f>SUM(C44:C45)</f>
        <v>295</v>
      </c>
      <c r="D46" s="108">
        <f>SUM(D44:D45)</f>
        <v>236</v>
      </c>
      <c r="E46" s="108">
        <f>SUM(E44:E45)</f>
        <v>256</v>
      </c>
      <c r="F46" s="108">
        <f>SUM(F44,F45)</f>
        <v>240</v>
      </c>
      <c r="G46" s="109">
        <f>SUM(B46:F46)</f>
        <v>1296</v>
      </c>
      <c r="H46" s="110" t="s">
        <v>14</v>
      </c>
      <c r="I46" s="130"/>
      <c r="J46" s="107">
        <f>K45-B45</f>
        <v>11</v>
      </c>
      <c r="K46" s="108">
        <f>SUM(K44:K45)</f>
        <v>281</v>
      </c>
      <c r="L46" s="108">
        <f>SUM(L44:L45)</f>
        <v>275</v>
      </c>
      <c r="M46" s="108">
        <f>SUM(M44:M45)</f>
        <v>280</v>
      </c>
      <c r="N46" s="108">
        <f>SUM(N44:N45)</f>
        <v>252</v>
      </c>
      <c r="O46" s="108">
        <f>SUM(O44,O45)</f>
        <v>249</v>
      </c>
      <c r="P46" s="109">
        <f>SUM(K46:O46)</f>
        <v>1337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1</v>
      </c>
      <c r="D47" s="59">
        <f t="shared" si="22"/>
        <v>0</v>
      </c>
      <c r="E47" s="59">
        <f t="shared" si="22"/>
        <v>1</v>
      </c>
      <c r="F47" s="59">
        <f t="shared" si="22"/>
        <v>0</v>
      </c>
      <c r="G47" s="111">
        <f>IF(G46&gt;P46,2,0)+IF(G46&lt;P46,0)+IF(G46=P46,1)</f>
        <v>0</v>
      </c>
      <c r="H47" s="59">
        <f>SUM(B47:G47)</f>
        <v>2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0</v>
      </c>
      <c r="M47" s="59">
        <f t="shared" si="23"/>
        <v>1</v>
      </c>
      <c r="N47" s="59">
        <f t="shared" si="23"/>
        <v>0</v>
      </c>
      <c r="O47" s="59">
        <f t="shared" si="23"/>
        <v>1</v>
      </c>
      <c r="P47" s="111">
        <f>IF(P46&gt;G46,2,0)+IF(P46&lt;G46,0)+IF(P46=G46,1)</f>
        <v>2</v>
      </c>
      <c r="Q47" s="59">
        <f>SUM(K47:P47)</f>
        <v>5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67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438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436</v>
      </c>
      <c r="B50" s="225">
        <v>110</v>
      </c>
      <c r="C50" s="225">
        <v>110</v>
      </c>
      <c r="D50" s="225">
        <v>110</v>
      </c>
      <c r="E50" s="225">
        <v>110</v>
      </c>
      <c r="F50" s="225">
        <v>110</v>
      </c>
      <c r="G50" s="100">
        <f>SUM(B50:F50)</f>
        <v>550</v>
      </c>
      <c r="H50" s="128"/>
      <c r="I50" s="129"/>
      <c r="J50" s="98" t="s">
        <v>27</v>
      </c>
      <c r="K50" s="225">
        <v>114</v>
      </c>
      <c r="L50" s="225">
        <v>97</v>
      </c>
      <c r="M50" s="225">
        <v>99</v>
      </c>
      <c r="N50" s="225">
        <v>127</v>
      </c>
      <c r="O50" s="225">
        <v>109</v>
      </c>
      <c r="P50" s="100">
        <f>SUM(K50:O50)</f>
        <v>546</v>
      </c>
      <c r="Q50" s="128"/>
    </row>
    <row r="51" spans="1:17" ht="15" customHeight="1">
      <c r="A51" s="98" t="s">
        <v>436</v>
      </c>
      <c r="B51" s="225">
        <v>110</v>
      </c>
      <c r="C51" s="225">
        <v>110</v>
      </c>
      <c r="D51" s="225">
        <v>110</v>
      </c>
      <c r="E51" s="225">
        <v>110</v>
      </c>
      <c r="F51" s="225">
        <v>110</v>
      </c>
      <c r="G51" s="100">
        <f>SUM(B51:F51)</f>
        <v>550</v>
      </c>
      <c r="H51" s="476" t="s">
        <v>55</v>
      </c>
      <c r="I51" s="477"/>
      <c r="J51" s="98" t="s">
        <v>28</v>
      </c>
      <c r="K51" s="225">
        <v>109</v>
      </c>
      <c r="L51" s="225">
        <v>102</v>
      </c>
      <c r="M51" s="225">
        <v>90</v>
      </c>
      <c r="N51" s="225">
        <v>121</v>
      </c>
      <c r="O51" s="225">
        <v>104</v>
      </c>
      <c r="P51" s="100">
        <f>SUM(K51:O51)</f>
        <v>526</v>
      </c>
      <c r="Q51" s="128"/>
    </row>
    <row r="52" spans="1:17" ht="15" customHeight="1">
      <c r="A52" s="99"/>
      <c r="B52" s="101">
        <f>SUM(B50:B51)</f>
        <v>220</v>
      </c>
      <c r="C52" s="101">
        <f t="shared" ref="C52:G52" si="24">SUM(C50:C51)</f>
        <v>220</v>
      </c>
      <c r="D52" s="101">
        <f t="shared" si="24"/>
        <v>220</v>
      </c>
      <c r="E52" s="101">
        <f t="shared" si="24"/>
        <v>220</v>
      </c>
      <c r="F52" s="101">
        <f t="shared" si="24"/>
        <v>220</v>
      </c>
      <c r="G52" s="102">
        <f t="shared" si="24"/>
        <v>1100</v>
      </c>
      <c r="H52" s="476"/>
      <c r="I52" s="477"/>
      <c r="J52" s="99"/>
      <c r="K52" s="101">
        <f t="shared" ref="K52:P52" si="25">SUM(K50:K51)</f>
        <v>223</v>
      </c>
      <c r="L52" s="101">
        <f t="shared" si="25"/>
        <v>199</v>
      </c>
      <c r="M52" s="101">
        <f t="shared" si="25"/>
        <v>189</v>
      </c>
      <c r="N52" s="101">
        <f t="shared" si="25"/>
        <v>248</v>
      </c>
      <c r="O52" s="101">
        <f t="shared" si="25"/>
        <v>213</v>
      </c>
      <c r="P52" s="102">
        <f t="shared" si="25"/>
        <v>1072</v>
      </c>
      <c r="Q52" s="128"/>
    </row>
    <row r="53" spans="1:17">
      <c r="A53" s="103" t="s">
        <v>12</v>
      </c>
      <c r="B53" s="104">
        <v>34</v>
      </c>
      <c r="C53" s="105">
        <f>B53</f>
        <v>34</v>
      </c>
      <c r="D53" s="104">
        <f>B53</f>
        <v>34</v>
      </c>
      <c r="E53" s="104">
        <f>B53</f>
        <v>34</v>
      </c>
      <c r="F53" s="104">
        <f>B53</f>
        <v>34</v>
      </c>
      <c r="G53" s="106">
        <f>SUM(B53:F53)</f>
        <v>170</v>
      </c>
      <c r="H53" s="249"/>
      <c r="I53" s="130"/>
      <c r="J53" s="103" t="s">
        <v>12</v>
      </c>
      <c r="K53" s="104">
        <v>27</v>
      </c>
      <c r="L53" s="105">
        <f>K53</f>
        <v>27</v>
      </c>
      <c r="M53" s="104">
        <f>K53</f>
        <v>27</v>
      </c>
      <c r="N53" s="104">
        <f>K53</f>
        <v>27</v>
      </c>
      <c r="O53" s="104">
        <f>K53</f>
        <v>27</v>
      </c>
      <c r="P53" s="106">
        <f>SUM(K53:O53)</f>
        <v>135</v>
      </c>
      <c r="Q53" s="249"/>
    </row>
    <row r="54" spans="1:17">
      <c r="A54" s="107"/>
      <c r="B54" s="108">
        <f>SUM(B52:B53)</f>
        <v>254</v>
      </c>
      <c r="C54" s="108">
        <f>SUM(C52:C53)</f>
        <v>254</v>
      </c>
      <c r="D54" s="108">
        <f>SUM(D52:D53)</f>
        <v>254</v>
      </c>
      <c r="E54" s="108">
        <f>SUM(E52:E53)</f>
        <v>254</v>
      </c>
      <c r="F54" s="108">
        <f>SUM(F52,F53)</f>
        <v>254</v>
      </c>
      <c r="G54" s="109">
        <f>SUM(B54:F54)</f>
        <v>1270</v>
      </c>
      <c r="H54" s="110" t="s">
        <v>14</v>
      </c>
      <c r="I54" s="130"/>
      <c r="J54" s="107">
        <f>K53-B53</f>
        <v>-7</v>
      </c>
      <c r="K54" s="108">
        <f>SUM(K52:K53)</f>
        <v>250</v>
      </c>
      <c r="L54" s="108">
        <f>SUM(L52:L53)</f>
        <v>226</v>
      </c>
      <c r="M54" s="108">
        <f>SUM(M52:M53)</f>
        <v>216</v>
      </c>
      <c r="N54" s="108">
        <f>SUM(N52:N53)</f>
        <v>275</v>
      </c>
      <c r="O54" s="108">
        <f>SUM(O52,O53)</f>
        <v>240</v>
      </c>
      <c r="P54" s="109">
        <f>SUM(K54:O54)</f>
        <v>1207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1</v>
      </c>
      <c r="E55" s="59">
        <f t="shared" si="26"/>
        <v>0</v>
      </c>
      <c r="F55" s="59">
        <f t="shared" si="26"/>
        <v>1</v>
      </c>
      <c r="G55" s="111">
        <f>IF(G54&gt;P54,2,0)+IF(G54&lt;P54,0)+IF(G54=P54,1)</f>
        <v>2</v>
      </c>
      <c r="H55" s="59">
        <f>SUM(B55:G55)</f>
        <v>6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0</v>
      </c>
      <c r="N55" s="59">
        <f t="shared" si="27"/>
        <v>1</v>
      </c>
      <c r="O55" s="59">
        <f t="shared" si="27"/>
        <v>0</v>
      </c>
      <c r="P55" s="111">
        <f>IF(P54&gt;G54,2,0)+IF(P54&lt;G54,0)+IF(P54=G54,1)</f>
        <v>0</v>
      </c>
      <c r="Q55" s="59">
        <f>SUM(K55:P55)</f>
        <v>1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334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64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88</v>
      </c>
      <c r="B58" s="225">
        <v>121</v>
      </c>
      <c r="C58" s="225">
        <v>137</v>
      </c>
      <c r="D58" s="225">
        <v>111</v>
      </c>
      <c r="E58" s="225">
        <v>101</v>
      </c>
      <c r="F58" s="225">
        <v>120</v>
      </c>
      <c r="G58" s="23">
        <f>SUM(B58:F58)</f>
        <v>590</v>
      </c>
      <c r="H58" s="134"/>
      <c r="I58" s="135"/>
      <c r="J58" s="117" t="s">
        <v>435</v>
      </c>
      <c r="K58" s="225">
        <v>106</v>
      </c>
      <c r="L58" s="225">
        <v>114</v>
      </c>
      <c r="M58" s="225">
        <v>101</v>
      </c>
      <c r="N58" s="225">
        <v>120</v>
      </c>
      <c r="O58" s="225">
        <v>126</v>
      </c>
      <c r="P58" s="119">
        <f>SUM(K58:O58)</f>
        <v>567</v>
      </c>
      <c r="Q58" s="134"/>
    </row>
    <row r="59" spans="1:17" ht="15" customHeight="1">
      <c r="A59" s="98" t="s">
        <v>89</v>
      </c>
      <c r="B59" s="225">
        <v>108</v>
      </c>
      <c r="C59" s="225">
        <v>133</v>
      </c>
      <c r="D59" s="225">
        <v>150</v>
      </c>
      <c r="E59" s="225">
        <v>129</v>
      </c>
      <c r="F59" s="225">
        <v>133</v>
      </c>
      <c r="G59" s="23">
        <f>SUM(B59:F59)</f>
        <v>653</v>
      </c>
      <c r="H59" s="478" t="s">
        <v>55</v>
      </c>
      <c r="I59" s="479"/>
      <c r="J59" s="98" t="s">
        <v>2</v>
      </c>
      <c r="K59" s="225">
        <v>144</v>
      </c>
      <c r="L59" s="225">
        <v>144</v>
      </c>
      <c r="M59" s="225">
        <v>122</v>
      </c>
      <c r="N59" s="225">
        <v>108</v>
      </c>
      <c r="O59" s="225">
        <v>127</v>
      </c>
      <c r="P59" s="119">
        <f>SUM(K59:O59)</f>
        <v>645</v>
      </c>
      <c r="Q59" s="134"/>
    </row>
    <row r="60" spans="1:17" ht="15" customHeight="1">
      <c r="A60" s="22"/>
      <c r="B60" s="26">
        <f t="shared" ref="B60:G60" si="28">SUM(B58:B59)</f>
        <v>229</v>
      </c>
      <c r="C60" s="26">
        <f t="shared" si="28"/>
        <v>270</v>
      </c>
      <c r="D60" s="26">
        <f t="shared" si="28"/>
        <v>261</v>
      </c>
      <c r="E60" s="26">
        <f t="shared" si="28"/>
        <v>230</v>
      </c>
      <c r="F60" s="26">
        <f t="shared" si="28"/>
        <v>253</v>
      </c>
      <c r="G60" s="27">
        <f t="shared" si="28"/>
        <v>1243</v>
      </c>
      <c r="H60" s="478"/>
      <c r="I60" s="479"/>
      <c r="J60" s="22"/>
      <c r="K60" s="26">
        <f t="shared" ref="K60:P60" si="29">SUM(K58:K59)</f>
        <v>250</v>
      </c>
      <c r="L60" s="26">
        <f t="shared" si="29"/>
        <v>258</v>
      </c>
      <c r="M60" s="26">
        <f t="shared" si="29"/>
        <v>223</v>
      </c>
      <c r="N60" s="26">
        <f t="shared" si="29"/>
        <v>228</v>
      </c>
      <c r="O60" s="26">
        <f t="shared" si="29"/>
        <v>253</v>
      </c>
      <c r="P60" s="27">
        <f t="shared" si="29"/>
        <v>1212</v>
      </c>
      <c r="Q60" s="134"/>
    </row>
    <row r="61" spans="1:17">
      <c r="A61" s="2" t="s">
        <v>12</v>
      </c>
      <c r="B61" s="4">
        <v>16</v>
      </c>
      <c r="C61" s="15">
        <f>B61</f>
        <v>16</v>
      </c>
      <c r="D61" s="4">
        <f>B61</f>
        <v>16</v>
      </c>
      <c r="E61" s="4">
        <f>B61</f>
        <v>16</v>
      </c>
      <c r="F61" s="4">
        <f>B61</f>
        <v>16</v>
      </c>
      <c r="G61" s="6">
        <f>SUM(B61:F61)</f>
        <v>80</v>
      </c>
      <c r="H61" s="251"/>
      <c r="I61" s="136"/>
      <c r="J61" s="2" t="s">
        <v>12</v>
      </c>
      <c r="K61" s="4">
        <v>16</v>
      </c>
      <c r="L61" s="15">
        <f>K61</f>
        <v>16</v>
      </c>
      <c r="M61" s="4">
        <f>K61</f>
        <v>16</v>
      </c>
      <c r="N61" s="4">
        <f>K61</f>
        <v>16</v>
      </c>
      <c r="O61" s="4">
        <f>K61</f>
        <v>16</v>
      </c>
      <c r="P61" s="6">
        <f>SUM(K61:O61)</f>
        <v>80</v>
      </c>
      <c r="Q61" s="251"/>
    </row>
    <row r="62" spans="1:17">
      <c r="A62" s="205"/>
      <c r="B62" s="9">
        <f>SUM(B60:B61)</f>
        <v>245</v>
      </c>
      <c r="C62" s="9">
        <f>SUM(C60:C61)</f>
        <v>286</v>
      </c>
      <c r="D62" s="9">
        <f>SUM(D60:D61)</f>
        <v>277</v>
      </c>
      <c r="E62" s="9">
        <f>SUM(E60:E61)</f>
        <v>246</v>
      </c>
      <c r="F62" s="9">
        <f>SUM(F60,F61)</f>
        <v>269</v>
      </c>
      <c r="G62" s="10">
        <f>SUM(B62:F62)</f>
        <v>1323</v>
      </c>
      <c r="H62" s="16" t="s">
        <v>14</v>
      </c>
      <c r="I62" s="136"/>
      <c r="J62" s="205">
        <f>K61-B61</f>
        <v>0</v>
      </c>
      <c r="K62" s="9">
        <f>SUM(K60:K61)</f>
        <v>266</v>
      </c>
      <c r="L62" s="9">
        <f>SUM(L60:L61)</f>
        <v>274</v>
      </c>
      <c r="M62" s="9">
        <f>SUM(M60:M61)</f>
        <v>239</v>
      </c>
      <c r="N62" s="9">
        <f>SUM(N60:N61)</f>
        <v>244</v>
      </c>
      <c r="O62" s="9">
        <f>SUM(O60,O61)</f>
        <v>269</v>
      </c>
      <c r="P62" s="10">
        <f>SUM(K62:O62)</f>
        <v>1292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1</v>
      </c>
      <c r="D63" s="59">
        <f t="shared" si="30"/>
        <v>1</v>
      </c>
      <c r="E63" s="59">
        <f t="shared" si="30"/>
        <v>1</v>
      </c>
      <c r="F63" s="59">
        <f t="shared" si="30"/>
        <v>0.5</v>
      </c>
      <c r="G63" s="59">
        <f>IF(G62&gt;P62,2,0)+IF(G62&lt;P62,0)+IF(G62=P62,1)</f>
        <v>2</v>
      </c>
      <c r="H63" s="59">
        <f>SUM(B63:G63)</f>
        <v>5.5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0</v>
      </c>
      <c r="M63" s="59">
        <f t="shared" si="31"/>
        <v>0</v>
      </c>
      <c r="N63" s="59">
        <f t="shared" si="31"/>
        <v>0</v>
      </c>
      <c r="O63" s="59">
        <f t="shared" si="31"/>
        <v>0.5</v>
      </c>
      <c r="P63" s="111">
        <f>IF(P62&gt;G62,2,0)+IF(P62&lt;G62,0)+IF(P62=G62,1)</f>
        <v>0</v>
      </c>
      <c r="Q63" s="59">
        <f>SUM(K63:P63)</f>
        <v>1.5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60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111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224" t="s">
        <v>90</v>
      </c>
      <c r="B66" s="226">
        <v>91</v>
      </c>
      <c r="C66" s="226">
        <v>128</v>
      </c>
      <c r="D66" s="226">
        <v>137</v>
      </c>
      <c r="E66" s="226">
        <v>126</v>
      </c>
      <c r="F66" s="226">
        <v>108</v>
      </c>
      <c r="G66" s="100">
        <f>SUM(B66:F66)</f>
        <v>590</v>
      </c>
      <c r="H66" s="128"/>
      <c r="I66" s="129"/>
      <c r="J66" s="119" t="s">
        <v>31</v>
      </c>
      <c r="K66" s="226">
        <v>105</v>
      </c>
      <c r="L66" s="226">
        <v>128</v>
      </c>
      <c r="M66" s="226">
        <v>129</v>
      </c>
      <c r="N66" s="226">
        <v>92</v>
      </c>
      <c r="O66" s="226">
        <v>118</v>
      </c>
      <c r="P66" s="100">
        <f>SUM(K66:O66)</f>
        <v>572</v>
      </c>
      <c r="Q66" s="128"/>
    </row>
    <row r="67" spans="1:17" ht="15" customHeight="1">
      <c r="A67" s="224" t="s">
        <v>9</v>
      </c>
      <c r="B67" s="226">
        <v>126</v>
      </c>
      <c r="C67" s="226">
        <v>128</v>
      </c>
      <c r="D67" s="226">
        <v>109</v>
      </c>
      <c r="E67" s="226">
        <v>103</v>
      </c>
      <c r="F67" s="226">
        <v>133</v>
      </c>
      <c r="G67" s="100">
        <f>SUM(B67:F67)</f>
        <v>599</v>
      </c>
      <c r="H67" s="476" t="s">
        <v>55</v>
      </c>
      <c r="I67" s="477"/>
      <c r="J67" s="119" t="s">
        <v>95</v>
      </c>
      <c r="K67" s="226">
        <v>89</v>
      </c>
      <c r="L67" s="226">
        <v>113</v>
      </c>
      <c r="M67" s="226">
        <v>133</v>
      </c>
      <c r="N67" s="226">
        <v>93</v>
      </c>
      <c r="O67" s="226">
        <v>124</v>
      </c>
      <c r="P67" s="100">
        <f>SUM(K67:O67)</f>
        <v>552</v>
      </c>
      <c r="Q67" s="128"/>
    </row>
    <row r="68" spans="1:17" ht="15" customHeight="1">
      <c r="A68" s="99"/>
      <c r="B68" s="101">
        <f t="shared" ref="B68:G68" si="32">SUM(B66:B67)</f>
        <v>217</v>
      </c>
      <c r="C68" s="101">
        <f t="shared" si="32"/>
        <v>256</v>
      </c>
      <c r="D68" s="101">
        <f t="shared" si="32"/>
        <v>246</v>
      </c>
      <c r="E68" s="101">
        <f t="shared" si="32"/>
        <v>229</v>
      </c>
      <c r="F68" s="101">
        <f t="shared" si="32"/>
        <v>241</v>
      </c>
      <c r="G68" s="102">
        <f t="shared" si="32"/>
        <v>1189</v>
      </c>
      <c r="H68" s="476"/>
      <c r="I68" s="477"/>
      <c r="J68" s="99"/>
      <c r="K68" s="101">
        <f t="shared" ref="K68:P68" si="33">SUM(K66:K67)</f>
        <v>194</v>
      </c>
      <c r="L68" s="101">
        <f t="shared" si="33"/>
        <v>241</v>
      </c>
      <c r="M68" s="101">
        <f t="shared" si="33"/>
        <v>262</v>
      </c>
      <c r="N68" s="101">
        <f t="shared" si="33"/>
        <v>185</v>
      </c>
      <c r="O68" s="101">
        <f t="shared" si="33"/>
        <v>242</v>
      </c>
      <c r="P68" s="102">
        <f t="shared" si="33"/>
        <v>1124</v>
      </c>
      <c r="Q68" s="128"/>
    </row>
    <row r="69" spans="1:17" ht="15" customHeight="1">
      <c r="A69" s="103" t="s">
        <v>12</v>
      </c>
      <c r="B69" s="104">
        <v>17</v>
      </c>
      <c r="C69" s="105">
        <f>B69</f>
        <v>17</v>
      </c>
      <c r="D69" s="104">
        <f>B69</f>
        <v>17</v>
      </c>
      <c r="E69" s="104">
        <f>B69</f>
        <v>17</v>
      </c>
      <c r="F69" s="104">
        <f>B69</f>
        <v>17</v>
      </c>
      <c r="G69" s="106">
        <f>SUM(B69:F69)</f>
        <v>85</v>
      </c>
      <c r="H69" s="249"/>
      <c r="I69" s="130"/>
      <c r="J69" s="103" t="s">
        <v>12</v>
      </c>
      <c r="K69" s="104">
        <v>36</v>
      </c>
      <c r="L69" s="105">
        <f>K69</f>
        <v>36</v>
      </c>
      <c r="M69" s="104">
        <f>K69</f>
        <v>36</v>
      </c>
      <c r="N69" s="104">
        <f>K69</f>
        <v>36</v>
      </c>
      <c r="O69" s="104">
        <f>K69</f>
        <v>36</v>
      </c>
      <c r="P69" s="106">
        <f>SUM(K69:O69)</f>
        <v>180</v>
      </c>
      <c r="Q69" s="249"/>
    </row>
    <row r="70" spans="1:17">
      <c r="A70" s="107"/>
      <c r="B70" s="108">
        <f>SUM(B68:B69)</f>
        <v>234</v>
      </c>
      <c r="C70" s="108">
        <f>SUM(C68:C69)</f>
        <v>273</v>
      </c>
      <c r="D70" s="108">
        <f>SUM(D68:D69)</f>
        <v>263</v>
      </c>
      <c r="E70" s="108">
        <f>SUM(E68:E69)</f>
        <v>246</v>
      </c>
      <c r="F70" s="108">
        <f>SUM(F68,F69)</f>
        <v>258</v>
      </c>
      <c r="G70" s="109">
        <f>SUM(B70:F70)</f>
        <v>1274</v>
      </c>
      <c r="H70" s="110" t="s">
        <v>14</v>
      </c>
      <c r="I70" s="130"/>
      <c r="J70" s="107">
        <f>K69-B69</f>
        <v>19</v>
      </c>
      <c r="K70" s="108">
        <f>SUM(K68:K69)</f>
        <v>230</v>
      </c>
      <c r="L70" s="108">
        <f>SUM(L68:L69)</f>
        <v>277</v>
      </c>
      <c r="M70" s="108">
        <f>SUM(M68:M69)</f>
        <v>298</v>
      </c>
      <c r="N70" s="108">
        <f>SUM(N68:N69)</f>
        <v>221</v>
      </c>
      <c r="O70" s="108">
        <f>SUM(O68,O69)</f>
        <v>278</v>
      </c>
      <c r="P70" s="109">
        <f>SUM(K70:O70)</f>
        <v>1304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1</v>
      </c>
      <c r="C71" s="59">
        <f t="shared" ref="C71:F71" si="34">IF(C70&gt;L70,1,0)+IF(C70&lt;L70,0)+IF(C70=L70,0.5)</f>
        <v>0</v>
      </c>
      <c r="D71" s="59">
        <f t="shared" si="34"/>
        <v>0</v>
      </c>
      <c r="E71" s="59">
        <f t="shared" si="34"/>
        <v>1</v>
      </c>
      <c r="F71" s="59">
        <f t="shared" si="34"/>
        <v>0</v>
      </c>
      <c r="G71" s="111">
        <f>IF(G70&gt;P70,2,0)+IF(G70&lt;P70,0)+IF(G70=P70,1)</f>
        <v>0</v>
      </c>
      <c r="H71" s="59">
        <f>SUM(B71:G71)</f>
        <v>2</v>
      </c>
      <c r="I71" s="131"/>
      <c r="J71" s="99" t="s">
        <v>13</v>
      </c>
      <c r="K71" s="59">
        <f>IF(K70&gt;B70,1,0)+IF(K70&lt;B70,0)+IF(K70=B70,0.5)</f>
        <v>0</v>
      </c>
      <c r="L71" s="59">
        <f t="shared" ref="L71:O71" si="35">IF(L70&gt;C70,1,0)+IF(L70&lt;C70,0)+IF(L70=C70,0.5)</f>
        <v>1</v>
      </c>
      <c r="M71" s="59">
        <f t="shared" si="35"/>
        <v>1</v>
      </c>
      <c r="N71" s="59">
        <f t="shared" si="35"/>
        <v>0</v>
      </c>
      <c r="O71" s="59">
        <f t="shared" si="35"/>
        <v>1</v>
      </c>
      <c r="P71" s="111">
        <f>IF(P70&gt;G70,2,0)+IF(P70&lt;G70,0)+IF(P70=G70,1)</f>
        <v>2</v>
      </c>
      <c r="Q71" s="59">
        <f>SUM(K71:P71)</f>
        <v>5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290</v>
      </c>
      <c r="H75" s="252"/>
      <c r="J75" s="124" t="s">
        <v>104</v>
      </c>
      <c r="K75" s="124" t="s">
        <v>11</v>
      </c>
      <c r="L75" s="124"/>
      <c r="M75" s="124"/>
      <c r="N75" s="124"/>
      <c r="O75" s="124">
        <f>MAX(B66:F67,K66:O67,K58:O59,B58:F59,B50:F51,K50:O51,K42:O43,B42:F43,B34:F35,K34:O35,K26:O27,B26:F27,B18:F19,K18:O19)</f>
        <v>161</v>
      </c>
      <c r="Q75" s="252"/>
    </row>
    <row r="76" spans="1:17" s="125" customFormat="1">
      <c r="A76" s="124" t="s">
        <v>101</v>
      </c>
      <c r="B76" s="125" t="s">
        <v>334</v>
      </c>
      <c r="E76" s="124">
        <f>MAX(G68,P68,P60,G60,G52,P52,P44,G44,G36,P36,P28,G28,G20,P20,P12,G12,G4,P4)</f>
        <v>1243</v>
      </c>
      <c r="H76" s="252"/>
      <c r="J76" s="124" t="s">
        <v>105</v>
      </c>
      <c r="K76" s="124" t="s">
        <v>89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653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111</v>
      </c>
      <c r="E78" s="124">
        <f>MAX(B70:F70,K70:O70,K62:O62,B62:F62,B54:F54,K54:O54,K46:O46,B46:F46,B38:F38,K38:O38,K30:O30,B30:F30,B22:F22,K22:O22,K14:O14,B14:F14,B6:F6,K6:O6)</f>
        <v>298</v>
      </c>
      <c r="H78" s="252"/>
      <c r="Q78" s="252"/>
    </row>
    <row r="79" spans="1:17" s="125" customFormat="1">
      <c r="A79" s="124" t="s">
        <v>376</v>
      </c>
      <c r="B79" s="125" t="s">
        <v>56</v>
      </c>
      <c r="E79" s="124">
        <f>MAX(G70,P70,P62,G62,G54,P54,P46,G46,G38,P38,P30,G30,G22,P22,P14,G14,G6,P6)</f>
        <v>1337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1343" priority="423" operator="equal">
      <formula>0.5</formula>
    </cfRule>
    <cfRule type="cellIs" dxfId="1342" priority="424" operator="equal">
      <formula>1</formula>
    </cfRule>
  </conditionalFormatting>
  <conditionalFormatting sqref="H31 Q31 Q23 H23 H15 Q15 Q7 H7">
    <cfRule type="cellIs" dxfId="1341" priority="422" operator="greaterThan">
      <formula>0.1</formula>
    </cfRule>
  </conditionalFormatting>
  <conditionalFormatting sqref="P7 G7 G15 G23 G31 P15 P23 P31">
    <cfRule type="cellIs" dxfId="1340" priority="421" operator="greaterThan">
      <formula>0.1</formula>
    </cfRule>
  </conditionalFormatting>
  <conditionalFormatting sqref="B39:G39 K39:P39 B47:G47 B55:G55 B63:G63 K47:P47 K55:P55 K63:P63">
    <cfRule type="cellIs" dxfId="1339" priority="419" operator="equal">
      <formula>0.5</formula>
    </cfRule>
    <cfRule type="cellIs" dxfId="1338" priority="420" operator="equal">
      <formula>1</formula>
    </cfRule>
  </conditionalFormatting>
  <conditionalFormatting sqref="H63 Q63 Q55 H55 H47 Q47 Q39 H39">
    <cfRule type="cellIs" dxfId="1337" priority="418" operator="greaterThan">
      <formula>0.1</formula>
    </cfRule>
  </conditionalFormatting>
  <conditionalFormatting sqref="P39 G39 G47 G55 G63 P47 P55 P63">
    <cfRule type="cellIs" dxfId="1336" priority="417" operator="greaterThan">
      <formula>0.1</formula>
    </cfRule>
  </conditionalFormatting>
  <conditionalFormatting sqref="B7:G7 K7:P7 B15:G15 B23:G23 K15:P15 K23:P23 B31:G31 K31:P31 B39:G39 B47:G47 K39:P39 K47:P47">
    <cfRule type="cellIs" dxfId="1335" priority="415" operator="equal">
      <formula>0.5</formula>
    </cfRule>
    <cfRule type="cellIs" dxfId="1334" priority="416" operator="equal">
      <formula>1</formula>
    </cfRule>
  </conditionalFormatting>
  <conditionalFormatting sqref="Q23 H23 H15 Q15 Q7 H7 Q47 H47 H39 Q39 Q31 H31">
    <cfRule type="cellIs" dxfId="1333" priority="414" operator="greaterThan">
      <formula>0.1</formula>
    </cfRule>
  </conditionalFormatting>
  <conditionalFormatting sqref="P7 G7 G15 G23 P15 P23 P31 G31 G39 G47 P39 P47">
    <cfRule type="cellIs" dxfId="1332" priority="413" operator="greaterThan">
      <formula>0.1</formula>
    </cfRule>
  </conditionalFormatting>
  <conditionalFormatting sqref="B39:G39 K39:P39 B47:G47 B55:G55 B63:G63 K47:P47 K55:P55 K63:P63">
    <cfRule type="cellIs" dxfId="1331" priority="411" operator="equal">
      <formula>0.5</formula>
    </cfRule>
    <cfRule type="cellIs" dxfId="1330" priority="412" operator="equal">
      <formula>1</formula>
    </cfRule>
  </conditionalFormatting>
  <conditionalFormatting sqref="H63 Q63 Q55 H55 H47 Q47 Q39 H39">
    <cfRule type="cellIs" dxfId="1329" priority="410" operator="greaterThan">
      <formula>0.1</formula>
    </cfRule>
  </conditionalFormatting>
  <conditionalFormatting sqref="P39 G39 G47 P47 G55 P55 G63 P63">
    <cfRule type="cellIs" dxfId="1328" priority="409" operator="greaterThan">
      <formula>0.1</formula>
    </cfRule>
  </conditionalFormatting>
  <conditionalFormatting sqref="B71:G71 K71:P71">
    <cfRule type="cellIs" dxfId="1327" priority="407" operator="equal">
      <formula>0.5</formula>
    </cfRule>
    <cfRule type="cellIs" dxfId="1326" priority="408" operator="equal">
      <formula>1</formula>
    </cfRule>
  </conditionalFormatting>
  <conditionalFormatting sqref="H71 Q71">
    <cfRule type="cellIs" dxfId="1325" priority="406" operator="greaterThan">
      <formula>0.1</formula>
    </cfRule>
  </conditionalFormatting>
  <conditionalFormatting sqref="G71 P71">
    <cfRule type="cellIs" dxfId="1324" priority="405" operator="greaterThan">
      <formula>0.1</formula>
    </cfRule>
  </conditionalFormatting>
  <conditionalFormatting sqref="B55:G55 K55:P55 B63:G63 B71:G71 K63:P63 K71:P71">
    <cfRule type="cellIs" dxfId="1323" priority="403" operator="equal">
      <formula>0.5</formula>
    </cfRule>
    <cfRule type="cellIs" dxfId="1322" priority="404" operator="equal">
      <formula>1</formula>
    </cfRule>
  </conditionalFormatting>
  <conditionalFormatting sqref="Q71 H71 H63 Q63 Q55 H55">
    <cfRule type="cellIs" dxfId="1321" priority="402" operator="greaterThan">
      <formula>0.1</formula>
    </cfRule>
  </conditionalFormatting>
  <conditionalFormatting sqref="P55 G55 G63 G71 P63 P71">
    <cfRule type="cellIs" dxfId="1320" priority="401" operator="greaterThan">
      <formula>0.1</formula>
    </cfRule>
  </conditionalFormatting>
  <conditionalFormatting sqref="B39:G39 K39:P39 B55:G55 B63:G63 K55:P55 K63:P63 K47:P47 B47:G47">
    <cfRule type="cellIs" dxfId="1319" priority="399" operator="equal">
      <formula>0.5</formula>
    </cfRule>
    <cfRule type="cellIs" dxfId="1318" priority="400" operator="equal">
      <formula>1</formula>
    </cfRule>
  </conditionalFormatting>
  <conditionalFormatting sqref="H63 Q63 Q55 H55 H47 Q39 H39 Q47">
    <cfRule type="cellIs" dxfId="1317" priority="398" operator="greaterThan">
      <formula>0.1</formula>
    </cfRule>
  </conditionalFormatting>
  <conditionalFormatting sqref="P39 G39 G55 G63 P55 P63 P47 G47">
    <cfRule type="cellIs" dxfId="1316" priority="397" operator="greaterThan">
      <formula>0.1</formula>
    </cfRule>
  </conditionalFormatting>
  <conditionalFormatting sqref="B7:G7 K7:P7 B15:G15 B23:G23 B31:G31 K15:P15 K23:P23 K31:P31">
    <cfRule type="cellIs" dxfId="1315" priority="395" operator="equal">
      <formula>0.5</formula>
    </cfRule>
    <cfRule type="cellIs" dxfId="1314" priority="396" operator="equal">
      <formula>1</formula>
    </cfRule>
  </conditionalFormatting>
  <conditionalFormatting sqref="H31 Q31 Q23 H23 H15 Q15 Q7 H7">
    <cfRule type="cellIs" dxfId="1313" priority="394" operator="greaterThan">
      <formula>0.1</formula>
    </cfRule>
  </conditionalFormatting>
  <conditionalFormatting sqref="P7 G7 G15 G23 G31 P15 P23 P31">
    <cfRule type="cellIs" dxfId="1312" priority="393" operator="greaterThan">
      <formula>0.1</formula>
    </cfRule>
  </conditionalFormatting>
  <conditionalFormatting sqref="B7:G7 K7:P7 B15:G15 B23:G23 K15:P15 K23:P23 B31:G31 K31:P31 B39:G39 B47:G47 K39:P39 K47:P47">
    <cfRule type="cellIs" dxfId="1311" priority="391" operator="equal">
      <formula>0.5</formula>
    </cfRule>
    <cfRule type="cellIs" dxfId="1310" priority="392" operator="equal">
      <formula>1</formula>
    </cfRule>
  </conditionalFormatting>
  <conditionalFormatting sqref="Q23 H23 H15 Q15 Q7 H7 H47 H39 Q39 Q31 H31 Q47">
    <cfRule type="cellIs" dxfId="1309" priority="390" operator="greaterThan">
      <formula>0.1</formula>
    </cfRule>
  </conditionalFormatting>
  <conditionalFormatting sqref="P7 G7 G15 G23 P15 P23 P31 G31 G39 G47 P39 P47">
    <cfRule type="cellIs" dxfId="1308" priority="389" operator="greaterThan">
      <formula>0.1</formula>
    </cfRule>
  </conditionalFormatting>
  <conditionalFormatting sqref="B39:G39 K39:P39 B55:G55 B63:G63 K55:P55 K63:P63 K47:P47 B47:G47">
    <cfRule type="cellIs" dxfId="1307" priority="387" operator="equal">
      <formula>0.5</formula>
    </cfRule>
    <cfRule type="cellIs" dxfId="1306" priority="388" operator="equal">
      <formula>1</formula>
    </cfRule>
  </conditionalFormatting>
  <conditionalFormatting sqref="H63 Q63 Q55 H55 H47 Q39 H39 Q47">
    <cfRule type="cellIs" dxfId="1305" priority="386" operator="greaterThan">
      <formula>0.1</formula>
    </cfRule>
  </conditionalFormatting>
  <conditionalFormatting sqref="P39 G39 G55 P55 G63 P63 P47 G47">
    <cfRule type="cellIs" dxfId="1304" priority="385" operator="greaterThan">
      <formula>0.1</formula>
    </cfRule>
  </conditionalFormatting>
  <conditionalFormatting sqref="B71:G71 K71:P71">
    <cfRule type="cellIs" dxfId="1303" priority="383" operator="equal">
      <formula>0.5</formula>
    </cfRule>
    <cfRule type="cellIs" dxfId="1302" priority="384" operator="equal">
      <formula>1</formula>
    </cfRule>
  </conditionalFormatting>
  <conditionalFormatting sqref="H71 Q71">
    <cfRule type="cellIs" dxfId="1301" priority="382" operator="greaterThan">
      <formula>0.1</formula>
    </cfRule>
  </conditionalFormatting>
  <conditionalFormatting sqref="G71 P71">
    <cfRule type="cellIs" dxfId="1300" priority="381" operator="greaterThan">
      <formula>0.1</formula>
    </cfRule>
  </conditionalFormatting>
  <conditionalFormatting sqref="B55:G55 K55:P55 B63:G63 B71:G71 K63:P63 K71:P71">
    <cfRule type="cellIs" dxfId="1299" priority="379" operator="equal">
      <formula>0.5</formula>
    </cfRule>
    <cfRule type="cellIs" dxfId="1298" priority="380" operator="equal">
      <formula>1</formula>
    </cfRule>
  </conditionalFormatting>
  <conditionalFormatting sqref="Q71 H71 H63 Q63 Q55 H55">
    <cfRule type="cellIs" dxfId="1297" priority="378" operator="greaterThan">
      <formula>0.1</formula>
    </cfRule>
  </conditionalFormatting>
  <conditionalFormatting sqref="P55 G55 G63 G71 P63 P71">
    <cfRule type="cellIs" dxfId="1296" priority="377" operator="greaterThan">
      <formula>0.1</formula>
    </cfRule>
  </conditionalFormatting>
  <conditionalFormatting sqref="Q39">
    <cfRule type="cellIs" dxfId="1295" priority="376" operator="greaterThan">
      <formula>0.1</formula>
    </cfRule>
  </conditionalFormatting>
  <conditionalFormatting sqref="H23">
    <cfRule type="cellIs" dxfId="1294" priority="375" operator="greaterThan">
      <formula>0.1</formula>
    </cfRule>
  </conditionalFormatting>
  <conditionalFormatting sqref="Q15">
    <cfRule type="cellIs" dxfId="1293" priority="374" operator="greaterThan">
      <formula>0.1</formula>
    </cfRule>
  </conditionalFormatting>
  <conditionalFormatting sqref="Q23">
    <cfRule type="cellIs" dxfId="1292" priority="373" operator="greaterThan">
      <formula>0.1</formula>
    </cfRule>
  </conditionalFormatting>
  <conditionalFormatting sqref="H7">
    <cfRule type="cellIs" dxfId="1291" priority="372" operator="greaterThan">
      <formula>0.1</formula>
    </cfRule>
  </conditionalFormatting>
  <conditionalFormatting sqref="Q7">
    <cfRule type="cellIs" dxfId="1290" priority="371" operator="greaterThan">
      <formula>0.1</formula>
    </cfRule>
  </conditionalFormatting>
  <conditionalFormatting sqref="B7:G7 K7:P7 B15:G15 B23:G23 B31:G31 K15:P15 K23:P23 K31:P31">
    <cfRule type="cellIs" dxfId="1289" priority="369" operator="equal">
      <formula>0.5</formula>
    </cfRule>
    <cfRule type="cellIs" dxfId="1288" priority="370" operator="equal">
      <formula>1</formula>
    </cfRule>
  </conditionalFormatting>
  <conditionalFormatting sqref="H31 Q31 Q23 H23 H15 Q15 Q7 H7">
    <cfRule type="cellIs" dxfId="1287" priority="368" operator="greaterThan">
      <formula>0.1</formula>
    </cfRule>
  </conditionalFormatting>
  <conditionalFormatting sqref="P7 G7 G15 G23 G31 P15 P23 P31">
    <cfRule type="cellIs" dxfId="1286" priority="367" operator="greaterThan">
      <formula>0.1</formula>
    </cfRule>
  </conditionalFormatting>
  <conditionalFormatting sqref="B63:G63 K63:P63 K55:P55 B55:G55 K39:P39 B39:G39 K47:P47 B47:G47">
    <cfRule type="cellIs" dxfId="1285" priority="365" operator="equal">
      <formula>0.5</formula>
    </cfRule>
    <cfRule type="cellIs" dxfId="1284" priority="366" operator="equal">
      <formula>1</formula>
    </cfRule>
  </conditionalFormatting>
  <conditionalFormatting sqref="H63 Q63 H55 Q55 H47 H39 Q39 Q47">
    <cfRule type="cellIs" dxfId="1283" priority="364" operator="greaterThan">
      <formula>0.1</formula>
    </cfRule>
  </conditionalFormatting>
  <conditionalFormatting sqref="P39 G39 G55 G63 P55 P63 P47 G47">
    <cfRule type="cellIs" dxfId="1282" priority="363" operator="greaterThan">
      <formula>0.1</formula>
    </cfRule>
  </conditionalFormatting>
  <conditionalFormatting sqref="B7:G7 K7:P7 B15:G15 B23:G23 K15:P15 K23:P23 B31:G31 K31:P31 B39:G39 B47:G47 K39:P39 K47:P47">
    <cfRule type="cellIs" dxfId="1281" priority="361" operator="equal">
      <formula>0.5</formula>
    </cfRule>
    <cfRule type="cellIs" dxfId="1280" priority="362" operator="equal">
      <formula>1</formula>
    </cfRule>
  </conditionalFormatting>
  <conditionalFormatting sqref="Q23 H23 H15 Q15 Q7 H7 H47 H39 Q39 Q31 H31 Q47">
    <cfRule type="cellIs" dxfId="1279" priority="360" operator="greaterThan">
      <formula>0.1</formula>
    </cfRule>
  </conditionalFormatting>
  <conditionalFormatting sqref="P7 G7 G15 G23 P15 P23 P31 G31 G39 G47 P39 P47">
    <cfRule type="cellIs" dxfId="1278" priority="359" operator="greaterThan">
      <formula>0.1</formula>
    </cfRule>
  </conditionalFormatting>
  <conditionalFormatting sqref="B63:G63 K63:P63 K55:P55 B55:G55 K39:P39 B39:G39 K47:P47 B47:G47">
    <cfRule type="cellIs" dxfId="1277" priority="357" operator="equal">
      <formula>0.5</formula>
    </cfRule>
    <cfRule type="cellIs" dxfId="1276" priority="358" operator="equal">
      <formula>1</formula>
    </cfRule>
  </conditionalFormatting>
  <conditionalFormatting sqref="H63 Q63 H55 Q55 H47 H39 Q39 Q47">
    <cfRule type="cellIs" dxfId="1275" priority="356" operator="greaterThan">
      <formula>0.1</formula>
    </cfRule>
  </conditionalFormatting>
  <conditionalFormatting sqref="P39 G39 G55 P55 G63 P63 P47 G47">
    <cfRule type="cellIs" dxfId="1274" priority="355" operator="greaterThan">
      <formula>0.1</formula>
    </cfRule>
  </conditionalFormatting>
  <conditionalFormatting sqref="B71:G71 K71:P71">
    <cfRule type="cellIs" dxfId="1273" priority="353" operator="equal">
      <formula>0.5</formula>
    </cfRule>
    <cfRule type="cellIs" dxfId="1272" priority="354" operator="equal">
      <formula>1</formula>
    </cfRule>
  </conditionalFormatting>
  <conditionalFormatting sqref="H71 Q71">
    <cfRule type="cellIs" dxfId="1271" priority="352" operator="greaterThan">
      <formula>0.1</formula>
    </cfRule>
  </conditionalFormatting>
  <conditionalFormatting sqref="G71 P71">
    <cfRule type="cellIs" dxfId="1270" priority="351" operator="greaterThan">
      <formula>0.1</formula>
    </cfRule>
  </conditionalFormatting>
  <conditionalFormatting sqref="B63:G63 K63:P63 B71:G71 K71:P71 K55:P55 B55:G55">
    <cfRule type="cellIs" dxfId="1269" priority="349" operator="equal">
      <formula>0.5</formula>
    </cfRule>
    <cfRule type="cellIs" dxfId="1268" priority="350" operator="equal">
      <formula>1</formula>
    </cfRule>
  </conditionalFormatting>
  <conditionalFormatting sqref="H63 Q63 H71 Q71 H55 Q55">
    <cfRule type="cellIs" dxfId="1267" priority="348" operator="greaterThan">
      <formula>0.1</formula>
    </cfRule>
  </conditionalFormatting>
  <conditionalFormatting sqref="P55 G55 G63 G71 P63 P71">
    <cfRule type="cellIs" dxfId="1266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1265" priority="345" operator="equal">
      <formula>0.5</formula>
    </cfRule>
    <cfRule type="cellIs" dxfId="1264" priority="346" operator="equal">
      <formula>1</formula>
    </cfRule>
  </conditionalFormatting>
  <conditionalFormatting sqref="H63 Q63 H71 Q71 H55 Q55 H47 H31 H39 Q39 Q31 H23 Q15 Q23 H15 H7 Q7 Q47">
    <cfRule type="cellIs" dxfId="1263" priority="344" operator="greaterThan">
      <formula>0.1</formula>
    </cfRule>
  </conditionalFormatting>
  <conditionalFormatting sqref="P7 G7 G15 G23 P15 P23 P31 G31 P39 G39 P55 G55 G71 P71 G63 P63 P47 G47">
    <cfRule type="cellIs" dxfId="1262" priority="343" operator="greaterThan">
      <formula>0.1</formula>
    </cfRule>
  </conditionalFormatting>
  <conditionalFormatting sqref="B71:F71">
    <cfRule type="cellIs" dxfId="1261" priority="341" operator="equal">
      <formula>0.5</formula>
    </cfRule>
    <cfRule type="cellIs" dxfId="1260" priority="342" operator="equal">
      <formula>1</formula>
    </cfRule>
  </conditionalFormatting>
  <conditionalFormatting sqref="B71:F71">
    <cfRule type="cellIs" dxfId="1259" priority="339" operator="equal">
      <formula>0.5</formula>
    </cfRule>
    <cfRule type="cellIs" dxfId="1258" priority="340" operator="equal">
      <formula>1</formula>
    </cfRule>
  </conditionalFormatting>
  <conditionalFormatting sqref="K71:O71">
    <cfRule type="cellIs" dxfId="1257" priority="337" operator="equal">
      <formula>0.5</formula>
    </cfRule>
    <cfRule type="cellIs" dxfId="1256" priority="338" operator="equal">
      <formula>1</formula>
    </cfRule>
  </conditionalFormatting>
  <conditionalFormatting sqref="K71:O71">
    <cfRule type="cellIs" dxfId="1255" priority="335" operator="equal">
      <formula>0.5</formula>
    </cfRule>
    <cfRule type="cellIs" dxfId="1254" priority="336" operator="equal">
      <formula>1</formula>
    </cfRule>
  </conditionalFormatting>
  <conditionalFormatting sqref="B47:F47">
    <cfRule type="cellIs" dxfId="1253" priority="333" operator="equal">
      <formula>0.5</formula>
    </cfRule>
    <cfRule type="cellIs" dxfId="1252" priority="334" operator="equal">
      <formula>1</formula>
    </cfRule>
  </conditionalFormatting>
  <conditionalFormatting sqref="K47:O47">
    <cfRule type="cellIs" dxfId="1251" priority="331" operator="equal">
      <formula>0.5</formula>
    </cfRule>
    <cfRule type="cellIs" dxfId="1250" priority="332" operator="equal">
      <formula>1</formula>
    </cfRule>
  </conditionalFormatting>
  <conditionalFormatting sqref="K39:O39">
    <cfRule type="cellIs" dxfId="1249" priority="329" operator="equal">
      <formula>0.5</formula>
    </cfRule>
    <cfRule type="cellIs" dxfId="1248" priority="330" operator="equal">
      <formula>1</formula>
    </cfRule>
  </conditionalFormatting>
  <conditionalFormatting sqref="B39:F39">
    <cfRule type="cellIs" dxfId="1247" priority="327" operator="equal">
      <formula>0.5</formula>
    </cfRule>
    <cfRule type="cellIs" dxfId="1246" priority="328" operator="equal">
      <formula>1</formula>
    </cfRule>
  </conditionalFormatting>
  <conditionalFormatting sqref="B31:F31">
    <cfRule type="cellIs" dxfId="1245" priority="325" operator="equal">
      <formula>0.5</formula>
    </cfRule>
    <cfRule type="cellIs" dxfId="1244" priority="326" operator="equal">
      <formula>1</formula>
    </cfRule>
  </conditionalFormatting>
  <conditionalFormatting sqref="B31:F31">
    <cfRule type="cellIs" dxfId="1243" priority="323" operator="equal">
      <formula>0.5</formula>
    </cfRule>
    <cfRule type="cellIs" dxfId="1242" priority="324" operator="equal">
      <formula>1</formula>
    </cfRule>
  </conditionalFormatting>
  <conditionalFormatting sqref="B31:F31">
    <cfRule type="cellIs" dxfId="1241" priority="321" operator="equal">
      <formula>0.5</formula>
    </cfRule>
    <cfRule type="cellIs" dxfId="1240" priority="322" operator="equal">
      <formula>1</formula>
    </cfRule>
  </conditionalFormatting>
  <conditionalFormatting sqref="K31:O31">
    <cfRule type="cellIs" dxfId="1239" priority="319" operator="equal">
      <formula>0.5</formula>
    </cfRule>
    <cfRule type="cellIs" dxfId="1238" priority="320" operator="equal">
      <formula>1</formula>
    </cfRule>
  </conditionalFormatting>
  <conditionalFormatting sqref="K31:O31">
    <cfRule type="cellIs" dxfId="1237" priority="317" operator="equal">
      <formula>0.5</formula>
    </cfRule>
    <cfRule type="cellIs" dxfId="1236" priority="318" operator="equal">
      <formula>1</formula>
    </cfRule>
  </conditionalFormatting>
  <conditionalFormatting sqref="K31:O31">
    <cfRule type="cellIs" dxfId="1235" priority="315" operator="equal">
      <formula>0.5</formula>
    </cfRule>
    <cfRule type="cellIs" dxfId="1234" priority="316" operator="equal">
      <formula>1</formula>
    </cfRule>
  </conditionalFormatting>
  <conditionalFormatting sqref="K23:O23">
    <cfRule type="cellIs" dxfId="1233" priority="313" operator="equal">
      <formula>0.5</formula>
    </cfRule>
    <cfRule type="cellIs" dxfId="1232" priority="314" operator="equal">
      <formula>1</formula>
    </cfRule>
  </conditionalFormatting>
  <conditionalFormatting sqref="K23:O23">
    <cfRule type="cellIs" dxfId="1231" priority="311" operator="equal">
      <formula>0.5</formula>
    </cfRule>
    <cfRule type="cellIs" dxfId="1230" priority="312" operator="equal">
      <formula>1</formula>
    </cfRule>
  </conditionalFormatting>
  <conditionalFormatting sqref="K23:O23">
    <cfRule type="cellIs" dxfId="1229" priority="309" operator="equal">
      <formula>0.5</formula>
    </cfRule>
    <cfRule type="cellIs" dxfId="1228" priority="310" operator="equal">
      <formula>1</formula>
    </cfRule>
  </conditionalFormatting>
  <conditionalFormatting sqref="B23:F23">
    <cfRule type="cellIs" dxfId="1227" priority="307" operator="equal">
      <formula>0.5</formula>
    </cfRule>
    <cfRule type="cellIs" dxfId="1226" priority="308" operator="equal">
      <formula>1</formula>
    </cfRule>
  </conditionalFormatting>
  <conditionalFormatting sqref="B23:F23">
    <cfRule type="cellIs" dxfId="1225" priority="305" operator="equal">
      <formula>0.5</formula>
    </cfRule>
    <cfRule type="cellIs" dxfId="1224" priority="306" operator="equal">
      <formula>1</formula>
    </cfRule>
  </conditionalFormatting>
  <conditionalFormatting sqref="B23:F23">
    <cfRule type="cellIs" dxfId="1223" priority="303" operator="equal">
      <formula>0.5</formula>
    </cfRule>
    <cfRule type="cellIs" dxfId="1222" priority="304" operator="equal">
      <formula>1</formula>
    </cfRule>
  </conditionalFormatting>
  <conditionalFormatting sqref="B15:F15">
    <cfRule type="cellIs" dxfId="1221" priority="301" operator="equal">
      <formula>0.5</formula>
    </cfRule>
    <cfRule type="cellIs" dxfId="1220" priority="302" operator="equal">
      <formula>1</formula>
    </cfRule>
  </conditionalFormatting>
  <conditionalFormatting sqref="B15:F15">
    <cfRule type="cellIs" dxfId="1219" priority="299" operator="equal">
      <formula>0.5</formula>
    </cfRule>
    <cfRule type="cellIs" dxfId="1218" priority="300" operator="equal">
      <formula>1</formula>
    </cfRule>
  </conditionalFormatting>
  <conditionalFormatting sqref="B15:F15">
    <cfRule type="cellIs" dxfId="1217" priority="297" operator="equal">
      <formula>0.5</formula>
    </cfRule>
    <cfRule type="cellIs" dxfId="1216" priority="298" operator="equal">
      <formula>1</formula>
    </cfRule>
  </conditionalFormatting>
  <conditionalFormatting sqref="K15:O15">
    <cfRule type="cellIs" dxfId="1215" priority="295" operator="equal">
      <formula>0.5</formula>
    </cfRule>
    <cfRule type="cellIs" dxfId="1214" priority="296" operator="equal">
      <formula>1</formula>
    </cfRule>
  </conditionalFormatting>
  <conditionalFormatting sqref="K15:O15">
    <cfRule type="cellIs" dxfId="1213" priority="293" operator="equal">
      <formula>0.5</formula>
    </cfRule>
    <cfRule type="cellIs" dxfId="1212" priority="294" operator="equal">
      <formula>1</formula>
    </cfRule>
  </conditionalFormatting>
  <conditionalFormatting sqref="K15:O15">
    <cfRule type="cellIs" dxfId="1211" priority="291" operator="equal">
      <formula>0.5</formula>
    </cfRule>
    <cfRule type="cellIs" dxfId="1210" priority="292" operator="equal">
      <formula>1</formula>
    </cfRule>
  </conditionalFormatting>
  <conditionalFormatting sqref="B7:F7">
    <cfRule type="cellIs" dxfId="1209" priority="289" operator="equal">
      <formula>0.5</formula>
    </cfRule>
    <cfRule type="cellIs" dxfId="1208" priority="290" operator="equal">
      <formula>1</formula>
    </cfRule>
  </conditionalFormatting>
  <conditionalFormatting sqref="B7:F7">
    <cfRule type="cellIs" dxfId="1207" priority="287" operator="equal">
      <formula>0.5</formula>
    </cfRule>
    <cfRule type="cellIs" dxfId="1206" priority="288" operator="equal">
      <formula>1</formula>
    </cfRule>
  </conditionalFormatting>
  <conditionalFormatting sqref="B7:F7">
    <cfRule type="cellIs" dxfId="1205" priority="285" operator="equal">
      <formula>0.5</formula>
    </cfRule>
    <cfRule type="cellIs" dxfId="1204" priority="286" operator="equal">
      <formula>1</formula>
    </cfRule>
  </conditionalFormatting>
  <conditionalFormatting sqref="K7:O7">
    <cfRule type="cellIs" dxfId="1203" priority="283" operator="equal">
      <formula>0.5</formula>
    </cfRule>
    <cfRule type="cellIs" dxfId="1202" priority="284" operator="equal">
      <formula>1</formula>
    </cfRule>
  </conditionalFormatting>
  <conditionalFormatting sqref="K7:O7">
    <cfRule type="cellIs" dxfId="1201" priority="281" operator="equal">
      <formula>0.5</formula>
    </cfRule>
    <cfRule type="cellIs" dxfId="1200" priority="282" operator="equal">
      <formula>1</formula>
    </cfRule>
  </conditionalFormatting>
  <conditionalFormatting sqref="K7:O7">
    <cfRule type="cellIs" dxfId="1199" priority="279" operator="equal">
      <formula>0.5</formula>
    </cfRule>
    <cfRule type="cellIs" dxfId="1198" priority="280" operator="equal">
      <formula>1</formula>
    </cfRule>
  </conditionalFormatting>
  <conditionalFormatting sqref="K7:P7">
    <cfRule type="cellIs" dxfId="1197" priority="277" operator="equal">
      <formula>0.5</formula>
    </cfRule>
    <cfRule type="cellIs" dxfId="1196" priority="278" operator="equal">
      <formula>1</formula>
    </cfRule>
  </conditionalFormatting>
  <conditionalFormatting sqref="P7">
    <cfRule type="cellIs" dxfId="1195" priority="276" operator="greaterThan">
      <formula>0.1</formula>
    </cfRule>
  </conditionalFormatting>
  <conditionalFormatting sqref="K7:P7">
    <cfRule type="cellIs" dxfId="1194" priority="274" operator="equal">
      <formula>0.5</formula>
    </cfRule>
    <cfRule type="cellIs" dxfId="1193" priority="275" operator="equal">
      <formula>1</formula>
    </cfRule>
  </conditionalFormatting>
  <conditionalFormatting sqref="P7">
    <cfRule type="cellIs" dxfId="1192" priority="273" operator="greaterThan">
      <formula>0.1</formula>
    </cfRule>
  </conditionalFormatting>
  <conditionalFormatting sqref="K7:P7">
    <cfRule type="cellIs" dxfId="1191" priority="271" operator="equal">
      <formula>0.5</formula>
    </cfRule>
    <cfRule type="cellIs" dxfId="1190" priority="272" operator="equal">
      <formula>1</formula>
    </cfRule>
  </conditionalFormatting>
  <conditionalFormatting sqref="P7">
    <cfRule type="cellIs" dxfId="1189" priority="270" operator="greaterThan">
      <formula>0.1</formula>
    </cfRule>
  </conditionalFormatting>
  <conditionalFormatting sqref="K7:P7">
    <cfRule type="cellIs" dxfId="1188" priority="268" operator="equal">
      <formula>0.5</formula>
    </cfRule>
    <cfRule type="cellIs" dxfId="1187" priority="269" operator="equal">
      <formula>1</formula>
    </cfRule>
  </conditionalFormatting>
  <conditionalFormatting sqref="P7">
    <cfRule type="cellIs" dxfId="1186" priority="267" operator="greaterThan">
      <formula>0.1</formula>
    </cfRule>
  </conditionalFormatting>
  <conditionalFormatting sqref="K7:P7">
    <cfRule type="cellIs" dxfId="1185" priority="265" operator="equal">
      <formula>0.5</formula>
    </cfRule>
    <cfRule type="cellIs" dxfId="1184" priority="266" operator="equal">
      <formula>1</formula>
    </cfRule>
  </conditionalFormatting>
  <conditionalFormatting sqref="P7">
    <cfRule type="cellIs" dxfId="1183" priority="264" operator="greaterThan">
      <formula>0.1</formula>
    </cfRule>
  </conditionalFormatting>
  <conditionalFormatting sqref="K7:O7">
    <cfRule type="cellIs" dxfId="1182" priority="262" operator="equal">
      <formula>0.5</formula>
    </cfRule>
    <cfRule type="cellIs" dxfId="1181" priority="263" operator="equal">
      <formula>1</formula>
    </cfRule>
  </conditionalFormatting>
  <conditionalFormatting sqref="K7:O7">
    <cfRule type="cellIs" dxfId="1180" priority="260" operator="equal">
      <formula>0.5</formula>
    </cfRule>
    <cfRule type="cellIs" dxfId="1179" priority="261" operator="equal">
      <formula>1</formula>
    </cfRule>
  </conditionalFormatting>
  <conditionalFormatting sqref="K7:O7">
    <cfRule type="cellIs" dxfId="1178" priority="258" operator="equal">
      <formula>0.5</formula>
    </cfRule>
    <cfRule type="cellIs" dxfId="1177" priority="259" operator="equal">
      <formula>1</formula>
    </cfRule>
  </conditionalFormatting>
  <conditionalFormatting sqref="K15:P15">
    <cfRule type="cellIs" dxfId="1176" priority="256" operator="equal">
      <formula>0.5</formula>
    </cfRule>
    <cfRule type="cellIs" dxfId="1175" priority="257" operator="equal">
      <formula>1</formula>
    </cfRule>
  </conditionalFormatting>
  <conditionalFormatting sqref="P15">
    <cfRule type="cellIs" dxfId="1174" priority="255" operator="greaterThan">
      <formula>0.1</formula>
    </cfRule>
  </conditionalFormatting>
  <conditionalFormatting sqref="K15:P15">
    <cfRule type="cellIs" dxfId="1173" priority="253" operator="equal">
      <formula>0.5</formula>
    </cfRule>
    <cfRule type="cellIs" dxfId="1172" priority="254" operator="equal">
      <formula>1</formula>
    </cfRule>
  </conditionalFormatting>
  <conditionalFormatting sqref="P15">
    <cfRule type="cellIs" dxfId="1171" priority="252" operator="greaterThan">
      <formula>0.1</formula>
    </cfRule>
  </conditionalFormatting>
  <conditionalFormatting sqref="K15:P15">
    <cfRule type="cellIs" dxfId="1170" priority="250" operator="equal">
      <formula>0.5</formula>
    </cfRule>
    <cfRule type="cellIs" dxfId="1169" priority="251" operator="equal">
      <formula>1</formula>
    </cfRule>
  </conditionalFormatting>
  <conditionalFormatting sqref="P15">
    <cfRule type="cellIs" dxfId="1168" priority="249" operator="greaterThan">
      <formula>0.1</formula>
    </cfRule>
  </conditionalFormatting>
  <conditionalFormatting sqref="K15:P15">
    <cfRule type="cellIs" dxfId="1167" priority="247" operator="equal">
      <formula>0.5</formula>
    </cfRule>
    <cfRule type="cellIs" dxfId="1166" priority="248" operator="equal">
      <formula>1</formula>
    </cfRule>
  </conditionalFormatting>
  <conditionalFormatting sqref="P15">
    <cfRule type="cellIs" dxfId="1165" priority="246" operator="greaterThan">
      <formula>0.1</formula>
    </cfRule>
  </conditionalFormatting>
  <conditionalFormatting sqref="K15:P15">
    <cfRule type="cellIs" dxfId="1164" priority="244" operator="equal">
      <formula>0.5</formula>
    </cfRule>
    <cfRule type="cellIs" dxfId="1163" priority="245" operator="equal">
      <formula>1</formula>
    </cfRule>
  </conditionalFormatting>
  <conditionalFormatting sqref="P15">
    <cfRule type="cellIs" dxfId="1162" priority="243" operator="greaterThan">
      <formula>0.1</formula>
    </cfRule>
  </conditionalFormatting>
  <conditionalFormatting sqref="K15:O15">
    <cfRule type="cellIs" dxfId="1161" priority="241" operator="equal">
      <formula>0.5</formula>
    </cfRule>
    <cfRule type="cellIs" dxfId="1160" priority="242" operator="equal">
      <formula>1</formula>
    </cfRule>
  </conditionalFormatting>
  <conditionalFormatting sqref="K15:O15">
    <cfRule type="cellIs" dxfId="1159" priority="239" operator="equal">
      <formula>0.5</formula>
    </cfRule>
    <cfRule type="cellIs" dxfId="1158" priority="240" operator="equal">
      <formula>1</formula>
    </cfRule>
  </conditionalFormatting>
  <conditionalFormatting sqref="K15:O15">
    <cfRule type="cellIs" dxfId="1157" priority="237" operator="equal">
      <formula>0.5</formula>
    </cfRule>
    <cfRule type="cellIs" dxfId="1156" priority="238" operator="equal">
      <formula>1</formula>
    </cfRule>
  </conditionalFormatting>
  <conditionalFormatting sqref="K23:P23">
    <cfRule type="cellIs" dxfId="1155" priority="235" operator="equal">
      <formula>0.5</formula>
    </cfRule>
    <cfRule type="cellIs" dxfId="1154" priority="236" operator="equal">
      <formula>1</formula>
    </cfRule>
  </conditionalFormatting>
  <conditionalFormatting sqref="P23">
    <cfRule type="cellIs" dxfId="1153" priority="234" operator="greaterThan">
      <formula>0.1</formula>
    </cfRule>
  </conditionalFormatting>
  <conditionalFormatting sqref="K23:P23">
    <cfRule type="cellIs" dxfId="1152" priority="232" operator="equal">
      <formula>0.5</formula>
    </cfRule>
    <cfRule type="cellIs" dxfId="1151" priority="233" operator="equal">
      <formula>1</formula>
    </cfRule>
  </conditionalFormatting>
  <conditionalFormatting sqref="P23">
    <cfRule type="cellIs" dxfId="1150" priority="231" operator="greaterThan">
      <formula>0.1</formula>
    </cfRule>
  </conditionalFormatting>
  <conditionalFormatting sqref="K23:P23">
    <cfRule type="cellIs" dxfId="1149" priority="229" operator="equal">
      <formula>0.5</formula>
    </cfRule>
    <cfRule type="cellIs" dxfId="1148" priority="230" operator="equal">
      <formula>1</formula>
    </cfRule>
  </conditionalFormatting>
  <conditionalFormatting sqref="P23">
    <cfRule type="cellIs" dxfId="1147" priority="228" operator="greaterThan">
      <formula>0.1</formula>
    </cfRule>
  </conditionalFormatting>
  <conditionalFormatting sqref="K23:P23">
    <cfRule type="cellIs" dxfId="1146" priority="226" operator="equal">
      <formula>0.5</formula>
    </cfRule>
    <cfRule type="cellIs" dxfId="1145" priority="227" operator="equal">
      <formula>1</formula>
    </cfRule>
  </conditionalFormatting>
  <conditionalFormatting sqref="P23">
    <cfRule type="cellIs" dxfId="1144" priority="225" operator="greaterThan">
      <formula>0.1</formula>
    </cfRule>
  </conditionalFormatting>
  <conditionalFormatting sqref="K23:P23">
    <cfRule type="cellIs" dxfId="1143" priority="223" operator="equal">
      <formula>0.5</formula>
    </cfRule>
    <cfRule type="cellIs" dxfId="1142" priority="224" operator="equal">
      <formula>1</formula>
    </cfRule>
  </conditionalFormatting>
  <conditionalFormatting sqref="P23">
    <cfRule type="cellIs" dxfId="1141" priority="222" operator="greaterThan">
      <formula>0.1</formula>
    </cfRule>
  </conditionalFormatting>
  <conditionalFormatting sqref="K23:O23">
    <cfRule type="cellIs" dxfId="1140" priority="220" operator="equal">
      <formula>0.5</formula>
    </cfRule>
    <cfRule type="cellIs" dxfId="1139" priority="221" operator="equal">
      <formula>1</formula>
    </cfRule>
  </conditionalFormatting>
  <conditionalFormatting sqref="K23:O23">
    <cfRule type="cellIs" dxfId="1138" priority="218" operator="equal">
      <formula>0.5</formula>
    </cfRule>
    <cfRule type="cellIs" dxfId="1137" priority="219" operator="equal">
      <formula>1</formula>
    </cfRule>
  </conditionalFormatting>
  <conditionalFormatting sqref="K23:O23">
    <cfRule type="cellIs" dxfId="1136" priority="216" operator="equal">
      <formula>0.5</formula>
    </cfRule>
    <cfRule type="cellIs" dxfId="1135" priority="217" operator="equal">
      <formula>1</formula>
    </cfRule>
  </conditionalFormatting>
  <conditionalFormatting sqref="K31:P31">
    <cfRule type="cellIs" dxfId="1134" priority="214" operator="equal">
      <formula>0.5</formula>
    </cfRule>
    <cfRule type="cellIs" dxfId="1133" priority="215" operator="equal">
      <formula>1</formula>
    </cfRule>
  </conditionalFormatting>
  <conditionalFormatting sqref="P31">
    <cfRule type="cellIs" dxfId="1132" priority="213" operator="greaterThan">
      <formula>0.1</formula>
    </cfRule>
  </conditionalFormatting>
  <conditionalFormatting sqref="K31:P31">
    <cfRule type="cellIs" dxfId="1131" priority="211" operator="equal">
      <formula>0.5</formula>
    </cfRule>
    <cfRule type="cellIs" dxfId="1130" priority="212" operator="equal">
      <formula>1</formula>
    </cfRule>
  </conditionalFormatting>
  <conditionalFormatting sqref="P31">
    <cfRule type="cellIs" dxfId="1129" priority="210" operator="greaterThan">
      <formula>0.1</formula>
    </cfRule>
  </conditionalFormatting>
  <conditionalFormatting sqref="K31:P31">
    <cfRule type="cellIs" dxfId="1128" priority="208" operator="equal">
      <formula>0.5</formula>
    </cfRule>
    <cfRule type="cellIs" dxfId="1127" priority="209" operator="equal">
      <formula>1</formula>
    </cfRule>
  </conditionalFormatting>
  <conditionalFormatting sqref="P31">
    <cfRule type="cellIs" dxfId="1126" priority="207" operator="greaterThan">
      <formula>0.1</formula>
    </cfRule>
  </conditionalFormatting>
  <conditionalFormatting sqref="K31:P31">
    <cfRule type="cellIs" dxfId="1125" priority="205" operator="equal">
      <formula>0.5</formula>
    </cfRule>
    <cfRule type="cellIs" dxfId="1124" priority="206" operator="equal">
      <formula>1</formula>
    </cfRule>
  </conditionalFormatting>
  <conditionalFormatting sqref="P31">
    <cfRule type="cellIs" dxfId="1123" priority="204" operator="greaterThan">
      <formula>0.1</formula>
    </cfRule>
  </conditionalFormatting>
  <conditionalFormatting sqref="K31:P31">
    <cfRule type="cellIs" dxfId="1122" priority="202" operator="equal">
      <formula>0.5</formula>
    </cfRule>
    <cfRule type="cellIs" dxfId="1121" priority="203" operator="equal">
      <formula>1</formula>
    </cfRule>
  </conditionalFormatting>
  <conditionalFormatting sqref="P31">
    <cfRule type="cellIs" dxfId="1120" priority="201" operator="greaterThan">
      <formula>0.1</formula>
    </cfRule>
  </conditionalFormatting>
  <conditionalFormatting sqref="K31:O31">
    <cfRule type="cellIs" dxfId="1119" priority="199" operator="equal">
      <formula>0.5</formula>
    </cfRule>
    <cfRule type="cellIs" dxfId="1118" priority="200" operator="equal">
      <formula>1</formula>
    </cfRule>
  </conditionalFormatting>
  <conditionalFormatting sqref="K31:O31">
    <cfRule type="cellIs" dxfId="1117" priority="197" operator="equal">
      <formula>0.5</formula>
    </cfRule>
    <cfRule type="cellIs" dxfId="1116" priority="198" operator="equal">
      <formula>1</formula>
    </cfRule>
  </conditionalFormatting>
  <conditionalFormatting sqref="K31:O31">
    <cfRule type="cellIs" dxfId="1115" priority="195" operator="equal">
      <formula>0.5</formula>
    </cfRule>
    <cfRule type="cellIs" dxfId="1114" priority="196" operator="equal">
      <formula>1</formula>
    </cfRule>
  </conditionalFormatting>
  <conditionalFormatting sqref="K39:P39">
    <cfRule type="cellIs" dxfId="1113" priority="193" operator="equal">
      <formula>0.5</formula>
    </cfRule>
    <cfRule type="cellIs" dxfId="1112" priority="194" operator="equal">
      <formula>1</formula>
    </cfRule>
  </conditionalFormatting>
  <conditionalFormatting sqref="P39">
    <cfRule type="cellIs" dxfId="1111" priority="192" operator="greaterThan">
      <formula>0.1</formula>
    </cfRule>
  </conditionalFormatting>
  <conditionalFormatting sqref="K39:P39">
    <cfRule type="cellIs" dxfId="1110" priority="190" operator="equal">
      <formula>0.5</formula>
    </cfRule>
    <cfRule type="cellIs" dxfId="1109" priority="191" operator="equal">
      <formula>1</formula>
    </cfRule>
  </conditionalFormatting>
  <conditionalFormatting sqref="P39">
    <cfRule type="cellIs" dxfId="1108" priority="189" operator="greaterThan">
      <formula>0.1</formula>
    </cfRule>
  </conditionalFormatting>
  <conditionalFormatting sqref="K39:P39">
    <cfRule type="cellIs" dxfId="1107" priority="187" operator="equal">
      <formula>0.5</formula>
    </cfRule>
    <cfRule type="cellIs" dxfId="1106" priority="188" operator="equal">
      <formula>1</formula>
    </cfRule>
  </conditionalFormatting>
  <conditionalFormatting sqref="P39">
    <cfRule type="cellIs" dxfId="1105" priority="186" operator="greaterThan">
      <formula>0.1</formula>
    </cfRule>
  </conditionalFormatting>
  <conditionalFormatting sqref="K39:P39">
    <cfRule type="cellIs" dxfId="1104" priority="184" operator="equal">
      <formula>0.5</formula>
    </cfRule>
    <cfRule type="cellIs" dxfId="1103" priority="185" operator="equal">
      <formula>1</formula>
    </cfRule>
  </conditionalFormatting>
  <conditionalFormatting sqref="P39">
    <cfRule type="cellIs" dxfId="1102" priority="183" operator="greaterThan">
      <formula>0.1</formula>
    </cfRule>
  </conditionalFormatting>
  <conditionalFormatting sqref="K39:P39">
    <cfRule type="cellIs" dxfId="1101" priority="181" operator="equal">
      <formula>0.5</formula>
    </cfRule>
    <cfRule type="cellIs" dxfId="1100" priority="182" operator="equal">
      <formula>1</formula>
    </cfRule>
  </conditionalFormatting>
  <conditionalFormatting sqref="P39">
    <cfRule type="cellIs" dxfId="1099" priority="180" operator="greaterThan">
      <formula>0.1</formula>
    </cfRule>
  </conditionalFormatting>
  <conditionalFormatting sqref="K39:O39">
    <cfRule type="cellIs" dxfId="1098" priority="178" operator="equal">
      <formula>0.5</formula>
    </cfRule>
    <cfRule type="cellIs" dxfId="1097" priority="179" operator="equal">
      <formula>1</formula>
    </cfRule>
  </conditionalFormatting>
  <conditionalFormatting sqref="K39:O39">
    <cfRule type="cellIs" dxfId="1096" priority="176" operator="equal">
      <formula>0.5</formula>
    </cfRule>
    <cfRule type="cellIs" dxfId="1095" priority="177" operator="equal">
      <formula>1</formula>
    </cfRule>
  </conditionalFormatting>
  <conditionalFormatting sqref="K39:O39">
    <cfRule type="cellIs" dxfId="1094" priority="174" operator="equal">
      <formula>0.5</formula>
    </cfRule>
    <cfRule type="cellIs" dxfId="1093" priority="175" operator="equal">
      <formula>1</formula>
    </cfRule>
  </conditionalFormatting>
  <conditionalFormatting sqref="K47:P47">
    <cfRule type="cellIs" dxfId="1092" priority="172" operator="equal">
      <formula>0.5</formula>
    </cfRule>
    <cfRule type="cellIs" dxfId="1091" priority="173" operator="equal">
      <formula>1</formula>
    </cfRule>
  </conditionalFormatting>
  <conditionalFormatting sqref="P47">
    <cfRule type="cellIs" dxfId="1090" priority="171" operator="greaterThan">
      <formula>0.1</formula>
    </cfRule>
  </conditionalFormatting>
  <conditionalFormatting sqref="K47:P47">
    <cfRule type="cellIs" dxfId="1089" priority="169" operator="equal">
      <formula>0.5</formula>
    </cfRule>
    <cfRule type="cellIs" dxfId="1088" priority="170" operator="equal">
      <formula>1</formula>
    </cfRule>
  </conditionalFormatting>
  <conditionalFormatting sqref="P47">
    <cfRule type="cellIs" dxfId="1087" priority="168" operator="greaterThan">
      <formula>0.1</formula>
    </cfRule>
  </conditionalFormatting>
  <conditionalFormatting sqref="K47:P47">
    <cfRule type="cellIs" dxfId="1086" priority="166" operator="equal">
      <formula>0.5</formula>
    </cfRule>
    <cfRule type="cellIs" dxfId="1085" priority="167" operator="equal">
      <formula>1</formula>
    </cfRule>
  </conditionalFormatting>
  <conditionalFormatting sqref="P47">
    <cfRule type="cellIs" dxfId="1084" priority="165" operator="greaterThan">
      <formula>0.1</formula>
    </cfRule>
  </conditionalFormatting>
  <conditionalFormatting sqref="K47:P47">
    <cfRule type="cellIs" dxfId="1083" priority="163" operator="equal">
      <formula>0.5</formula>
    </cfRule>
    <cfRule type="cellIs" dxfId="1082" priority="164" operator="equal">
      <formula>1</formula>
    </cfRule>
  </conditionalFormatting>
  <conditionalFormatting sqref="P47">
    <cfRule type="cellIs" dxfId="1081" priority="162" operator="greaterThan">
      <formula>0.1</formula>
    </cfRule>
  </conditionalFormatting>
  <conditionalFormatting sqref="K47:P47">
    <cfRule type="cellIs" dxfId="1080" priority="160" operator="equal">
      <formula>0.5</formula>
    </cfRule>
    <cfRule type="cellIs" dxfId="1079" priority="161" operator="equal">
      <formula>1</formula>
    </cfRule>
  </conditionalFormatting>
  <conditionalFormatting sqref="P47">
    <cfRule type="cellIs" dxfId="1078" priority="159" operator="greaterThan">
      <formula>0.1</formula>
    </cfRule>
  </conditionalFormatting>
  <conditionalFormatting sqref="K47:O47">
    <cfRule type="cellIs" dxfId="1077" priority="157" operator="equal">
      <formula>0.5</formula>
    </cfRule>
    <cfRule type="cellIs" dxfId="1076" priority="158" operator="equal">
      <formula>1</formula>
    </cfRule>
  </conditionalFormatting>
  <conditionalFormatting sqref="K47:O47">
    <cfRule type="cellIs" dxfId="1075" priority="155" operator="equal">
      <formula>0.5</formula>
    </cfRule>
    <cfRule type="cellIs" dxfId="1074" priority="156" operator="equal">
      <formula>1</formula>
    </cfRule>
  </conditionalFormatting>
  <conditionalFormatting sqref="K47:O47">
    <cfRule type="cellIs" dxfId="1073" priority="153" operator="equal">
      <formula>0.5</formula>
    </cfRule>
    <cfRule type="cellIs" dxfId="1072" priority="154" operator="equal">
      <formula>1</formula>
    </cfRule>
  </conditionalFormatting>
  <conditionalFormatting sqref="K55:P55">
    <cfRule type="cellIs" dxfId="1071" priority="151" operator="equal">
      <formula>0.5</formula>
    </cfRule>
    <cfRule type="cellIs" dxfId="1070" priority="152" operator="equal">
      <formula>1</formula>
    </cfRule>
  </conditionalFormatting>
  <conditionalFormatting sqref="P55">
    <cfRule type="cellIs" dxfId="1069" priority="150" operator="greaterThan">
      <formula>0.1</formula>
    </cfRule>
  </conditionalFormatting>
  <conditionalFormatting sqref="K55:P55">
    <cfRule type="cellIs" dxfId="1068" priority="148" operator="equal">
      <formula>0.5</formula>
    </cfRule>
    <cfRule type="cellIs" dxfId="1067" priority="149" operator="equal">
      <formula>1</formula>
    </cfRule>
  </conditionalFormatting>
  <conditionalFormatting sqref="P55">
    <cfRule type="cellIs" dxfId="1066" priority="147" operator="greaterThan">
      <formula>0.1</formula>
    </cfRule>
  </conditionalFormatting>
  <conditionalFormatting sqref="K55:P55">
    <cfRule type="cellIs" dxfId="1065" priority="145" operator="equal">
      <formula>0.5</formula>
    </cfRule>
    <cfRule type="cellIs" dxfId="1064" priority="146" operator="equal">
      <formula>1</formula>
    </cfRule>
  </conditionalFormatting>
  <conditionalFormatting sqref="P55">
    <cfRule type="cellIs" dxfId="1063" priority="144" operator="greaterThan">
      <formula>0.1</formula>
    </cfRule>
  </conditionalFormatting>
  <conditionalFormatting sqref="K55:P55">
    <cfRule type="cellIs" dxfId="1062" priority="142" operator="equal">
      <formula>0.5</formula>
    </cfRule>
    <cfRule type="cellIs" dxfId="1061" priority="143" operator="equal">
      <formula>1</formula>
    </cfRule>
  </conditionalFormatting>
  <conditionalFormatting sqref="P55">
    <cfRule type="cellIs" dxfId="1060" priority="141" operator="greaterThan">
      <formula>0.1</formula>
    </cfRule>
  </conditionalFormatting>
  <conditionalFormatting sqref="K55:P55">
    <cfRule type="cellIs" dxfId="1059" priority="139" operator="equal">
      <formula>0.5</formula>
    </cfRule>
    <cfRule type="cellIs" dxfId="1058" priority="140" operator="equal">
      <formula>1</formula>
    </cfRule>
  </conditionalFormatting>
  <conditionalFormatting sqref="P55">
    <cfRule type="cellIs" dxfId="1057" priority="138" operator="greaterThan">
      <formula>0.1</formula>
    </cfRule>
  </conditionalFormatting>
  <conditionalFormatting sqref="K55:O55">
    <cfRule type="cellIs" dxfId="1056" priority="136" operator="equal">
      <formula>0.5</formula>
    </cfRule>
    <cfRule type="cellIs" dxfId="1055" priority="137" operator="equal">
      <formula>1</formula>
    </cfRule>
  </conditionalFormatting>
  <conditionalFormatting sqref="K55:O55">
    <cfRule type="cellIs" dxfId="1054" priority="134" operator="equal">
      <formula>0.5</formula>
    </cfRule>
    <cfRule type="cellIs" dxfId="1053" priority="135" operator="equal">
      <formula>1</formula>
    </cfRule>
  </conditionalFormatting>
  <conditionalFormatting sqref="K55:O55">
    <cfRule type="cellIs" dxfId="1052" priority="132" operator="equal">
      <formula>0.5</formula>
    </cfRule>
    <cfRule type="cellIs" dxfId="1051" priority="133" operator="equal">
      <formula>1</formula>
    </cfRule>
  </conditionalFormatting>
  <conditionalFormatting sqref="K63:P63">
    <cfRule type="cellIs" dxfId="1050" priority="130" operator="equal">
      <formula>0.5</formula>
    </cfRule>
    <cfRule type="cellIs" dxfId="1049" priority="131" operator="equal">
      <formula>1</formula>
    </cfRule>
  </conditionalFormatting>
  <conditionalFormatting sqref="P63">
    <cfRule type="cellIs" dxfId="1048" priority="129" operator="greaterThan">
      <formula>0.1</formula>
    </cfRule>
  </conditionalFormatting>
  <conditionalFormatting sqref="K63:P63">
    <cfRule type="cellIs" dxfId="1047" priority="127" operator="equal">
      <formula>0.5</formula>
    </cfRule>
    <cfRule type="cellIs" dxfId="1046" priority="128" operator="equal">
      <formula>1</formula>
    </cfRule>
  </conditionalFormatting>
  <conditionalFormatting sqref="P63">
    <cfRule type="cellIs" dxfId="1045" priority="126" operator="greaterThan">
      <formula>0.1</formula>
    </cfRule>
  </conditionalFormatting>
  <conditionalFormatting sqref="K63:P63">
    <cfRule type="cellIs" dxfId="1044" priority="124" operator="equal">
      <formula>0.5</formula>
    </cfRule>
    <cfRule type="cellIs" dxfId="1043" priority="125" operator="equal">
      <formula>1</formula>
    </cfRule>
  </conditionalFormatting>
  <conditionalFormatting sqref="P63">
    <cfRule type="cellIs" dxfId="1042" priority="123" operator="greaterThan">
      <formula>0.1</formula>
    </cfRule>
  </conditionalFormatting>
  <conditionalFormatting sqref="K63:P63">
    <cfRule type="cellIs" dxfId="1041" priority="121" operator="equal">
      <formula>0.5</formula>
    </cfRule>
    <cfRule type="cellIs" dxfId="1040" priority="122" operator="equal">
      <formula>1</formula>
    </cfRule>
  </conditionalFormatting>
  <conditionalFormatting sqref="P63">
    <cfRule type="cellIs" dxfId="1039" priority="120" operator="greaterThan">
      <formula>0.1</formula>
    </cfRule>
  </conditionalFormatting>
  <conditionalFormatting sqref="K63:P63">
    <cfRule type="cellIs" dxfId="1038" priority="118" operator="equal">
      <formula>0.5</formula>
    </cfRule>
    <cfRule type="cellIs" dxfId="1037" priority="119" operator="equal">
      <formula>1</formula>
    </cfRule>
  </conditionalFormatting>
  <conditionalFormatting sqref="P63">
    <cfRule type="cellIs" dxfId="1036" priority="117" operator="greaterThan">
      <formula>0.1</formula>
    </cfRule>
  </conditionalFormatting>
  <conditionalFormatting sqref="K63:O63">
    <cfRule type="cellIs" dxfId="1035" priority="115" operator="equal">
      <formula>0.5</formula>
    </cfRule>
    <cfRule type="cellIs" dxfId="1034" priority="116" operator="equal">
      <formula>1</formula>
    </cfRule>
  </conditionalFormatting>
  <conditionalFormatting sqref="K63:O63">
    <cfRule type="cellIs" dxfId="1033" priority="113" operator="equal">
      <formula>0.5</formula>
    </cfRule>
    <cfRule type="cellIs" dxfId="1032" priority="114" operator="equal">
      <formula>1</formula>
    </cfRule>
  </conditionalFormatting>
  <conditionalFormatting sqref="K63:O63">
    <cfRule type="cellIs" dxfId="1031" priority="111" operator="equal">
      <formula>0.5</formula>
    </cfRule>
    <cfRule type="cellIs" dxfId="1030" priority="112" operator="equal">
      <formula>1</formula>
    </cfRule>
  </conditionalFormatting>
  <conditionalFormatting sqref="K71:P71">
    <cfRule type="cellIs" dxfId="1029" priority="109" operator="equal">
      <formula>0.5</formula>
    </cfRule>
    <cfRule type="cellIs" dxfId="1028" priority="110" operator="equal">
      <formula>1</formula>
    </cfRule>
  </conditionalFormatting>
  <conditionalFormatting sqref="P71">
    <cfRule type="cellIs" dxfId="1027" priority="108" operator="greaterThan">
      <formula>0.1</formula>
    </cfRule>
  </conditionalFormatting>
  <conditionalFormatting sqref="K71:P71">
    <cfRule type="cellIs" dxfId="1026" priority="106" operator="equal">
      <formula>0.5</formula>
    </cfRule>
    <cfRule type="cellIs" dxfId="1025" priority="107" operator="equal">
      <formula>1</formula>
    </cfRule>
  </conditionalFormatting>
  <conditionalFormatting sqref="P71">
    <cfRule type="cellIs" dxfId="1024" priority="105" operator="greaterThan">
      <formula>0.1</formula>
    </cfRule>
  </conditionalFormatting>
  <conditionalFormatting sqref="K71:P71">
    <cfRule type="cellIs" dxfId="1023" priority="103" operator="equal">
      <formula>0.5</formula>
    </cfRule>
    <cfRule type="cellIs" dxfId="1022" priority="104" operator="equal">
      <formula>1</formula>
    </cfRule>
  </conditionalFormatting>
  <conditionalFormatting sqref="P71">
    <cfRule type="cellIs" dxfId="1021" priority="102" operator="greaterThan">
      <formula>0.1</formula>
    </cfRule>
  </conditionalFormatting>
  <conditionalFormatting sqref="K71:P71">
    <cfRule type="cellIs" dxfId="1020" priority="100" operator="equal">
      <formula>0.5</formula>
    </cfRule>
    <cfRule type="cellIs" dxfId="1019" priority="101" operator="equal">
      <formula>1</formula>
    </cfRule>
  </conditionalFormatting>
  <conditionalFormatting sqref="P71">
    <cfRule type="cellIs" dxfId="1018" priority="99" operator="greaterThan">
      <formula>0.1</formula>
    </cfRule>
  </conditionalFormatting>
  <conditionalFormatting sqref="K71:P71">
    <cfRule type="cellIs" dxfId="1017" priority="97" operator="equal">
      <formula>0.5</formula>
    </cfRule>
    <cfRule type="cellIs" dxfId="1016" priority="98" operator="equal">
      <formula>1</formula>
    </cfRule>
  </conditionalFormatting>
  <conditionalFormatting sqref="P71">
    <cfRule type="cellIs" dxfId="1015" priority="96" operator="greaterThan">
      <formula>0.1</formula>
    </cfRule>
  </conditionalFormatting>
  <conditionalFormatting sqref="K71:O71">
    <cfRule type="cellIs" dxfId="1014" priority="94" operator="equal">
      <formula>0.5</formula>
    </cfRule>
    <cfRule type="cellIs" dxfId="1013" priority="95" operator="equal">
      <formula>1</formula>
    </cfRule>
  </conditionalFormatting>
  <conditionalFormatting sqref="K71:O71">
    <cfRule type="cellIs" dxfId="1012" priority="92" operator="equal">
      <formula>0.5</formula>
    </cfRule>
    <cfRule type="cellIs" dxfId="1011" priority="93" operator="equal">
      <formula>1</formula>
    </cfRule>
  </conditionalFormatting>
  <conditionalFormatting sqref="K71:O71">
    <cfRule type="cellIs" dxfId="1010" priority="90" operator="equal">
      <formula>0.5</formula>
    </cfRule>
    <cfRule type="cellIs" dxfId="1009" priority="91" operator="equal">
      <formula>1</formula>
    </cfRule>
  </conditionalFormatting>
  <conditionalFormatting sqref="H71">
    <cfRule type="cellIs" dxfId="1008" priority="89" operator="greaterThan">
      <formula>0.1</formula>
    </cfRule>
  </conditionalFormatting>
  <conditionalFormatting sqref="H71">
    <cfRule type="cellIs" dxfId="1007" priority="88" operator="greaterThan">
      <formula>0.1</formula>
    </cfRule>
  </conditionalFormatting>
  <conditionalFormatting sqref="Q71">
    <cfRule type="cellIs" dxfId="1006" priority="87" operator="greaterThan">
      <formula>0.1</formula>
    </cfRule>
  </conditionalFormatting>
  <conditionalFormatting sqref="Q71">
    <cfRule type="cellIs" dxfId="1005" priority="86" operator="greaterThan">
      <formula>0.1</formula>
    </cfRule>
  </conditionalFormatting>
  <conditionalFormatting sqref="H47">
    <cfRule type="cellIs" dxfId="1004" priority="85" operator="greaterThan">
      <formula>0.1</formula>
    </cfRule>
  </conditionalFormatting>
  <conditionalFormatting sqref="Q47">
    <cfRule type="cellIs" dxfId="1003" priority="84" operator="greaterThan">
      <formula>0.1</formula>
    </cfRule>
  </conditionalFormatting>
  <conditionalFormatting sqref="H31">
    <cfRule type="cellIs" dxfId="1002" priority="83" operator="greaterThan">
      <formula>0.1</formula>
    </cfRule>
  </conditionalFormatting>
  <conditionalFormatting sqref="H31">
    <cfRule type="cellIs" dxfId="1001" priority="82" operator="greaterThan">
      <formula>0.1</formula>
    </cfRule>
  </conditionalFormatting>
  <conditionalFormatting sqref="H31">
    <cfRule type="cellIs" dxfId="1000" priority="81" operator="greaterThan">
      <formula>0.1</formula>
    </cfRule>
  </conditionalFormatting>
  <conditionalFormatting sqref="H39">
    <cfRule type="cellIs" dxfId="999" priority="80" operator="greaterThan">
      <formula>0.1</formula>
    </cfRule>
  </conditionalFormatting>
  <conditionalFormatting sqref="Q31">
    <cfRule type="cellIs" dxfId="998" priority="79" operator="greaterThan">
      <formula>0.1</formula>
    </cfRule>
  </conditionalFormatting>
  <conditionalFormatting sqref="Q31">
    <cfRule type="cellIs" dxfId="997" priority="78" operator="greaterThan">
      <formula>0.1</formula>
    </cfRule>
  </conditionalFormatting>
  <conditionalFormatting sqref="Q31">
    <cfRule type="cellIs" dxfId="996" priority="77" operator="greaterThan">
      <formula>0.1</formula>
    </cfRule>
  </conditionalFormatting>
  <conditionalFormatting sqref="H23">
    <cfRule type="cellIs" dxfId="995" priority="76" operator="greaterThan">
      <formula>0.1</formula>
    </cfRule>
  </conditionalFormatting>
  <conditionalFormatting sqref="H23">
    <cfRule type="cellIs" dxfId="994" priority="75" operator="greaterThan">
      <formula>0.1</formula>
    </cfRule>
  </conditionalFormatting>
  <conditionalFormatting sqref="Q15">
    <cfRule type="cellIs" dxfId="993" priority="74" operator="greaterThan">
      <formula>0.1</formula>
    </cfRule>
  </conditionalFormatting>
  <conditionalFormatting sqref="Q15">
    <cfRule type="cellIs" dxfId="992" priority="73" operator="greaterThan">
      <formula>0.1</formula>
    </cfRule>
  </conditionalFormatting>
  <conditionalFormatting sqref="Q23">
    <cfRule type="cellIs" dxfId="991" priority="72" operator="greaterThan">
      <formula>0.1</formula>
    </cfRule>
  </conditionalFormatting>
  <conditionalFormatting sqref="Q23">
    <cfRule type="cellIs" dxfId="990" priority="71" operator="greaterThan">
      <formula>0.1</formula>
    </cfRule>
  </conditionalFormatting>
  <conditionalFormatting sqref="H15">
    <cfRule type="cellIs" dxfId="989" priority="70" operator="greaterThan">
      <formula>0.1</formula>
    </cfRule>
  </conditionalFormatting>
  <conditionalFormatting sqref="H15">
    <cfRule type="cellIs" dxfId="988" priority="69" operator="greaterThan">
      <formula>0.1</formula>
    </cfRule>
  </conditionalFormatting>
  <conditionalFormatting sqref="H15">
    <cfRule type="cellIs" dxfId="987" priority="68" operator="greaterThan">
      <formula>0.1</formula>
    </cfRule>
  </conditionalFormatting>
  <conditionalFormatting sqref="H7">
    <cfRule type="cellIs" dxfId="986" priority="67" operator="greaterThan">
      <formula>0.1</formula>
    </cfRule>
  </conditionalFormatting>
  <conditionalFormatting sqref="H7">
    <cfRule type="cellIs" dxfId="985" priority="66" operator="greaterThan">
      <formula>0.1</formula>
    </cfRule>
  </conditionalFormatting>
  <conditionalFormatting sqref="Q7">
    <cfRule type="cellIs" dxfId="984" priority="65" operator="greaterThan">
      <formula>0.1</formula>
    </cfRule>
  </conditionalFormatting>
  <conditionalFormatting sqref="Q7">
    <cfRule type="cellIs" dxfId="983" priority="64" operator="greaterThan">
      <formula>0.1</formula>
    </cfRule>
  </conditionalFormatting>
  <conditionalFormatting sqref="Q47">
    <cfRule type="cellIs" dxfId="982" priority="63" operator="greaterThan">
      <formula>0.1</formula>
    </cfRule>
  </conditionalFormatting>
  <conditionalFormatting sqref="K47:O47">
    <cfRule type="cellIs" dxfId="981" priority="61" operator="equal">
      <formula>0.5</formula>
    </cfRule>
    <cfRule type="cellIs" dxfId="980" priority="62" operator="equal">
      <formula>1</formula>
    </cfRule>
  </conditionalFormatting>
  <conditionalFormatting sqref="K47:P47">
    <cfRule type="cellIs" dxfId="979" priority="59" operator="equal">
      <formula>0.5</formula>
    </cfRule>
    <cfRule type="cellIs" dxfId="978" priority="60" operator="equal">
      <formula>1</formula>
    </cfRule>
  </conditionalFormatting>
  <conditionalFormatting sqref="P47">
    <cfRule type="cellIs" dxfId="977" priority="58" operator="greaterThan">
      <formula>0.1</formula>
    </cfRule>
  </conditionalFormatting>
  <conditionalFormatting sqref="K47:P47">
    <cfRule type="cellIs" dxfId="976" priority="56" operator="equal">
      <formula>0.5</formula>
    </cfRule>
    <cfRule type="cellIs" dxfId="975" priority="57" operator="equal">
      <formula>1</formula>
    </cfRule>
  </conditionalFormatting>
  <conditionalFormatting sqref="P47">
    <cfRule type="cellIs" dxfId="974" priority="55" operator="greaterThan">
      <formula>0.1</formula>
    </cfRule>
  </conditionalFormatting>
  <conditionalFormatting sqref="K47:P47">
    <cfRule type="cellIs" dxfId="973" priority="53" operator="equal">
      <formula>0.5</formula>
    </cfRule>
    <cfRule type="cellIs" dxfId="972" priority="54" operator="equal">
      <formula>1</formula>
    </cfRule>
  </conditionalFormatting>
  <conditionalFormatting sqref="P47">
    <cfRule type="cellIs" dxfId="971" priority="52" operator="greaterThan">
      <formula>0.1</formula>
    </cfRule>
  </conditionalFormatting>
  <conditionalFormatting sqref="K47:P47">
    <cfRule type="cellIs" dxfId="970" priority="50" operator="equal">
      <formula>0.5</formula>
    </cfRule>
    <cfRule type="cellIs" dxfId="969" priority="51" operator="equal">
      <formula>1</formula>
    </cfRule>
  </conditionalFormatting>
  <conditionalFormatting sqref="P47">
    <cfRule type="cellIs" dxfId="968" priority="49" operator="greaterThan">
      <formula>0.1</formula>
    </cfRule>
  </conditionalFormatting>
  <conditionalFormatting sqref="K47:P47">
    <cfRule type="cellIs" dxfId="967" priority="47" operator="equal">
      <formula>0.5</formula>
    </cfRule>
    <cfRule type="cellIs" dxfId="966" priority="48" operator="equal">
      <formula>1</formula>
    </cfRule>
  </conditionalFormatting>
  <conditionalFormatting sqref="P47">
    <cfRule type="cellIs" dxfId="965" priority="46" operator="greaterThan">
      <formula>0.1</formula>
    </cfRule>
  </conditionalFormatting>
  <conditionalFormatting sqref="K47:O47">
    <cfRule type="cellIs" dxfId="964" priority="44" operator="equal">
      <formula>0.5</formula>
    </cfRule>
    <cfRule type="cellIs" dxfId="963" priority="45" operator="equal">
      <formula>1</formula>
    </cfRule>
  </conditionalFormatting>
  <conditionalFormatting sqref="K47:O47">
    <cfRule type="cellIs" dxfId="962" priority="42" operator="equal">
      <formula>0.5</formula>
    </cfRule>
    <cfRule type="cellIs" dxfId="961" priority="43" operator="equal">
      <formula>1</formula>
    </cfRule>
  </conditionalFormatting>
  <conditionalFormatting sqref="K47:O47">
    <cfRule type="cellIs" dxfId="960" priority="40" operator="equal">
      <formula>0.5</formula>
    </cfRule>
    <cfRule type="cellIs" dxfId="959" priority="41" operator="equal">
      <formula>1</formula>
    </cfRule>
  </conditionalFormatting>
  <conditionalFormatting sqref="K47:P47">
    <cfRule type="cellIs" dxfId="958" priority="38" operator="equal">
      <formula>0.5</formula>
    </cfRule>
    <cfRule type="cellIs" dxfId="957" priority="39" operator="equal">
      <formula>1</formula>
    </cfRule>
  </conditionalFormatting>
  <conditionalFormatting sqref="P47">
    <cfRule type="cellIs" dxfId="956" priority="37" operator="greaterThan">
      <formula>0.1</formula>
    </cfRule>
  </conditionalFormatting>
  <conditionalFormatting sqref="K47:P47">
    <cfRule type="cellIs" dxfId="955" priority="35" operator="equal">
      <formula>0.5</formula>
    </cfRule>
    <cfRule type="cellIs" dxfId="954" priority="36" operator="equal">
      <formula>1</formula>
    </cfRule>
  </conditionalFormatting>
  <conditionalFormatting sqref="P47">
    <cfRule type="cellIs" dxfId="953" priority="34" operator="greaterThan">
      <formula>0.1</formula>
    </cfRule>
  </conditionalFormatting>
  <conditionalFormatting sqref="K47:O47">
    <cfRule type="cellIs" dxfId="952" priority="32" operator="equal">
      <formula>0.5</formula>
    </cfRule>
    <cfRule type="cellIs" dxfId="951" priority="33" operator="equal">
      <formula>1</formula>
    </cfRule>
  </conditionalFormatting>
  <conditionalFormatting sqref="K47:O47">
    <cfRule type="cellIs" dxfId="950" priority="30" operator="equal">
      <formula>0.5</formula>
    </cfRule>
    <cfRule type="cellIs" dxfId="949" priority="31" operator="equal">
      <formula>1</formula>
    </cfRule>
  </conditionalFormatting>
  <conditionalFormatting sqref="K47:O47">
    <cfRule type="cellIs" dxfId="948" priority="28" operator="equal">
      <formula>0.5</formula>
    </cfRule>
    <cfRule type="cellIs" dxfId="947" priority="29" operator="equal">
      <formula>1</formula>
    </cfRule>
  </conditionalFormatting>
  <conditionalFormatting sqref="K47:P47">
    <cfRule type="cellIs" dxfId="946" priority="26" operator="equal">
      <formula>0.5</formula>
    </cfRule>
    <cfRule type="cellIs" dxfId="945" priority="27" operator="equal">
      <formula>1</formula>
    </cfRule>
  </conditionalFormatting>
  <conditionalFormatting sqref="P47">
    <cfRule type="cellIs" dxfId="944" priority="25" operator="greaterThan">
      <formula>0.1</formula>
    </cfRule>
  </conditionalFormatting>
  <conditionalFormatting sqref="K47:P47">
    <cfRule type="cellIs" dxfId="943" priority="23" operator="equal">
      <formula>0.5</formula>
    </cfRule>
    <cfRule type="cellIs" dxfId="942" priority="24" operator="equal">
      <formula>1</formula>
    </cfRule>
  </conditionalFormatting>
  <conditionalFormatting sqref="P47">
    <cfRule type="cellIs" dxfId="941" priority="22" operator="greaterThan">
      <formula>0.1</formula>
    </cfRule>
  </conditionalFormatting>
  <conditionalFormatting sqref="K47:P47">
    <cfRule type="cellIs" dxfId="940" priority="20" operator="equal">
      <formula>0.5</formula>
    </cfRule>
    <cfRule type="cellIs" dxfId="939" priority="21" operator="equal">
      <formula>1</formula>
    </cfRule>
  </conditionalFormatting>
  <conditionalFormatting sqref="P47">
    <cfRule type="cellIs" dxfId="938" priority="19" operator="greaterThan">
      <formula>0.1</formula>
    </cfRule>
  </conditionalFormatting>
  <conditionalFormatting sqref="K47:P47">
    <cfRule type="cellIs" dxfId="937" priority="17" operator="equal">
      <formula>0.5</formula>
    </cfRule>
    <cfRule type="cellIs" dxfId="936" priority="18" operator="equal">
      <formula>1</formula>
    </cfRule>
  </conditionalFormatting>
  <conditionalFormatting sqref="P47">
    <cfRule type="cellIs" dxfId="935" priority="16" operator="greaterThan">
      <formula>0.1</formula>
    </cfRule>
  </conditionalFormatting>
  <conditionalFormatting sqref="K47:P47">
    <cfRule type="cellIs" dxfId="934" priority="14" operator="equal">
      <formula>0.5</formula>
    </cfRule>
    <cfRule type="cellIs" dxfId="933" priority="15" operator="equal">
      <formula>1</formula>
    </cfRule>
  </conditionalFormatting>
  <conditionalFormatting sqref="P47">
    <cfRule type="cellIs" dxfId="932" priority="13" operator="greaterThan">
      <formula>0.1</formula>
    </cfRule>
  </conditionalFormatting>
  <conditionalFormatting sqref="K47:O47">
    <cfRule type="cellIs" dxfId="931" priority="11" operator="equal">
      <formula>0.5</formula>
    </cfRule>
    <cfRule type="cellIs" dxfId="930" priority="12" operator="equal">
      <formula>1</formula>
    </cfRule>
  </conditionalFormatting>
  <conditionalFormatting sqref="K47:O47">
    <cfRule type="cellIs" dxfId="929" priority="9" operator="equal">
      <formula>0.5</formula>
    </cfRule>
    <cfRule type="cellIs" dxfId="928" priority="10" operator="equal">
      <formula>1</formula>
    </cfRule>
  </conditionalFormatting>
  <conditionalFormatting sqref="K47:O47">
    <cfRule type="cellIs" dxfId="927" priority="7" operator="equal">
      <formula>0.5</formula>
    </cfRule>
    <cfRule type="cellIs" dxfId="926" priority="8" operator="equal">
      <formula>1</formula>
    </cfRule>
  </conditionalFormatting>
  <conditionalFormatting sqref="B47:G47">
    <cfRule type="cellIs" dxfId="925" priority="5" operator="equal">
      <formula>0.5</formula>
    </cfRule>
    <cfRule type="cellIs" dxfId="924" priority="6" operator="equal">
      <formula>1</formula>
    </cfRule>
  </conditionalFormatting>
  <conditionalFormatting sqref="G47">
    <cfRule type="cellIs" dxfId="923" priority="4" operator="greaterThan">
      <formula>0.1</formula>
    </cfRule>
  </conditionalFormatting>
  <conditionalFormatting sqref="B47:G47">
    <cfRule type="cellIs" dxfId="922" priority="2" operator="equal">
      <formula>0.5</formula>
    </cfRule>
    <cfRule type="cellIs" dxfId="921" priority="3" operator="equal">
      <formula>1</formula>
    </cfRule>
  </conditionalFormatting>
  <conditionalFormatting sqref="G47">
    <cfRule type="cellIs" dxfId="920" priority="1" operator="greaterThan">
      <formula>0.1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Z233"/>
  <sheetViews>
    <sheetView zoomScale="80" zoomScaleNormal="80" workbookViewId="0">
      <selection sqref="A1:XFD1048576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63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58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440</v>
      </c>
      <c r="S1" s="475"/>
      <c r="T1" s="254"/>
    </row>
    <row r="2" spans="1:20" ht="15" customHeight="1">
      <c r="A2" s="98" t="s">
        <v>82</v>
      </c>
      <c r="B2" s="225">
        <v>124</v>
      </c>
      <c r="C2" s="225">
        <v>119</v>
      </c>
      <c r="D2" s="225">
        <v>97</v>
      </c>
      <c r="E2" s="225">
        <v>134</v>
      </c>
      <c r="F2" s="225">
        <v>119</v>
      </c>
      <c r="G2" s="100">
        <f>SUM(B2:F2)</f>
        <v>593</v>
      </c>
      <c r="H2" s="128"/>
      <c r="I2" s="129"/>
      <c r="J2" s="98" t="s">
        <v>77</v>
      </c>
      <c r="K2" s="225">
        <v>102</v>
      </c>
      <c r="L2" s="225">
        <v>141</v>
      </c>
      <c r="M2" s="225">
        <v>91</v>
      </c>
      <c r="N2" s="225">
        <v>123</v>
      </c>
      <c r="O2" s="225">
        <v>99</v>
      </c>
      <c r="P2" s="100">
        <f>SUM(K2:O2)</f>
        <v>556</v>
      </c>
      <c r="Q2" s="128"/>
      <c r="S2" s="254"/>
      <c r="T2" s="254"/>
    </row>
    <row r="3" spans="1:20">
      <c r="A3" s="98" t="s">
        <v>83</v>
      </c>
      <c r="B3" s="225">
        <v>126</v>
      </c>
      <c r="C3" s="225">
        <v>104</v>
      </c>
      <c r="D3" s="225">
        <v>112</v>
      </c>
      <c r="E3" s="225">
        <v>110</v>
      </c>
      <c r="F3" s="225">
        <v>103</v>
      </c>
      <c r="G3" s="100">
        <f>SUM(B3:F3)</f>
        <v>555</v>
      </c>
      <c r="H3" s="476" t="s">
        <v>55</v>
      </c>
      <c r="I3" s="477"/>
      <c r="J3" s="98" t="s">
        <v>78</v>
      </c>
      <c r="K3" s="225">
        <v>137</v>
      </c>
      <c r="L3" s="225">
        <v>128</v>
      </c>
      <c r="M3" s="225">
        <v>120</v>
      </c>
      <c r="N3" s="225">
        <v>160</v>
      </c>
      <c r="O3" s="225">
        <v>107</v>
      </c>
      <c r="P3" s="100">
        <f>SUM(K3:O3)</f>
        <v>652</v>
      </c>
      <c r="Q3" s="128"/>
    </row>
    <row r="4" spans="1:20">
      <c r="A4" s="99"/>
      <c r="B4" s="101">
        <f>SUM(B2:B3)</f>
        <v>250</v>
      </c>
      <c r="C4" s="101">
        <f t="shared" ref="C4:G4" si="0">SUM(C2:C3)</f>
        <v>223</v>
      </c>
      <c r="D4" s="101">
        <f t="shared" si="0"/>
        <v>209</v>
      </c>
      <c r="E4" s="101">
        <f t="shared" si="0"/>
        <v>244</v>
      </c>
      <c r="F4" s="101">
        <f t="shared" si="0"/>
        <v>222</v>
      </c>
      <c r="G4" s="102">
        <f t="shared" si="0"/>
        <v>1148</v>
      </c>
      <c r="H4" s="476"/>
      <c r="I4" s="477"/>
      <c r="J4" s="99"/>
      <c r="K4" s="101">
        <f t="shared" ref="K4:P4" si="1">SUM(K2:K3)</f>
        <v>239</v>
      </c>
      <c r="L4" s="101">
        <f t="shared" si="1"/>
        <v>269</v>
      </c>
      <c r="M4" s="101">
        <f t="shared" si="1"/>
        <v>211</v>
      </c>
      <c r="N4" s="101">
        <f t="shared" si="1"/>
        <v>283</v>
      </c>
      <c r="O4" s="101">
        <f t="shared" si="1"/>
        <v>206</v>
      </c>
      <c r="P4" s="102">
        <f t="shared" si="1"/>
        <v>1208</v>
      </c>
      <c r="Q4" s="128"/>
    </row>
    <row r="5" spans="1:20">
      <c r="A5" s="103" t="s">
        <v>12</v>
      </c>
      <c r="B5" s="104">
        <v>22</v>
      </c>
      <c r="C5" s="105">
        <f>B5</f>
        <v>22</v>
      </c>
      <c r="D5" s="104">
        <f>B5</f>
        <v>22</v>
      </c>
      <c r="E5" s="104">
        <f>B5</f>
        <v>22</v>
      </c>
      <c r="F5" s="104">
        <f>B5</f>
        <v>22</v>
      </c>
      <c r="G5" s="106">
        <f>SUM(B5:F5)</f>
        <v>110</v>
      </c>
      <c r="H5" s="249"/>
      <c r="I5" s="130"/>
      <c r="J5" s="103" t="s">
        <v>12</v>
      </c>
      <c r="K5" s="104">
        <v>19</v>
      </c>
      <c r="L5" s="105">
        <f>K5</f>
        <v>19</v>
      </c>
      <c r="M5" s="104">
        <f>K5</f>
        <v>19</v>
      </c>
      <c r="N5" s="104">
        <f>K5</f>
        <v>19</v>
      </c>
      <c r="O5" s="104">
        <f>K5</f>
        <v>19</v>
      </c>
      <c r="P5" s="106">
        <f>SUM(K5:O5)</f>
        <v>95</v>
      </c>
      <c r="Q5" s="249"/>
    </row>
    <row r="6" spans="1:20">
      <c r="A6" s="205">
        <f>B5-K5</f>
        <v>3</v>
      </c>
      <c r="B6" s="108">
        <f>SUM(B4:B5)</f>
        <v>272</v>
      </c>
      <c r="C6" s="108">
        <f>SUM(C4:C5)</f>
        <v>245</v>
      </c>
      <c r="D6" s="108">
        <f>SUM(D4:D5)</f>
        <v>231</v>
      </c>
      <c r="E6" s="108">
        <f>SUM(E4:E5)</f>
        <v>266</v>
      </c>
      <c r="F6" s="108">
        <f>SUM(F4,F5)</f>
        <v>244</v>
      </c>
      <c r="G6" s="109">
        <f>SUM(B6:F6)</f>
        <v>1258</v>
      </c>
      <c r="H6" s="110" t="s">
        <v>14</v>
      </c>
      <c r="I6" s="130"/>
      <c r="J6" s="107"/>
      <c r="K6" s="108">
        <f>SUM(K4:K5)</f>
        <v>258</v>
      </c>
      <c r="L6" s="108">
        <f>SUM(L4:L5)</f>
        <v>288</v>
      </c>
      <c r="M6" s="108">
        <f>SUM(M4:M5)</f>
        <v>230</v>
      </c>
      <c r="N6" s="108">
        <f>SUM(N4:N5)</f>
        <v>302</v>
      </c>
      <c r="O6" s="108">
        <f>SUM(O4,O5)</f>
        <v>225</v>
      </c>
      <c r="P6" s="109">
        <f>SUM(K6:O6)</f>
        <v>1303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0</v>
      </c>
      <c r="F7" s="59">
        <f t="shared" si="2"/>
        <v>1</v>
      </c>
      <c r="G7" s="111">
        <f>IF(G6&gt;P6,2,0)+IF(G6&lt;P6,0)+IF(G6=P6,1)</f>
        <v>0</v>
      </c>
      <c r="H7" s="59">
        <f>SUM(B7:G7)</f>
        <v>3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1</v>
      </c>
      <c r="O7" s="59">
        <f t="shared" si="3"/>
        <v>0</v>
      </c>
      <c r="P7" s="111">
        <f>IF(P6&gt;G6,2,0)+IF(P6&lt;G6,0)+IF(P6=G6,1)</f>
        <v>2</v>
      </c>
      <c r="Q7" s="59">
        <f>SUM(K7:P7)</f>
        <v>4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65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337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84</v>
      </c>
      <c r="B10" s="225">
        <v>104</v>
      </c>
      <c r="C10" s="225">
        <v>82</v>
      </c>
      <c r="D10" s="225">
        <v>108</v>
      </c>
      <c r="E10" s="225">
        <v>93</v>
      </c>
      <c r="F10" s="225">
        <v>110</v>
      </c>
      <c r="G10" s="100">
        <f>SUM(B10:F10)</f>
        <v>497</v>
      </c>
      <c r="H10" s="128"/>
      <c r="I10" s="129"/>
      <c r="J10" s="205" t="s">
        <v>387</v>
      </c>
      <c r="K10" s="226">
        <v>122</v>
      </c>
      <c r="L10" s="225">
        <v>110</v>
      </c>
      <c r="M10" s="225">
        <v>103</v>
      </c>
      <c r="N10" s="225">
        <v>105</v>
      </c>
      <c r="O10" s="225">
        <v>118</v>
      </c>
      <c r="P10" s="100">
        <f>SUM(K10:O10)</f>
        <v>558</v>
      </c>
      <c r="Q10" s="128"/>
    </row>
    <row r="11" spans="1:20">
      <c r="A11" s="98" t="s">
        <v>85</v>
      </c>
      <c r="B11" s="225">
        <v>111</v>
      </c>
      <c r="C11" s="225">
        <v>117</v>
      </c>
      <c r="D11" s="225">
        <v>98</v>
      </c>
      <c r="E11" s="225">
        <v>137</v>
      </c>
      <c r="F11" s="225">
        <v>121</v>
      </c>
      <c r="G11" s="100">
        <f>SUM(B11:F11)</f>
        <v>584</v>
      </c>
      <c r="H11" s="476" t="s">
        <v>55</v>
      </c>
      <c r="I11" s="477"/>
      <c r="J11" s="224" t="s">
        <v>266</v>
      </c>
      <c r="K11" s="227">
        <v>92</v>
      </c>
      <c r="L11" s="225">
        <v>117</v>
      </c>
      <c r="M11" s="225">
        <v>117</v>
      </c>
      <c r="N11" s="225">
        <v>103</v>
      </c>
      <c r="O11" s="225">
        <v>98</v>
      </c>
      <c r="P11" s="100">
        <f>SUM(K11:O11)</f>
        <v>527</v>
      </c>
      <c r="Q11" s="128"/>
    </row>
    <row r="12" spans="1:20">
      <c r="A12" s="99"/>
      <c r="B12" s="101">
        <f t="shared" ref="B12:G12" si="4">SUM(B10:B11)</f>
        <v>215</v>
      </c>
      <c r="C12" s="101">
        <f t="shared" si="4"/>
        <v>199</v>
      </c>
      <c r="D12" s="101">
        <f t="shared" si="4"/>
        <v>206</v>
      </c>
      <c r="E12" s="101">
        <f t="shared" si="4"/>
        <v>230</v>
      </c>
      <c r="F12" s="101">
        <f t="shared" si="4"/>
        <v>231</v>
      </c>
      <c r="G12" s="102">
        <f t="shared" si="4"/>
        <v>1081</v>
      </c>
      <c r="H12" s="476"/>
      <c r="I12" s="477"/>
      <c r="J12" s="99"/>
      <c r="K12" s="101">
        <f t="shared" ref="K12:P12" si="5">SUM(K10:K11)</f>
        <v>214</v>
      </c>
      <c r="L12" s="101">
        <f t="shared" si="5"/>
        <v>227</v>
      </c>
      <c r="M12" s="101">
        <f t="shared" si="5"/>
        <v>220</v>
      </c>
      <c r="N12" s="101">
        <f t="shared" si="5"/>
        <v>208</v>
      </c>
      <c r="O12" s="101">
        <f t="shared" si="5"/>
        <v>216</v>
      </c>
      <c r="P12" s="102">
        <f t="shared" si="5"/>
        <v>1085</v>
      </c>
      <c r="Q12" s="128"/>
    </row>
    <row r="13" spans="1:20">
      <c r="A13" s="103" t="s">
        <v>12</v>
      </c>
      <c r="B13" s="104">
        <v>25</v>
      </c>
      <c r="C13" s="105">
        <f>B13</f>
        <v>25</v>
      </c>
      <c r="D13" s="104">
        <f>B13</f>
        <v>25</v>
      </c>
      <c r="E13" s="104">
        <f>B13</f>
        <v>25</v>
      </c>
      <c r="F13" s="104">
        <f>B13</f>
        <v>25</v>
      </c>
      <c r="G13" s="106">
        <f>SUM(B13:F13)</f>
        <v>125</v>
      </c>
      <c r="H13" s="249"/>
      <c r="I13" s="130"/>
      <c r="J13" s="103" t="s">
        <v>12</v>
      </c>
      <c r="K13" s="104">
        <v>32</v>
      </c>
      <c r="L13" s="105">
        <f>K13</f>
        <v>32</v>
      </c>
      <c r="M13" s="104">
        <f>K13</f>
        <v>32</v>
      </c>
      <c r="N13" s="104">
        <f>K13</f>
        <v>32</v>
      </c>
      <c r="O13" s="104">
        <f>K13</f>
        <v>32</v>
      </c>
      <c r="P13" s="106">
        <f>SUM(K13:O13)</f>
        <v>160</v>
      </c>
      <c r="Q13" s="249"/>
    </row>
    <row r="14" spans="1:20">
      <c r="A14" s="205">
        <f>B13-K13</f>
        <v>-7</v>
      </c>
      <c r="B14" s="108">
        <f>SUM(B12:B13)</f>
        <v>240</v>
      </c>
      <c r="C14" s="108">
        <f>SUM(C12:C13)</f>
        <v>224</v>
      </c>
      <c r="D14" s="108">
        <f>SUM(D12:D13)</f>
        <v>231</v>
      </c>
      <c r="E14" s="108">
        <f>SUM(E12:E13)</f>
        <v>255</v>
      </c>
      <c r="F14" s="108">
        <f>SUM(F12,F13)</f>
        <v>256</v>
      </c>
      <c r="G14" s="109">
        <f>SUM(B14:F14)</f>
        <v>1206</v>
      </c>
      <c r="H14" s="110" t="s">
        <v>14</v>
      </c>
      <c r="I14" s="130"/>
      <c r="J14" s="107"/>
      <c r="K14" s="108">
        <f>SUM(K12:K13)</f>
        <v>246</v>
      </c>
      <c r="L14" s="108">
        <f>SUM(L12:L13)</f>
        <v>259</v>
      </c>
      <c r="M14" s="108">
        <f>SUM(M12:M13)</f>
        <v>252</v>
      </c>
      <c r="N14" s="108">
        <f>SUM(N12:N13)</f>
        <v>240</v>
      </c>
      <c r="O14" s="108">
        <f>SUM(O12,O13)</f>
        <v>248</v>
      </c>
      <c r="P14" s="109">
        <f>SUM(K14:O14)</f>
        <v>1245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0</v>
      </c>
      <c r="C15" s="59">
        <f t="shared" ref="C15:F15" si="6">IF(C14&gt;L14,1,0)+IF(C14&lt;L14,0)+IF(C14=L14,0.5)</f>
        <v>0</v>
      </c>
      <c r="D15" s="59">
        <f t="shared" si="6"/>
        <v>0</v>
      </c>
      <c r="E15" s="59">
        <f t="shared" si="6"/>
        <v>1</v>
      </c>
      <c r="F15" s="59">
        <f t="shared" si="6"/>
        <v>1</v>
      </c>
      <c r="G15" s="111">
        <f>IF(G14&gt;P14,2,0)+IF(G14&lt;P14,0)+IF(G14=P14,1)</f>
        <v>0</v>
      </c>
      <c r="H15" s="59">
        <f>SUM(B15:G15)</f>
        <v>2</v>
      </c>
      <c r="I15" s="112"/>
      <c r="J15" s="99" t="s">
        <v>13</v>
      </c>
      <c r="K15" s="59">
        <f>IF(K14&gt;B14,1,0)+IF(K14&lt;B14,0)+IF(K14=B14,0.5)</f>
        <v>1</v>
      </c>
      <c r="L15" s="59">
        <f t="shared" ref="L15:O15" si="7">IF(L14&gt;C14,1,0)+IF(L14&lt;C14,0)+IF(L14=C14,0.5)</f>
        <v>1</v>
      </c>
      <c r="M15" s="59">
        <f t="shared" si="7"/>
        <v>1</v>
      </c>
      <c r="N15" s="59">
        <f t="shared" si="7"/>
        <v>0</v>
      </c>
      <c r="O15" s="59">
        <f t="shared" si="7"/>
        <v>0</v>
      </c>
      <c r="P15" s="111">
        <f>IF(P14&gt;G14,2,0)+IF(P14&lt;G14,0)+IF(P14=G14,1)</f>
        <v>2</v>
      </c>
      <c r="Q15" s="59">
        <f>SUM(K15:P15)</f>
        <v>5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61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57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80</v>
      </c>
      <c r="B18" s="225">
        <v>122</v>
      </c>
      <c r="C18" s="225">
        <v>122</v>
      </c>
      <c r="D18" s="225">
        <v>104</v>
      </c>
      <c r="E18" s="225">
        <v>132</v>
      </c>
      <c r="F18" s="225">
        <v>95</v>
      </c>
      <c r="G18" s="100">
        <f>SUM(B18:F18)</f>
        <v>575</v>
      </c>
      <c r="H18" s="128"/>
      <c r="I18" s="129"/>
      <c r="J18" s="224" t="s">
        <v>74</v>
      </c>
      <c r="K18" s="226">
        <v>97</v>
      </c>
      <c r="L18" s="226">
        <v>113</v>
      </c>
      <c r="M18" s="226">
        <v>121</v>
      </c>
      <c r="N18" s="226">
        <v>95</v>
      </c>
      <c r="O18" s="226">
        <v>92</v>
      </c>
      <c r="P18" s="100">
        <f>SUM(K18:O18)</f>
        <v>518</v>
      </c>
      <c r="Q18" s="128"/>
    </row>
    <row r="19" spans="1:17">
      <c r="A19" s="98" t="s">
        <v>10</v>
      </c>
      <c r="B19" s="225">
        <v>118</v>
      </c>
      <c r="C19" s="225">
        <v>109</v>
      </c>
      <c r="D19" s="225">
        <v>121</v>
      </c>
      <c r="E19" s="225">
        <v>100</v>
      </c>
      <c r="F19" s="225">
        <v>111</v>
      </c>
      <c r="G19" s="100">
        <f>SUM(B19:F19)</f>
        <v>559</v>
      </c>
      <c r="H19" s="476" t="s">
        <v>55</v>
      </c>
      <c r="I19" s="477"/>
      <c r="J19" s="224" t="s">
        <v>75</v>
      </c>
      <c r="K19" s="226">
        <v>133</v>
      </c>
      <c r="L19" s="226">
        <v>126</v>
      </c>
      <c r="M19" s="226">
        <v>101</v>
      </c>
      <c r="N19" s="226">
        <v>102</v>
      </c>
      <c r="O19" s="226">
        <v>127</v>
      </c>
      <c r="P19" s="100">
        <f>SUM(K19:O19)</f>
        <v>589</v>
      </c>
      <c r="Q19" s="128"/>
    </row>
    <row r="20" spans="1:17">
      <c r="A20" s="99"/>
      <c r="B20" s="101">
        <f t="shared" ref="B20:G20" si="8">SUM(B18:B19)</f>
        <v>240</v>
      </c>
      <c r="C20" s="101">
        <f t="shared" si="8"/>
        <v>231</v>
      </c>
      <c r="D20" s="101">
        <f t="shared" si="8"/>
        <v>225</v>
      </c>
      <c r="E20" s="101">
        <f t="shared" si="8"/>
        <v>232</v>
      </c>
      <c r="F20" s="101">
        <f t="shared" si="8"/>
        <v>206</v>
      </c>
      <c r="G20" s="102">
        <f t="shared" si="8"/>
        <v>1134</v>
      </c>
      <c r="H20" s="476"/>
      <c r="I20" s="477"/>
      <c r="J20" s="99"/>
      <c r="K20" s="101">
        <f t="shared" ref="K20:P20" si="9">SUM(K18:K19)</f>
        <v>230</v>
      </c>
      <c r="L20" s="101">
        <f t="shared" si="9"/>
        <v>239</v>
      </c>
      <c r="M20" s="101">
        <f t="shared" si="9"/>
        <v>222</v>
      </c>
      <c r="N20" s="101">
        <f t="shared" si="9"/>
        <v>197</v>
      </c>
      <c r="O20" s="101">
        <f t="shared" si="9"/>
        <v>219</v>
      </c>
      <c r="P20" s="102">
        <f t="shared" si="9"/>
        <v>1107</v>
      </c>
      <c r="Q20" s="128"/>
    </row>
    <row r="21" spans="1:17">
      <c r="A21" s="103" t="s">
        <v>12</v>
      </c>
      <c r="B21" s="104">
        <v>33</v>
      </c>
      <c r="C21" s="105">
        <f>B21</f>
        <v>33</v>
      </c>
      <c r="D21" s="104">
        <f>B21</f>
        <v>33</v>
      </c>
      <c r="E21" s="104">
        <f>B21</f>
        <v>33</v>
      </c>
      <c r="F21" s="104">
        <f>B21</f>
        <v>33</v>
      </c>
      <c r="G21" s="106">
        <f>SUM(B21:F21)</f>
        <v>165</v>
      </c>
      <c r="H21" s="249"/>
      <c r="I21" s="130"/>
      <c r="J21" s="103" t="s">
        <v>12</v>
      </c>
      <c r="K21" s="104">
        <v>33</v>
      </c>
      <c r="L21" s="105">
        <f>K21</f>
        <v>33</v>
      </c>
      <c r="M21" s="104">
        <f>K21</f>
        <v>33</v>
      </c>
      <c r="N21" s="104">
        <f>K21</f>
        <v>33</v>
      </c>
      <c r="O21" s="104">
        <f>K21</f>
        <v>33</v>
      </c>
      <c r="P21" s="106">
        <f>SUM(K21:O21)</f>
        <v>165</v>
      </c>
      <c r="Q21" s="249"/>
    </row>
    <row r="22" spans="1:17">
      <c r="A22" s="205"/>
      <c r="B22" s="108">
        <f>SUM(B20:B21)</f>
        <v>273</v>
      </c>
      <c r="C22" s="108">
        <f>SUM(C20:C21)</f>
        <v>264</v>
      </c>
      <c r="D22" s="108">
        <f>SUM(D20:D21)</f>
        <v>258</v>
      </c>
      <c r="E22" s="108">
        <f>SUM(E20:E21)</f>
        <v>265</v>
      </c>
      <c r="F22" s="108">
        <f>SUM(F20,F21)</f>
        <v>239</v>
      </c>
      <c r="G22" s="109">
        <f>SUM(B22:F22)</f>
        <v>1299</v>
      </c>
      <c r="H22" s="110" t="s">
        <v>14</v>
      </c>
      <c r="I22" s="130"/>
      <c r="J22" s="107">
        <f>K21-B21</f>
        <v>0</v>
      </c>
      <c r="K22" s="108">
        <f>SUM(K20:K21)</f>
        <v>263</v>
      </c>
      <c r="L22" s="108">
        <f>SUM(L20:L21)</f>
        <v>272</v>
      </c>
      <c r="M22" s="108">
        <f>SUM(M20:M21)</f>
        <v>255</v>
      </c>
      <c r="N22" s="108">
        <f>SUM(N20:N21)</f>
        <v>230</v>
      </c>
      <c r="O22" s="108">
        <f>SUM(O20,O21)</f>
        <v>252</v>
      </c>
      <c r="P22" s="109">
        <f>SUM(K22:O22)</f>
        <v>1272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1</v>
      </c>
      <c r="C23" s="59">
        <f t="shared" ref="C23:F23" si="10">IF(C22&gt;L22,1,0)+IF(C22&lt;L22,0)+IF(C22=L22,0.5)</f>
        <v>0</v>
      </c>
      <c r="D23" s="59">
        <f t="shared" si="10"/>
        <v>1</v>
      </c>
      <c r="E23" s="59">
        <f t="shared" si="10"/>
        <v>1</v>
      </c>
      <c r="F23" s="59">
        <f t="shared" si="10"/>
        <v>0</v>
      </c>
      <c r="G23" s="111">
        <f>IF(G22&gt;P22,2,0)+IF(G22&lt;P22,0)+IF(G22=P22,1)</f>
        <v>2</v>
      </c>
      <c r="H23" s="59">
        <f>SUM(B23:G23)</f>
        <v>5</v>
      </c>
      <c r="I23" s="131"/>
      <c r="J23" s="99" t="s">
        <v>13</v>
      </c>
      <c r="K23" s="59">
        <f>IF(K22&gt;B22,1,0)+IF(K22&lt;B22,0)+IF(K22=B22,0.5)</f>
        <v>0</v>
      </c>
      <c r="L23" s="59">
        <f t="shared" ref="L23:O23" si="11">IF(L22&gt;C22,1,0)+IF(L22&lt;C22,0)+IF(L22=C22,0.5)</f>
        <v>1</v>
      </c>
      <c r="M23" s="59">
        <f t="shared" si="11"/>
        <v>0</v>
      </c>
      <c r="N23" s="59">
        <f t="shared" si="11"/>
        <v>0</v>
      </c>
      <c r="O23" s="59">
        <f t="shared" si="11"/>
        <v>1</v>
      </c>
      <c r="P23" s="111">
        <f>IF(P22&gt;G22,2,0)+IF(P22&lt;G22,0)+IF(P22=G22,1)</f>
        <v>0</v>
      </c>
      <c r="Q23" s="59">
        <f>SUM(K23:P23)</f>
        <v>2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66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59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21" t="s">
        <v>6</v>
      </c>
      <c r="B26" s="226">
        <v>129</v>
      </c>
      <c r="C26" s="226">
        <v>140</v>
      </c>
      <c r="D26" s="226">
        <v>103</v>
      </c>
      <c r="E26" s="226">
        <v>102</v>
      </c>
      <c r="F26" s="226">
        <v>108</v>
      </c>
      <c r="G26" s="100">
        <f>SUM(B26:F26)</f>
        <v>582</v>
      </c>
      <c r="H26" s="128"/>
      <c r="I26" s="129"/>
      <c r="J26" s="117" t="s">
        <v>442</v>
      </c>
      <c r="K26" s="225">
        <v>122</v>
      </c>
      <c r="L26" s="225">
        <v>102</v>
      </c>
      <c r="M26" s="225">
        <v>123</v>
      </c>
      <c r="N26" s="225">
        <v>113</v>
      </c>
      <c r="O26" s="225">
        <v>106</v>
      </c>
      <c r="P26" s="100">
        <f>SUM(K26:O26)</f>
        <v>566</v>
      </c>
      <c r="Q26" s="128"/>
    </row>
    <row r="27" spans="1:17" ht="15" customHeight="1">
      <c r="A27" s="21" t="s">
        <v>11</v>
      </c>
      <c r="B27" s="226">
        <v>155</v>
      </c>
      <c r="C27" s="226">
        <v>137</v>
      </c>
      <c r="D27" s="226">
        <v>131</v>
      </c>
      <c r="E27" s="226">
        <v>116</v>
      </c>
      <c r="F27" s="226">
        <v>113</v>
      </c>
      <c r="G27" s="100">
        <f>SUM(B27:F27)</f>
        <v>652</v>
      </c>
      <c r="H27" s="476" t="s">
        <v>55</v>
      </c>
      <c r="I27" s="477"/>
      <c r="J27" s="98" t="s">
        <v>443</v>
      </c>
      <c r="K27" s="225">
        <v>183</v>
      </c>
      <c r="L27" s="225">
        <v>147</v>
      </c>
      <c r="M27" s="225">
        <v>138</v>
      </c>
      <c r="N27" s="225">
        <v>126</v>
      </c>
      <c r="O27" s="225">
        <v>143</v>
      </c>
      <c r="P27" s="100">
        <f>SUM(K27:O27)</f>
        <v>737</v>
      </c>
      <c r="Q27" s="128"/>
    </row>
    <row r="28" spans="1:17" ht="15" customHeight="1">
      <c r="A28" s="99"/>
      <c r="B28" s="101">
        <f>SUM(B26:B27)</f>
        <v>284</v>
      </c>
      <c r="C28" s="101">
        <f t="shared" ref="C28:G28" si="12">SUM(C26:C27)</f>
        <v>277</v>
      </c>
      <c r="D28" s="101">
        <f t="shared" si="12"/>
        <v>234</v>
      </c>
      <c r="E28" s="101">
        <f t="shared" si="12"/>
        <v>218</v>
      </c>
      <c r="F28" s="101">
        <f t="shared" si="12"/>
        <v>221</v>
      </c>
      <c r="G28" s="102">
        <f t="shared" si="12"/>
        <v>1234</v>
      </c>
      <c r="H28" s="476"/>
      <c r="I28" s="477"/>
      <c r="J28" s="99"/>
      <c r="K28" s="101">
        <f t="shared" ref="K28:P28" si="13">SUM(K26:K27)</f>
        <v>305</v>
      </c>
      <c r="L28" s="101">
        <f t="shared" si="13"/>
        <v>249</v>
      </c>
      <c r="M28" s="101">
        <f t="shared" si="13"/>
        <v>261</v>
      </c>
      <c r="N28" s="101">
        <f t="shared" si="13"/>
        <v>239</v>
      </c>
      <c r="O28" s="101">
        <f t="shared" si="13"/>
        <v>249</v>
      </c>
      <c r="P28" s="102">
        <f t="shared" si="13"/>
        <v>1303</v>
      </c>
      <c r="Q28" s="128"/>
    </row>
    <row r="29" spans="1:17">
      <c r="A29" s="103" t="s">
        <v>12</v>
      </c>
      <c r="B29" s="104">
        <v>17</v>
      </c>
      <c r="C29" s="105">
        <f>B29</f>
        <v>17</v>
      </c>
      <c r="D29" s="104">
        <f>B29</f>
        <v>17</v>
      </c>
      <c r="E29" s="104">
        <f>B29</f>
        <v>17</v>
      </c>
      <c r="F29" s="104">
        <f>B29</f>
        <v>17</v>
      </c>
      <c r="G29" s="106">
        <f>SUM(B29:F29)</f>
        <v>85</v>
      </c>
      <c r="H29" s="249"/>
      <c r="I29" s="130"/>
      <c r="J29" s="103" t="s">
        <v>12</v>
      </c>
      <c r="K29" s="104">
        <v>15</v>
      </c>
      <c r="L29" s="105">
        <f>K29</f>
        <v>15</v>
      </c>
      <c r="M29" s="104">
        <f>K29</f>
        <v>15</v>
      </c>
      <c r="N29" s="104">
        <f>K29</f>
        <v>15</v>
      </c>
      <c r="O29" s="104">
        <f>K29</f>
        <v>15</v>
      </c>
      <c r="P29" s="106">
        <f>SUM(K29:O29)</f>
        <v>75</v>
      </c>
      <c r="Q29" s="249"/>
    </row>
    <row r="30" spans="1:17">
      <c r="A30" s="205"/>
      <c r="B30" s="108">
        <f>SUM(B28:B29)</f>
        <v>301</v>
      </c>
      <c r="C30" s="108">
        <f>SUM(C28:C29)</f>
        <v>294</v>
      </c>
      <c r="D30" s="108">
        <f>SUM(D28:D29)</f>
        <v>251</v>
      </c>
      <c r="E30" s="108">
        <f>SUM(E28:E29)</f>
        <v>235</v>
      </c>
      <c r="F30" s="108">
        <f>SUM(F28,F29)</f>
        <v>238</v>
      </c>
      <c r="G30" s="109">
        <f>SUM(B30:F30)</f>
        <v>1319</v>
      </c>
      <c r="H30" s="110" t="s">
        <v>14</v>
      </c>
      <c r="I30" s="130"/>
      <c r="J30" s="107">
        <f>K29-B29</f>
        <v>-2</v>
      </c>
      <c r="K30" s="108">
        <f>SUM(K28:K29)</f>
        <v>320</v>
      </c>
      <c r="L30" s="108">
        <f>SUM(L28:L29)</f>
        <v>264</v>
      </c>
      <c r="M30" s="108">
        <f>SUM(M28:M29)</f>
        <v>276</v>
      </c>
      <c r="N30" s="108">
        <f>SUM(N28:N29)</f>
        <v>254</v>
      </c>
      <c r="O30" s="108">
        <f>SUM(O28,O29)</f>
        <v>264</v>
      </c>
      <c r="P30" s="109">
        <f>SUM(K30:O30)</f>
        <v>1378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1</v>
      </c>
      <c r="D31" s="59">
        <f t="shared" si="14"/>
        <v>0</v>
      </c>
      <c r="E31" s="59">
        <f t="shared" si="14"/>
        <v>0</v>
      </c>
      <c r="F31" s="59">
        <f t="shared" si="14"/>
        <v>0</v>
      </c>
      <c r="G31" s="111">
        <f>IF(G30&gt;P30,2,0)+IF(G30&lt;P30,0)+IF(G30=P30,1)</f>
        <v>0</v>
      </c>
      <c r="H31" s="59">
        <f>SUM(B31:G31)</f>
        <v>1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0</v>
      </c>
      <c r="M31" s="59">
        <f t="shared" si="15"/>
        <v>1</v>
      </c>
      <c r="N31" s="59">
        <f t="shared" si="15"/>
        <v>1</v>
      </c>
      <c r="O31" s="59">
        <f t="shared" si="15"/>
        <v>1</v>
      </c>
      <c r="P31" s="111">
        <f>IF(P30&gt;G30,2,0)+IF(P30&lt;G30,0)+IF(P30=G30,1)</f>
        <v>2</v>
      </c>
      <c r="Q31" s="59">
        <f>SUM(K31:P31)</f>
        <v>6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68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56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29</v>
      </c>
      <c r="B34" s="225">
        <v>83</v>
      </c>
      <c r="C34" s="225">
        <v>96</v>
      </c>
      <c r="D34" s="225">
        <v>93</v>
      </c>
      <c r="E34" s="225">
        <v>106</v>
      </c>
      <c r="F34" s="225">
        <v>104</v>
      </c>
      <c r="G34" s="100">
        <f>SUM(B34:F34)</f>
        <v>482</v>
      </c>
      <c r="H34" s="128"/>
      <c r="I34" s="129"/>
      <c r="J34" s="98" t="s">
        <v>441</v>
      </c>
      <c r="K34" s="225">
        <v>108</v>
      </c>
      <c r="L34" s="225">
        <v>108</v>
      </c>
      <c r="M34" s="225">
        <v>108</v>
      </c>
      <c r="N34" s="225">
        <v>108</v>
      </c>
      <c r="O34" s="225">
        <v>108</v>
      </c>
      <c r="P34" s="100">
        <f>SUM(K34:O34)</f>
        <v>540</v>
      </c>
      <c r="Q34" s="128"/>
    </row>
    <row r="35" spans="1:17" ht="15" customHeight="1">
      <c r="A35" s="98" t="s">
        <v>30</v>
      </c>
      <c r="B35" s="225">
        <v>87</v>
      </c>
      <c r="C35" s="225">
        <v>113</v>
      </c>
      <c r="D35" s="225">
        <v>96</v>
      </c>
      <c r="E35" s="225">
        <v>127</v>
      </c>
      <c r="F35" s="225">
        <v>106</v>
      </c>
      <c r="G35" s="100">
        <f>SUM(B35:F35)</f>
        <v>529</v>
      </c>
      <c r="H35" s="476" t="s">
        <v>55</v>
      </c>
      <c r="I35" s="477"/>
      <c r="J35" s="98" t="s">
        <v>70</v>
      </c>
      <c r="K35" s="225">
        <v>129</v>
      </c>
      <c r="L35" s="225">
        <v>125</v>
      </c>
      <c r="M35" s="225">
        <v>133</v>
      </c>
      <c r="N35" s="225">
        <v>113</v>
      </c>
      <c r="O35" s="225">
        <v>104</v>
      </c>
      <c r="P35" s="100">
        <f>SUM(K35:O35)</f>
        <v>604</v>
      </c>
      <c r="Q35" s="128"/>
    </row>
    <row r="36" spans="1:17" ht="15" customHeight="1">
      <c r="A36" s="99"/>
      <c r="B36" s="101">
        <f t="shared" ref="B36:G36" si="16">SUM(B34:B35)</f>
        <v>170</v>
      </c>
      <c r="C36" s="101">
        <f t="shared" si="16"/>
        <v>209</v>
      </c>
      <c r="D36" s="101">
        <f t="shared" si="16"/>
        <v>189</v>
      </c>
      <c r="E36" s="101">
        <f t="shared" si="16"/>
        <v>233</v>
      </c>
      <c r="F36" s="101">
        <f t="shared" si="16"/>
        <v>210</v>
      </c>
      <c r="G36" s="102">
        <f t="shared" si="16"/>
        <v>1011</v>
      </c>
      <c r="H36" s="476"/>
      <c r="I36" s="477"/>
      <c r="J36" s="99"/>
      <c r="K36" s="101">
        <f t="shared" ref="K36:P36" si="17">SUM(K34:K35)</f>
        <v>237</v>
      </c>
      <c r="L36" s="101">
        <f t="shared" si="17"/>
        <v>233</v>
      </c>
      <c r="M36" s="101">
        <f t="shared" si="17"/>
        <v>241</v>
      </c>
      <c r="N36" s="101">
        <f t="shared" si="17"/>
        <v>221</v>
      </c>
      <c r="O36" s="101">
        <f t="shared" si="17"/>
        <v>212</v>
      </c>
      <c r="P36" s="102">
        <f t="shared" si="17"/>
        <v>1144</v>
      </c>
      <c r="Q36" s="128"/>
    </row>
    <row r="37" spans="1:17">
      <c r="A37" s="103" t="s">
        <v>12</v>
      </c>
      <c r="B37" s="104">
        <v>48</v>
      </c>
      <c r="C37" s="105">
        <f>B37</f>
        <v>48</v>
      </c>
      <c r="D37" s="104">
        <f>B37</f>
        <v>48</v>
      </c>
      <c r="E37" s="104">
        <f>B37</f>
        <v>48</v>
      </c>
      <c r="F37" s="104">
        <f>B37</f>
        <v>48</v>
      </c>
      <c r="G37" s="106">
        <f>SUM(B37:F37)</f>
        <v>240</v>
      </c>
      <c r="H37" s="249"/>
      <c r="I37" s="130"/>
      <c r="J37" s="103" t="s">
        <v>12</v>
      </c>
      <c r="K37" s="104">
        <v>27</v>
      </c>
      <c r="L37" s="105">
        <f>K37</f>
        <v>27</v>
      </c>
      <c r="M37" s="104">
        <f>K37</f>
        <v>27</v>
      </c>
      <c r="N37" s="104">
        <f>K37</f>
        <v>27</v>
      </c>
      <c r="O37" s="104">
        <f>K37</f>
        <v>27</v>
      </c>
      <c r="P37" s="106">
        <f>SUM(K37:O37)</f>
        <v>135</v>
      </c>
      <c r="Q37" s="249"/>
    </row>
    <row r="38" spans="1:17">
      <c r="A38" s="205"/>
      <c r="B38" s="108">
        <f>SUM(B36:B37)</f>
        <v>218</v>
      </c>
      <c r="C38" s="108">
        <f>SUM(C36:C37)</f>
        <v>257</v>
      </c>
      <c r="D38" s="108">
        <f>SUM(D36:D37)</f>
        <v>237</v>
      </c>
      <c r="E38" s="108">
        <f>SUM(E36:E37)</f>
        <v>281</v>
      </c>
      <c r="F38" s="108">
        <f>SUM(F36,F37)</f>
        <v>258</v>
      </c>
      <c r="G38" s="109">
        <f>SUM(B38:F38)</f>
        <v>1251</v>
      </c>
      <c r="H38" s="110" t="s">
        <v>14</v>
      </c>
      <c r="I38" s="130"/>
      <c r="J38" s="107">
        <f>K37-B37</f>
        <v>-21</v>
      </c>
      <c r="K38" s="108">
        <f>SUM(K36:K37)</f>
        <v>264</v>
      </c>
      <c r="L38" s="108">
        <f>SUM(L36:L37)</f>
        <v>260</v>
      </c>
      <c r="M38" s="108">
        <f>SUM(M36:M37)</f>
        <v>268</v>
      </c>
      <c r="N38" s="108">
        <f>SUM(N36:N37)</f>
        <v>248</v>
      </c>
      <c r="O38" s="108">
        <f>SUM(O36,O37)</f>
        <v>239</v>
      </c>
      <c r="P38" s="109">
        <f>SUM(K38:O38)</f>
        <v>1279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0</v>
      </c>
      <c r="H39" s="59">
        <f>SUM(B39:G39)</f>
        <v>2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2</v>
      </c>
      <c r="Q39" s="59">
        <f>SUM(K39:P39)</f>
        <v>5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414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73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86</v>
      </c>
      <c r="B42" s="225">
        <v>123</v>
      </c>
      <c r="C42" s="225">
        <v>115</v>
      </c>
      <c r="D42" s="225">
        <v>101</v>
      </c>
      <c r="E42" s="225">
        <v>138</v>
      </c>
      <c r="F42" s="225">
        <v>108</v>
      </c>
      <c r="G42" s="100">
        <f>SUM(B42:F42)</f>
        <v>585</v>
      </c>
      <c r="H42" s="128"/>
      <c r="I42" s="129"/>
      <c r="J42" s="98" t="s">
        <v>3</v>
      </c>
      <c r="K42" s="225">
        <v>109</v>
      </c>
      <c r="L42" s="225">
        <v>96</v>
      </c>
      <c r="M42" s="225">
        <v>111</v>
      </c>
      <c r="N42" s="225">
        <v>95</v>
      </c>
      <c r="O42" s="225">
        <v>91</v>
      </c>
      <c r="P42" s="100">
        <f>SUM(K42:O42)</f>
        <v>502</v>
      </c>
      <c r="Q42" s="128"/>
    </row>
    <row r="43" spans="1:17" ht="15" customHeight="1">
      <c r="A43" s="98" t="s">
        <v>87</v>
      </c>
      <c r="B43" s="225">
        <v>141</v>
      </c>
      <c r="C43" s="225">
        <v>131</v>
      </c>
      <c r="D43" s="225">
        <v>121</v>
      </c>
      <c r="E43" s="225">
        <v>112</v>
      </c>
      <c r="F43" s="225">
        <v>129</v>
      </c>
      <c r="G43" s="100">
        <f>SUM(B43:F43)</f>
        <v>634</v>
      </c>
      <c r="H43" s="476" t="s">
        <v>55</v>
      </c>
      <c r="I43" s="477"/>
      <c r="J43" s="98" t="s">
        <v>4</v>
      </c>
      <c r="K43" s="225">
        <v>133</v>
      </c>
      <c r="L43" s="225">
        <v>128</v>
      </c>
      <c r="M43" s="225">
        <v>116</v>
      </c>
      <c r="N43" s="225">
        <v>108</v>
      </c>
      <c r="O43" s="225">
        <v>125</v>
      </c>
      <c r="P43" s="100">
        <f>SUM(K43:O43)</f>
        <v>610</v>
      </c>
      <c r="Q43" s="128"/>
    </row>
    <row r="44" spans="1:17" ht="15" customHeight="1">
      <c r="A44" s="99"/>
      <c r="B44" s="101">
        <f t="shared" ref="B44:G44" si="20">SUM(B42:B43)</f>
        <v>264</v>
      </c>
      <c r="C44" s="101">
        <f t="shared" si="20"/>
        <v>246</v>
      </c>
      <c r="D44" s="101">
        <f t="shared" si="20"/>
        <v>222</v>
      </c>
      <c r="E44" s="101">
        <f t="shared" si="20"/>
        <v>250</v>
      </c>
      <c r="F44" s="101">
        <f t="shared" si="20"/>
        <v>237</v>
      </c>
      <c r="G44" s="102">
        <f t="shared" si="20"/>
        <v>1219</v>
      </c>
      <c r="H44" s="476"/>
      <c r="I44" s="477"/>
      <c r="J44" s="99"/>
      <c r="K44" s="101">
        <f t="shared" ref="K44:P44" si="21">SUM(K42:K43)</f>
        <v>242</v>
      </c>
      <c r="L44" s="101">
        <f t="shared" si="21"/>
        <v>224</v>
      </c>
      <c r="M44" s="101">
        <f t="shared" si="21"/>
        <v>227</v>
      </c>
      <c r="N44" s="101">
        <f t="shared" si="21"/>
        <v>203</v>
      </c>
      <c r="O44" s="101">
        <f t="shared" si="21"/>
        <v>216</v>
      </c>
      <c r="P44" s="102">
        <f t="shared" si="21"/>
        <v>1112</v>
      </c>
      <c r="Q44" s="128"/>
    </row>
    <row r="45" spans="1:17">
      <c r="A45" s="103" t="s">
        <v>12</v>
      </c>
      <c r="B45" s="104">
        <v>5</v>
      </c>
      <c r="C45" s="105">
        <f>B45</f>
        <v>5</v>
      </c>
      <c r="D45" s="104">
        <f>B45</f>
        <v>5</v>
      </c>
      <c r="E45" s="104">
        <f>B45</f>
        <v>5</v>
      </c>
      <c r="F45" s="104">
        <f>B45</f>
        <v>5</v>
      </c>
      <c r="G45" s="106">
        <f>SUM(B45:F45)</f>
        <v>25</v>
      </c>
      <c r="H45" s="249"/>
      <c r="I45" s="130"/>
      <c r="J45" s="103" t="s">
        <v>12</v>
      </c>
      <c r="K45" s="104">
        <v>31</v>
      </c>
      <c r="L45" s="105">
        <f>K45</f>
        <v>31</v>
      </c>
      <c r="M45" s="104">
        <f>K45</f>
        <v>31</v>
      </c>
      <c r="N45" s="104">
        <f>K45</f>
        <v>31</v>
      </c>
      <c r="O45" s="104">
        <f>K45</f>
        <v>31</v>
      </c>
      <c r="P45" s="106">
        <f>SUM(K45:O45)</f>
        <v>155</v>
      </c>
      <c r="Q45" s="249"/>
    </row>
    <row r="46" spans="1:17">
      <c r="A46" s="107"/>
      <c r="B46" s="108">
        <f>SUM(B44:B45)</f>
        <v>269</v>
      </c>
      <c r="C46" s="108">
        <f>SUM(C44:C45)</f>
        <v>251</v>
      </c>
      <c r="D46" s="108">
        <f>SUM(D44:D45)</f>
        <v>227</v>
      </c>
      <c r="E46" s="108">
        <f>SUM(E44:E45)</f>
        <v>255</v>
      </c>
      <c r="F46" s="108">
        <f>SUM(F44,F45)</f>
        <v>242</v>
      </c>
      <c r="G46" s="109">
        <f>SUM(B46:F46)</f>
        <v>1244</v>
      </c>
      <c r="H46" s="110" t="s">
        <v>14</v>
      </c>
      <c r="I46" s="130"/>
      <c r="J46" s="107">
        <f>K45-B45</f>
        <v>26</v>
      </c>
      <c r="K46" s="108">
        <f>SUM(K44:K45)</f>
        <v>273</v>
      </c>
      <c r="L46" s="108">
        <f>SUM(L44:L45)</f>
        <v>255</v>
      </c>
      <c r="M46" s="108">
        <f>SUM(M44:M45)</f>
        <v>258</v>
      </c>
      <c r="N46" s="108">
        <f>SUM(N44:N45)</f>
        <v>234</v>
      </c>
      <c r="O46" s="108">
        <f>SUM(O44,O45)</f>
        <v>247</v>
      </c>
      <c r="P46" s="109">
        <f>SUM(K46:O46)</f>
        <v>1267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0</v>
      </c>
      <c r="D47" s="59">
        <f t="shared" si="22"/>
        <v>0</v>
      </c>
      <c r="E47" s="59">
        <f t="shared" si="22"/>
        <v>1</v>
      </c>
      <c r="F47" s="59">
        <f t="shared" si="22"/>
        <v>0</v>
      </c>
      <c r="G47" s="111">
        <f>IF(G46&gt;P46,2,0)+IF(G46&lt;P46,0)+IF(G46=P46,1)</f>
        <v>0</v>
      </c>
      <c r="H47" s="59">
        <f>SUM(B47:G47)</f>
        <v>1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1</v>
      </c>
      <c r="M47" s="59">
        <f t="shared" si="23"/>
        <v>1</v>
      </c>
      <c r="N47" s="59">
        <f t="shared" si="23"/>
        <v>0</v>
      </c>
      <c r="O47" s="59">
        <f t="shared" si="23"/>
        <v>1</v>
      </c>
      <c r="P47" s="111">
        <f>IF(P46&gt;G46,2,0)+IF(P46&lt;G46,0)+IF(P46=G46,1)</f>
        <v>2</v>
      </c>
      <c r="Q47" s="59">
        <f>SUM(K47:P47)</f>
        <v>6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111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64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119" t="s">
        <v>31</v>
      </c>
      <c r="B50" s="226">
        <v>89</v>
      </c>
      <c r="C50" s="226">
        <v>90</v>
      </c>
      <c r="D50" s="226">
        <v>95</v>
      </c>
      <c r="E50" s="226">
        <v>105</v>
      </c>
      <c r="F50" s="226">
        <v>109</v>
      </c>
      <c r="G50" s="100">
        <f>SUM(B50:F50)</f>
        <v>488</v>
      </c>
      <c r="H50" s="128"/>
      <c r="I50" s="129"/>
      <c r="J50" s="98" t="s">
        <v>2</v>
      </c>
      <c r="K50" s="225">
        <v>110</v>
      </c>
      <c r="L50" s="225">
        <v>107</v>
      </c>
      <c r="M50" s="225">
        <v>143</v>
      </c>
      <c r="N50" s="225">
        <v>118</v>
      </c>
      <c r="O50" s="225">
        <v>106</v>
      </c>
      <c r="P50" s="100">
        <f>SUM(K50:O50)</f>
        <v>584</v>
      </c>
      <c r="Q50" s="128"/>
    </row>
    <row r="51" spans="1:17" ht="15" customHeight="1">
      <c r="A51" s="119" t="s">
        <v>95</v>
      </c>
      <c r="B51" s="226">
        <v>113</v>
      </c>
      <c r="C51" s="226">
        <v>112</v>
      </c>
      <c r="D51" s="226">
        <v>112</v>
      </c>
      <c r="E51" s="226">
        <v>103</v>
      </c>
      <c r="F51" s="226">
        <v>107</v>
      </c>
      <c r="G51" s="100">
        <f>SUM(B51:F51)</f>
        <v>547</v>
      </c>
      <c r="H51" s="476" t="s">
        <v>55</v>
      </c>
      <c r="I51" s="477"/>
      <c r="J51" s="117" t="s">
        <v>435</v>
      </c>
      <c r="K51" s="225">
        <v>116</v>
      </c>
      <c r="L51" s="225">
        <v>132</v>
      </c>
      <c r="M51" s="225">
        <v>115</v>
      </c>
      <c r="N51" s="225">
        <v>104</v>
      </c>
      <c r="O51" s="225">
        <v>96</v>
      </c>
      <c r="P51" s="100">
        <f>SUM(K51:O51)</f>
        <v>563</v>
      </c>
      <c r="Q51" s="128"/>
    </row>
    <row r="52" spans="1:17" ht="15" customHeight="1">
      <c r="A52" s="99"/>
      <c r="B52" s="101">
        <f>SUM(B50:B51)</f>
        <v>202</v>
      </c>
      <c r="C52" s="101">
        <f t="shared" ref="C52:G52" si="24">SUM(C50:C51)</f>
        <v>202</v>
      </c>
      <c r="D52" s="101">
        <f t="shared" si="24"/>
        <v>207</v>
      </c>
      <c r="E52" s="101">
        <f t="shared" si="24"/>
        <v>208</v>
      </c>
      <c r="F52" s="101">
        <f t="shared" si="24"/>
        <v>216</v>
      </c>
      <c r="G52" s="102">
        <f t="shared" si="24"/>
        <v>1035</v>
      </c>
      <c r="H52" s="476"/>
      <c r="I52" s="477"/>
      <c r="J52" s="99"/>
      <c r="K52" s="101">
        <f t="shared" ref="K52:P52" si="25">SUM(K50:K51)</f>
        <v>226</v>
      </c>
      <c r="L52" s="101">
        <f t="shared" si="25"/>
        <v>239</v>
      </c>
      <c r="M52" s="101">
        <f t="shared" si="25"/>
        <v>258</v>
      </c>
      <c r="N52" s="101">
        <f t="shared" si="25"/>
        <v>222</v>
      </c>
      <c r="O52" s="101">
        <f t="shared" si="25"/>
        <v>202</v>
      </c>
      <c r="P52" s="102">
        <f t="shared" si="25"/>
        <v>1147</v>
      </c>
      <c r="Q52" s="128"/>
    </row>
    <row r="53" spans="1:17">
      <c r="A53" s="103" t="s">
        <v>12</v>
      </c>
      <c r="B53" s="104">
        <v>36</v>
      </c>
      <c r="C53" s="105">
        <f>B53</f>
        <v>36</v>
      </c>
      <c r="D53" s="104">
        <f>B53</f>
        <v>36</v>
      </c>
      <c r="E53" s="104">
        <f>B53</f>
        <v>36</v>
      </c>
      <c r="F53" s="104">
        <f>B53</f>
        <v>36</v>
      </c>
      <c r="G53" s="106">
        <f>SUM(B53:F53)</f>
        <v>180</v>
      </c>
      <c r="H53" s="249"/>
      <c r="I53" s="130"/>
      <c r="J53" s="103" t="s">
        <v>12</v>
      </c>
      <c r="K53" s="104">
        <v>17</v>
      </c>
      <c r="L53" s="105">
        <f>K53</f>
        <v>17</v>
      </c>
      <c r="M53" s="104">
        <f>K53</f>
        <v>17</v>
      </c>
      <c r="N53" s="104">
        <f>K53</f>
        <v>17</v>
      </c>
      <c r="O53" s="104">
        <f>K53</f>
        <v>17</v>
      </c>
      <c r="P53" s="106">
        <f>SUM(K53:O53)</f>
        <v>85</v>
      </c>
      <c r="Q53" s="249"/>
    </row>
    <row r="54" spans="1:17">
      <c r="A54" s="107"/>
      <c r="B54" s="108">
        <f>SUM(B52:B53)</f>
        <v>238</v>
      </c>
      <c r="C54" s="108">
        <f>SUM(C52:C53)</f>
        <v>238</v>
      </c>
      <c r="D54" s="108">
        <f>SUM(D52:D53)</f>
        <v>243</v>
      </c>
      <c r="E54" s="108">
        <f>SUM(E52:E53)</f>
        <v>244</v>
      </c>
      <c r="F54" s="108">
        <f>SUM(F52,F53)</f>
        <v>252</v>
      </c>
      <c r="G54" s="109">
        <f>SUM(B54:F54)</f>
        <v>1215</v>
      </c>
      <c r="H54" s="110" t="s">
        <v>14</v>
      </c>
      <c r="I54" s="130"/>
      <c r="J54" s="107">
        <f>K53-B53</f>
        <v>-19</v>
      </c>
      <c r="K54" s="108">
        <f>SUM(K52:K53)</f>
        <v>243</v>
      </c>
      <c r="L54" s="108">
        <f>SUM(L52:L53)</f>
        <v>256</v>
      </c>
      <c r="M54" s="108">
        <f>SUM(M52:M53)</f>
        <v>275</v>
      </c>
      <c r="N54" s="108">
        <f>SUM(N52:N53)</f>
        <v>239</v>
      </c>
      <c r="O54" s="108">
        <f>SUM(O52,O53)</f>
        <v>219</v>
      </c>
      <c r="P54" s="109">
        <f>SUM(K54:O54)</f>
        <v>1232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0</v>
      </c>
      <c r="C55" s="59">
        <f t="shared" ref="C55:F55" si="26">IF(C54&gt;L54,1,0)+IF(C54&lt;L54,0)+IF(C54=L54,0.5)</f>
        <v>0</v>
      </c>
      <c r="D55" s="59">
        <f t="shared" si="26"/>
        <v>0</v>
      </c>
      <c r="E55" s="59">
        <f t="shared" si="26"/>
        <v>1</v>
      </c>
      <c r="F55" s="59">
        <f t="shared" si="26"/>
        <v>1</v>
      </c>
      <c r="G55" s="111">
        <f>IF(G54&gt;P54,2,0)+IF(G54&lt;P54,0)+IF(G54=P54,1)</f>
        <v>0</v>
      </c>
      <c r="H55" s="59">
        <f>SUM(B55:G55)</f>
        <v>2</v>
      </c>
      <c r="I55" s="131"/>
      <c r="J55" s="99" t="s">
        <v>13</v>
      </c>
      <c r="K55" s="59">
        <f>IF(K54&gt;B54,1,0)+IF(K54&lt;B54,0)+IF(K54=B54,0.5)</f>
        <v>1</v>
      </c>
      <c r="L55" s="59">
        <f t="shared" ref="L55:O55" si="27">IF(L54&gt;C54,1,0)+IF(L54&lt;C54,0)+IF(L54=C54,0.5)</f>
        <v>1</v>
      </c>
      <c r="M55" s="59">
        <f t="shared" si="27"/>
        <v>1</v>
      </c>
      <c r="N55" s="59">
        <f t="shared" si="27"/>
        <v>0</v>
      </c>
      <c r="O55" s="59">
        <f t="shared" si="27"/>
        <v>0</v>
      </c>
      <c r="P55" s="111">
        <f>IF(P54&gt;G54,2,0)+IF(P54&lt;G54,0)+IF(P54=G54,1)</f>
        <v>2</v>
      </c>
      <c r="Q55" s="59">
        <f>SUM(K55:P55)</f>
        <v>5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67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60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436</v>
      </c>
      <c r="B58" s="225">
        <v>110</v>
      </c>
      <c r="C58" s="225">
        <v>110</v>
      </c>
      <c r="D58" s="225">
        <v>110</v>
      </c>
      <c r="E58" s="225">
        <v>110</v>
      </c>
      <c r="F58" s="225">
        <v>110</v>
      </c>
      <c r="G58" s="23">
        <f>SUM(B58:F58)</f>
        <v>550</v>
      </c>
      <c r="H58" s="134"/>
      <c r="I58" s="135"/>
      <c r="J58" s="224" t="s">
        <v>9</v>
      </c>
      <c r="K58" s="226">
        <v>106</v>
      </c>
      <c r="L58" s="226">
        <v>137</v>
      </c>
      <c r="M58" s="226">
        <v>128</v>
      </c>
      <c r="N58" s="226">
        <v>123</v>
      </c>
      <c r="O58" s="226">
        <v>105</v>
      </c>
      <c r="P58" s="119">
        <f>SUM(K58:O58)</f>
        <v>599</v>
      </c>
      <c r="Q58" s="134"/>
    </row>
    <row r="59" spans="1:17" ht="15" customHeight="1">
      <c r="A59" s="98" t="s">
        <v>436</v>
      </c>
      <c r="B59" s="225">
        <v>110</v>
      </c>
      <c r="C59" s="225">
        <v>110</v>
      </c>
      <c r="D59" s="225">
        <v>110</v>
      </c>
      <c r="E59" s="225">
        <v>110</v>
      </c>
      <c r="F59" s="225">
        <v>110</v>
      </c>
      <c r="G59" s="23">
        <f>SUM(B59:F59)</f>
        <v>550</v>
      </c>
      <c r="H59" s="478" t="s">
        <v>55</v>
      </c>
      <c r="I59" s="479"/>
      <c r="J59" s="418" t="s">
        <v>445</v>
      </c>
      <c r="K59" s="226">
        <v>125</v>
      </c>
      <c r="L59" s="226">
        <v>131</v>
      </c>
      <c r="M59" s="226">
        <v>104</v>
      </c>
      <c r="N59" s="226">
        <v>132</v>
      </c>
      <c r="O59" s="226">
        <v>119</v>
      </c>
      <c r="P59" s="119">
        <f>SUM(K59:O59)</f>
        <v>611</v>
      </c>
      <c r="Q59" s="134"/>
    </row>
    <row r="60" spans="1:17" ht="15" customHeight="1">
      <c r="A60" s="22"/>
      <c r="B60" s="26">
        <f t="shared" ref="B60:G60" si="28">SUM(B58:B59)</f>
        <v>220</v>
      </c>
      <c r="C60" s="26">
        <f t="shared" si="28"/>
        <v>220</v>
      </c>
      <c r="D60" s="26">
        <f t="shared" si="28"/>
        <v>220</v>
      </c>
      <c r="E60" s="26">
        <f t="shared" si="28"/>
        <v>220</v>
      </c>
      <c r="F60" s="26">
        <f t="shared" si="28"/>
        <v>220</v>
      </c>
      <c r="G60" s="27">
        <f t="shared" si="28"/>
        <v>1100</v>
      </c>
      <c r="H60" s="478"/>
      <c r="I60" s="479"/>
      <c r="J60" s="22"/>
      <c r="K60" s="26">
        <f t="shared" ref="K60:P60" si="29">SUM(K58:K59)</f>
        <v>231</v>
      </c>
      <c r="L60" s="26">
        <f t="shared" si="29"/>
        <v>268</v>
      </c>
      <c r="M60" s="26">
        <f t="shared" si="29"/>
        <v>232</v>
      </c>
      <c r="N60" s="26">
        <f t="shared" si="29"/>
        <v>255</v>
      </c>
      <c r="O60" s="26">
        <f t="shared" si="29"/>
        <v>224</v>
      </c>
      <c r="P60" s="27">
        <f t="shared" si="29"/>
        <v>1210</v>
      </c>
      <c r="Q60" s="134"/>
    </row>
    <row r="61" spans="1:17">
      <c r="A61" s="2" t="s">
        <v>12</v>
      </c>
      <c r="B61" s="4">
        <v>34</v>
      </c>
      <c r="C61" s="15">
        <f>B61</f>
        <v>34</v>
      </c>
      <c r="D61" s="4">
        <f>B61</f>
        <v>34</v>
      </c>
      <c r="E61" s="4">
        <f>B61</f>
        <v>34</v>
      </c>
      <c r="F61" s="4">
        <f>B61</f>
        <v>34</v>
      </c>
      <c r="G61" s="6">
        <f>SUM(B61:F61)</f>
        <v>170</v>
      </c>
      <c r="H61" s="251"/>
      <c r="I61" s="136"/>
      <c r="J61" s="2" t="s">
        <v>12</v>
      </c>
      <c r="K61" s="4">
        <v>17</v>
      </c>
      <c r="L61" s="15">
        <f>K61</f>
        <v>17</v>
      </c>
      <c r="M61" s="4">
        <f>K61</f>
        <v>17</v>
      </c>
      <c r="N61" s="4">
        <f>K61</f>
        <v>17</v>
      </c>
      <c r="O61" s="4">
        <f>K61</f>
        <v>17</v>
      </c>
      <c r="P61" s="6">
        <f>SUM(K61:O61)</f>
        <v>85</v>
      </c>
      <c r="Q61" s="251"/>
    </row>
    <row r="62" spans="1:17">
      <c r="A62" s="205"/>
      <c r="B62" s="9">
        <f>SUM(B60:B61)</f>
        <v>254</v>
      </c>
      <c r="C62" s="9">
        <f>SUM(C60:C61)</f>
        <v>254</v>
      </c>
      <c r="D62" s="9">
        <f>SUM(D60:D61)</f>
        <v>254</v>
      </c>
      <c r="E62" s="9">
        <f>SUM(E60:E61)</f>
        <v>254</v>
      </c>
      <c r="F62" s="9">
        <f>SUM(F60,F61)</f>
        <v>254</v>
      </c>
      <c r="G62" s="10">
        <f>SUM(B62:F62)</f>
        <v>1270</v>
      </c>
      <c r="H62" s="16" t="s">
        <v>14</v>
      </c>
      <c r="I62" s="136"/>
      <c r="J62" s="205">
        <f>K61-B61</f>
        <v>-17</v>
      </c>
      <c r="K62" s="9">
        <f>SUM(K60:K61)</f>
        <v>248</v>
      </c>
      <c r="L62" s="9">
        <f>SUM(L60:L61)</f>
        <v>285</v>
      </c>
      <c r="M62" s="9">
        <f>SUM(M60:M61)</f>
        <v>249</v>
      </c>
      <c r="N62" s="9">
        <f>SUM(N60:N61)</f>
        <v>272</v>
      </c>
      <c r="O62" s="9">
        <f>SUM(O60,O61)</f>
        <v>241</v>
      </c>
      <c r="P62" s="10">
        <f>SUM(K62:O62)</f>
        <v>1295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0</v>
      </c>
      <c r="D63" s="59">
        <f t="shared" si="30"/>
        <v>1</v>
      </c>
      <c r="E63" s="59">
        <f t="shared" si="30"/>
        <v>0</v>
      </c>
      <c r="F63" s="59">
        <f t="shared" si="30"/>
        <v>1</v>
      </c>
      <c r="G63" s="59">
        <f>IF(G62&gt;P62,2,0)+IF(G62&lt;P62,0)+IF(G62=P62,1)</f>
        <v>0</v>
      </c>
      <c r="H63" s="59">
        <f>SUM(B63:G63)</f>
        <v>3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1</v>
      </c>
      <c r="M63" s="59">
        <f t="shared" si="31"/>
        <v>0</v>
      </c>
      <c r="N63" s="59">
        <f t="shared" si="31"/>
        <v>1</v>
      </c>
      <c r="O63" s="59">
        <f t="shared" si="31"/>
        <v>0</v>
      </c>
      <c r="P63" s="111">
        <f>IF(P62&gt;G62,2,0)+IF(P62&lt;G62,0)+IF(P62=G62,1)</f>
        <v>2</v>
      </c>
      <c r="Q63" s="59">
        <f>SUM(K63:P63)</f>
        <v>4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62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334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117" t="s">
        <v>444</v>
      </c>
      <c r="B66" s="225">
        <v>121</v>
      </c>
      <c r="C66" s="225">
        <v>147</v>
      </c>
      <c r="D66" s="225">
        <v>114</v>
      </c>
      <c r="E66" s="225">
        <v>132</v>
      </c>
      <c r="F66" s="225">
        <v>108</v>
      </c>
      <c r="G66" s="100">
        <f>SUM(B66:F66)</f>
        <v>622</v>
      </c>
      <c r="H66" s="128"/>
      <c r="I66" s="129"/>
      <c r="J66" s="98" t="s">
        <v>88</v>
      </c>
      <c r="K66" s="225">
        <v>124</v>
      </c>
      <c r="L66" s="225">
        <v>138</v>
      </c>
      <c r="M66" s="225">
        <v>132</v>
      </c>
      <c r="N66" s="225">
        <v>121</v>
      </c>
      <c r="O66" s="225">
        <v>125</v>
      </c>
      <c r="P66" s="100">
        <f>SUM(K66:O66)</f>
        <v>640</v>
      </c>
      <c r="Q66" s="128"/>
    </row>
    <row r="67" spans="1:17" ht="15" customHeight="1">
      <c r="A67" s="98" t="s">
        <v>28</v>
      </c>
      <c r="B67" s="225">
        <v>102</v>
      </c>
      <c r="C67" s="225">
        <v>90</v>
      </c>
      <c r="D67" s="225">
        <v>111</v>
      </c>
      <c r="E67" s="225">
        <v>135</v>
      </c>
      <c r="F67" s="225">
        <v>103</v>
      </c>
      <c r="G67" s="100">
        <f>SUM(B67:F67)</f>
        <v>541</v>
      </c>
      <c r="H67" s="476" t="s">
        <v>55</v>
      </c>
      <c r="I67" s="477"/>
      <c r="J67" s="98" t="s">
        <v>89</v>
      </c>
      <c r="K67" s="225">
        <v>153</v>
      </c>
      <c r="L67" s="225">
        <v>136</v>
      </c>
      <c r="M67" s="225">
        <v>115</v>
      </c>
      <c r="N67" s="225">
        <v>126</v>
      </c>
      <c r="O67" s="225">
        <v>137</v>
      </c>
      <c r="P67" s="100">
        <f>SUM(K67:O67)</f>
        <v>667</v>
      </c>
      <c r="Q67" s="128"/>
    </row>
    <row r="68" spans="1:17" ht="15" customHeight="1">
      <c r="A68" s="99"/>
      <c r="B68" s="101">
        <f t="shared" ref="B68:G68" si="32">SUM(B66:B67)</f>
        <v>223</v>
      </c>
      <c r="C68" s="101">
        <f t="shared" si="32"/>
        <v>237</v>
      </c>
      <c r="D68" s="101">
        <f t="shared" si="32"/>
        <v>225</v>
      </c>
      <c r="E68" s="101">
        <f t="shared" si="32"/>
        <v>267</v>
      </c>
      <c r="F68" s="101">
        <f t="shared" si="32"/>
        <v>211</v>
      </c>
      <c r="G68" s="102">
        <f t="shared" si="32"/>
        <v>1163</v>
      </c>
      <c r="H68" s="476"/>
      <c r="I68" s="477"/>
      <c r="J68" s="99"/>
      <c r="K68" s="101">
        <f t="shared" ref="K68:P68" si="33">SUM(K66:K67)</f>
        <v>277</v>
      </c>
      <c r="L68" s="101">
        <f t="shared" si="33"/>
        <v>274</v>
      </c>
      <c r="M68" s="101">
        <f t="shared" si="33"/>
        <v>247</v>
      </c>
      <c r="N68" s="101">
        <f t="shared" si="33"/>
        <v>247</v>
      </c>
      <c r="O68" s="101">
        <f t="shared" si="33"/>
        <v>262</v>
      </c>
      <c r="P68" s="102">
        <f t="shared" si="33"/>
        <v>1307</v>
      </c>
      <c r="Q68" s="128"/>
    </row>
    <row r="69" spans="1:17" ht="15" customHeight="1">
      <c r="A69" s="103" t="s">
        <v>12</v>
      </c>
      <c r="B69" s="104">
        <v>16</v>
      </c>
      <c r="C69" s="105">
        <f>B69</f>
        <v>16</v>
      </c>
      <c r="D69" s="104">
        <f>B69</f>
        <v>16</v>
      </c>
      <c r="E69" s="104">
        <f>B69</f>
        <v>16</v>
      </c>
      <c r="F69" s="104">
        <f>B69</f>
        <v>16</v>
      </c>
      <c r="G69" s="106">
        <f>SUM(B69:F69)</f>
        <v>80</v>
      </c>
      <c r="H69" s="249"/>
      <c r="I69" s="130"/>
      <c r="J69" s="103" t="s">
        <v>12</v>
      </c>
      <c r="K69" s="104">
        <v>15</v>
      </c>
      <c r="L69" s="105">
        <f>K69</f>
        <v>15</v>
      </c>
      <c r="M69" s="104">
        <f>K69</f>
        <v>15</v>
      </c>
      <c r="N69" s="104">
        <f>K69</f>
        <v>15</v>
      </c>
      <c r="O69" s="104">
        <f>K69</f>
        <v>15</v>
      </c>
      <c r="P69" s="106">
        <f>SUM(K69:O69)</f>
        <v>75</v>
      </c>
      <c r="Q69" s="249"/>
    </row>
    <row r="70" spans="1:17">
      <c r="A70" s="107"/>
      <c r="B70" s="108">
        <f>SUM(B68:B69)</f>
        <v>239</v>
      </c>
      <c r="C70" s="108">
        <f>SUM(C68:C69)</f>
        <v>253</v>
      </c>
      <c r="D70" s="108">
        <f>SUM(D68:D69)</f>
        <v>241</v>
      </c>
      <c r="E70" s="108">
        <f>SUM(E68:E69)</f>
        <v>283</v>
      </c>
      <c r="F70" s="108">
        <f>SUM(F68,F69)</f>
        <v>227</v>
      </c>
      <c r="G70" s="109">
        <f>SUM(B70:F70)</f>
        <v>1243</v>
      </c>
      <c r="H70" s="110" t="s">
        <v>14</v>
      </c>
      <c r="I70" s="130"/>
      <c r="J70" s="107">
        <f>K69-B69</f>
        <v>-1</v>
      </c>
      <c r="K70" s="108">
        <f>SUM(K68:K69)</f>
        <v>292</v>
      </c>
      <c r="L70" s="108">
        <f>SUM(L68:L69)</f>
        <v>289</v>
      </c>
      <c r="M70" s="108">
        <f>SUM(M68:M69)</f>
        <v>262</v>
      </c>
      <c r="N70" s="108">
        <f>SUM(N68:N69)</f>
        <v>262</v>
      </c>
      <c r="O70" s="108">
        <f>SUM(O68,O69)</f>
        <v>277</v>
      </c>
      <c r="P70" s="109">
        <f>SUM(K70:O70)</f>
        <v>1382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:F71" si="34">IF(C70&gt;L70,1,0)+IF(C70&lt;L70,0)+IF(C70=L70,0.5)</f>
        <v>0</v>
      </c>
      <c r="D71" s="59">
        <f t="shared" si="34"/>
        <v>0</v>
      </c>
      <c r="E71" s="59">
        <f t="shared" si="34"/>
        <v>1</v>
      </c>
      <c r="F71" s="59">
        <f t="shared" si="34"/>
        <v>0</v>
      </c>
      <c r="G71" s="111">
        <f>IF(G70&gt;P70,2,0)+IF(G70&lt;P70,0)+IF(G70=P70,1)</f>
        <v>0</v>
      </c>
      <c r="H71" s="59">
        <f>SUM(B71:G71)</f>
        <v>1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35">IF(L70&gt;C70,1,0)+IF(L70&lt;C70,0)+IF(L70=C70,0.5)</f>
        <v>1</v>
      </c>
      <c r="M71" s="59">
        <f t="shared" si="35"/>
        <v>1</v>
      </c>
      <c r="N71" s="59">
        <f t="shared" si="35"/>
        <v>0</v>
      </c>
      <c r="O71" s="59">
        <f t="shared" si="35"/>
        <v>1</v>
      </c>
      <c r="P71" s="111">
        <f>IF(P70&gt;G70,2,0)+IF(P70&lt;G70,0)+IF(P70=G70,1)</f>
        <v>2</v>
      </c>
      <c r="Q71" s="59">
        <f>SUM(K71:P71)</f>
        <v>6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59</v>
      </c>
      <c r="E75" s="124">
        <f>MAX(W12,B4:F4,K4:O4,B12:F12,K12:O12,B20:F20,K20:O20,B28:F28,K28:O28,K36:O36,B36:F36,B44:F44,K44:O44,B52:F52,K52:O52,B60:F60,K60:O60,B68:F68,K68:O68)</f>
        <v>305</v>
      </c>
      <c r="H75" s="252"/>
      <c r="J75" s="124" t="s">
        <v>104</v>
      </c>
      <c r="K75" s="124" t="s">
        <v>307</v>
      </c>
      <c r="L75" s="124"/>
      <c r="M75" s="124"/>
      <c r="N75" s="124"/>
      <c r="O75" s="124">
        <f>MAX(B66:F67,K66:O67,K58:O59,B58:F59,B50:F51,K50:O51,K42:O43,B42:F43,B34:F35,K34:O35,K26:O27,B26:F27,B18:F19,K18:O19)</f>
        <v>183</v>
      </c>
      <c r="Q75" s="252"/>
    </row>
    <row r="76" spans="1:17" s="125" customFormat="1">
      <c r="A76" s="124" t="s">
        <v>101</v>
      </c>
      <c r="B76" s="125" t="s">
        <v>59</v>
      </c>
      <c r="E76" s="124">
        <f>MAX(G68,P68,P60,G60,G52,P52,P44,G44,G36,P36,P28,G28,G20,P20,P12,G12,G4,P4)</f>
        <v>1307</v>
      </c>
      <c r="H76" s="252"/>
      <c r="J76" s="124" t="s">
        <v>105</v>
      </c>
      <c r="K76" s="124" t="s">
        <v>307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737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59</v>
      </c>
      <c r="E78" s="124">
        <f>MAX(B70:F70,K70:O70,K62:O62,B62:F62,B54:F54,K54:O54,K46:O46,B46:F46,B38:F38,K38:O38,K30:O30,B30:F30,B22:F22,K22:O22,K14:O14,B14:F14,B6:F6,K6:O6)</f>
        <v>320</v>
      </c>
      <c r="H78" s="252"/>
      <c r="Q78" s="252"/>
    </row>
    <row r="79" spans="1:17" s="125" customFormat="1">
      <c r="A79" s="124" t="s">
        <v>376</v>
      </c>
      <c r="B79" s="125" t="s">
        <v>334</v>
      </c>
      <c r="E79" s="124">
        <f>MAX(G70,P70,P62,G62,G54,P54,P46,G46,G38,P38,P30,G30,G22,P22,P14,G14,G6,P6)</f>
        <v>1382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919" priority="447" operator="equal">
      <formula>0.5</formula>
    </cfRule>
    <cfRule type="cellIs" dxfId="918" priority="448" operator="equal">
      <formula>1</formula>
    </cfRule>
  </conditionalFormatting>
  <conditionalFormatting sqref="H31 Q31 Q23 H23 H15 Q15 Q7 H7">
    <cfRule type="cellIs" dxfId="917" priority="446" operator="greaterThan">
      <formula>0.1</formula>
    </cfRule>
  </conditionalFormatting>
  <conditionalFormatting sqref="P7 G7 G15 G23 G31 P15 P23 P31">
    <cfRule type="cellIs" dxfId="916" priority="445" operator="greaterThan">
      <formula>0.1</formula>
    </cfRule>
  </conditionalFormatting>
  <conditionalFormatting sqref="B39:G39 K39:P39 B47:G47 B55:G55 B63:G63 K47:P47 K55:P55 K63:P63">
    <cfRule type="cellIs" dxfId="915" priority="443" operator="equal">
      <formula>0.5</formula>
    </cfRule>
    <cfRule type="cellIs" dxfId="914" priority="444" operator="equal">
      <formula>1</formula>
    </cfRule>
  </conditionalFormatting>
  <conditionalFormatting sqref="H63 Q63 Q55 H55 H47 Q47 Q39 H39">
    <cfRule type="cellIs" dxfId="913" priority="442" operator="greaterThan">
      <formula>0.1</formula>
    </cfRule>
  </conditionalFormatting>
  <conditionalFormatting sqref="P39 G39 G47 G55 G63 P47 P55 P63">
    <cfRule type="cellIs" dxfId="912" priority="441" operator="greaterThan">
      <formula>0.1</formula>
    </cfRule>
  </conditionalFormatting>
  <conditionalFormatting sqref="B7:G7 K7:P7 B15:G15 B23:G23 K15:P15 K23:P23 B31:G31 K31:P31 B39:G39 B47:G47 K39:P39 K47:P47">
    <cfRule type="cellIs" dxfId="911" priority="439" operator="equal">
      <formula>0.5</formula>
    </cfRule>
    <cfRule type="cellIs" dxfId="910" priority="440" operator="equal">
      <formula>1</formula>
    </cfRule>
  </conditionalFormatting>
  <conditionalFormatting sqref="Q23 H23 H15 Q15 Q7 H7 Q47 H47 H39 Q39 Q31 H31">
    <cfRule type="cellIs" dxfId="909" priority="438" operator="greaterThan">
      <formula>0.1</formula>
    </cfRule>
  </conditionalFormatting>
  <conditionalFormatting sqref="P7 G7 G15 G23 P15 P23 P31 G31 G39 G47 P39 P47">
    <cfRule type="cellIs" dxfId="908" priority="437" operator="greaterThan">
      <formula>0.1</formula>
    </cfRule>
  </conditionalFormatting>
  <conditionalFormatting sqref="B39:G39 K39:P39 B47:G47 B55:G55 B63:G63 K47:P47 K55:P55 K63:P63">
    <cfRule type="cellIs" dxfId="907" priority="435" operator="equal">
      <formula>0.5</formula>
    </cfRule>
    <cfRule type="cellIs" dxfId="906" priority="436" operator="equal">
      <formula>1</formula>
    </cfRule>
  </conditionalFormatting>
  <conditionalFormatting sqref="H63 Q63 Q55 H55 H47 Q47 Q39 H39">
    <cfRule type="cellIs" dxfId="905" priority="434" operator="greaterThan">
      <formula>0.1</formula>
    </cfRule>
  </conditionalFormatting>
  <conditionalFormatting sqref="P39 G39 G47 P47 G55 P55 G63 P63">
    <cfRule type="cellIs" dxfId="904" priority="433" operator="greaterThan">
      <formula>0.1</formula>
    </cfRule>
  </conditionalFormatting>
  <conditionalFormatting sqref="B71:G71 K71:P71">
    <cfRule type="cellIs" dxfId="903" priority="431" operator="equal">
      <formula>0.5</formula>
    </cfRule>
    <cfRule type="cellIs" dxfId="902" priority="432" operator="equal">
      <formula>1</formula>
    </cfRule>
  </conditionalFormatting>
  <conditionalFormatting sqref="H71 Q71">
    <cfRule type="cellIs" dxfId="901" priority="430" operator="greaterThan">
      <formula>0.1</formula>
    </cfRule>
  </conditionalFormatting>
  <conditionalFormatting sqref="G71 P71">
    <cfRule type="cellIs" dxfId="900" priority="429" operator="greaterThan">
      <formula>0.1</formula>
    </cfRule>
  </conditionalFormatting>
  <conditionalFormatting sqref="B55:G55 K55:P55 B63:G63 B71:G71 K63:P63 K71:P71">
    <cfRule type="cellIs" dxfId="899" priority="427" operator="equal">
      <formula>0.5</formula>
    </cfRule>
    <cfRule type="cellIs" dxfId="898" priority="428" operator="equal">
      <formula>1</formula>
    </cfRule>
  </conditionalFormatting>
  <conditionalFormatting sqref="Q71 H71 H63 Q63 Q55 H55">
    <cfRule type="cellIs" dxfId="897" priority="426" operator="greaterThan">
      <formula>0.1</formula>
    </cfRule>
  </conditionalFormatting>
  <conditionalFormatting sqref="P55 G55 G63 G71 P63 P71">
    <cfRule type="cellIs" dxfId="896" priority="425" operator="greaterThan">
      <formula>0.1</formula>
    </cfRule>
  </conditionalFormatting>
  <conditionalFormatting sqref="B7:G7 K7:P7 B15:G15 B23:G23 B31:G31 K15:P15 K23:P23 K31:P31">
    <cfRule type="cellIs" dxfId="895" priority="423" operator="equal">
      <formula>0.5</formula>
    </cfRule>
    <cfRule type="cellIs" dxfId="894" priority="424" operator="equal">
      <formula>1</formula>
    </cfRule>
  </conditionalFormatting>
  <conditionalFormatting sqref="H31 Q31 Q23 H23 H15 Q15 Q7 H7">
    <cfRule type="cellIs" dxfId="893" priority="422" operator="greaterThan">
      <formula>0.1</formula>
    </cfRule>
  </conditionalFormatting>
  <conditionalFormatting sqref="P7 G7 G15 G23 G31 P15 P23 P31">
    <cfRule type="cellIs" dxfId="892" priority="421" operator="greaterThan">
      <formula>0.1</formula>
    </cfRule>
  </conditionalFormatting>
  <conditionalFormatting sqref="B39:G39 K39:P39 B47:G47 B55:G55 B63:G63 K47:P47 K55:P55 K63:P63">
    <cfRule type="cellIs" dxfId="891" priority="419" operator="equal">
      <formula>0.5</formula>
    </cfRule>
    <cfRule type="cellIs" dxfId="890" priority="420" operator="equal">
      <formula>1</formula>
    </cfRule>
  </conditionalFormatting>
  <conditionalFormatting sqref="H63 Q63 Q55 H55 H47 Q47 Q39 H39">
    <cfRule type="cellIs" dxfId="889" priority="418" operator="greaterThan">
      <formula>0.1</formula>
    </cfRule>
  </conditionalFormatting>
  <conditionalFormatting sqref="P39 G39 G47 G55 G63 P47 P55 P63">
    <cfRule type="cellIs" dxfId="888" priority="417" operator="greaterThan">
      <formula>0.1</formula>
    </cfRule>
  </conditionalFormatting>
  <conditionalFormatting sqref="B7:G7 K7:P7 B15:G15 B23:G23 K15:P15 K23:P23 B31:G31 K31:P31 B39:G39 B47:G47 K39:P39 K47:P47">
    <cfRule type="cellIs" dxfId="887" priority="415" operator="equal">
      <formula>0.5</formula>
    </cfRule>
    <cfRule type="cellIs" dxfId="886" priority="416" operator="equal">
      <formula>1</formula>
    </cfRule>
  </conditionalFormatting>
  <conditionalFormatting sqref="Q23 H23 H15 Q15 Q7 H7 Q47 H47 H39 Q39 Q31 H31">
    <cfRule type="cellIs" dxfId="885" priority="414" operator="greaterThan">
      <formula>0.1</formula>
    </cfRule>
  </conditionalFormatting>
  <conditionalFormatting sqref="P7 G7 G15 G23 P15 P23 P31 G31 G39 G47 P39 P47">
    <cfRule type="cellIs" dxfId="884" priority="413" operator="greaterThan">
      <formula>0.1</formula>
    </cfRule>
  </conditionalFormatting>
  <conditionalFormatting sqref="B39:G39 K39:P39 B47:G47 B55:G55 B63:G63 K47:P47 K55:P55 K63:P63">
    <cfRule type="cellIs" dxfId="883" priority="411" operator="equal">
      <formula>0.5</formula>
    </cfRule>
    <cfRule type="cellIs" dxfId="882" priority="412" operator="equal">
      <formula>1</formula>
    </cfRule>
  </conditionalFormatting>
  <conditionalFormatting sqref="H63 Q63 Q55 H55 H47 Q47 Q39 H39">
    <cfRule type="cellIs" dxfId="881" priority="410" operator="greaterThan">
      <formula>0.1</formula>
    </cfRule>
  </conditionalFormatting>
  <conditionalFormatting sqref="P39 G39 G47 P47 G55 P55 G63 P63">
    <cfRule type="cellIs" dxfId="880" priority="409" operator="greaterThan">
      <formula>0.1</formula>
    </cfRule>
  </conditionalFormatting>
  <conditionalFormatting sqref="B71:G71 K71:P71">
    <cfRule type="cellIs" dxfId="879" priority="407" operator="equal">
      <formula>0.5</formula>
    </cfRule>
    <cfRule type="cellIs" dxfId="878" priority="408" operator="equal">
      <formula>1</formula>
    </cfRule>
  </conditionalFormatting>
  <conditionalFormatting sqref="H71 Q71">
    <cfRule type="cellIs" dxfId="877" priority="406" operator="greaterThan">
      <formula>0.1</formula>
    </cfRule>
  </conditionalFormatting>
  <conditionalFormatting sqref="G71 P71">
    <cfRule type="cellIs" dxfId="876" priority="405" operator="greaterThan">
      <formula>0.1</formula>
    </cfRule>
  </conditionalFormatting>
  <conditionalFormatting sqref="B55:G55 K55:P55 B63:G63 B71:G71 K63:P63 K71:P71">
    <cfRule type="cellIs" dxfId="875" priority="403" operator="equal">
      <formula>0.5</formula>
    </cfRule>
    <cfRule type="cellIs" dxfId="874" priority="404" operator="equal">
      <formula>1</formula>
    </cfRule>
  </conditionalFormatting>
  <conditionalFormatting sqref="Q71 H71 H63 Q63 Q55 H55">
    <cfRule type="cellIs" dxfId="873" priority="402" operator="greaterThan">
      <formula>0.1</formula>
    </cfRule>
  </conditionalFormatting>
  <conditionalFormatting sqref="P55 G55 G63 G71 P63 P71">
    <cfRule type="cellIs" dxfId="872" priority="401" operator="greaterThan">
      <formula>0.1</formula>
    </cfRule>
  </conditionalFormatting>
  <conditionalFormatting sqref="B39:G39 K39:P39 B55:G55 B63:G63 K55:P55 K63:P63 K47:P47 B47:G47">
    <cfRule type="cellIs" dxfId="871" priority="399" operator="equal">
      <formula>0.5</formula>
    </cfRule>
    <cfRule type="cellIs" dxfId="870" priority="400" operator="equal">
      <formula>1</formula>
    </cfRule>
  </conditionalFormatting>
  <conditionalFormatting sqref="H63 Q63 Q55 H55 H47 Q39 H39 Q47">
    <cfRule type="cellIs" dxfId="869" priority="398" operator="greaterThan">
      <formula>0.1</formula>
    </cfRule>
  </conditionalFormatting>
  <conditionalFormatting sqref="P39 G39 G55 G63 P55 P63 P47 G47">
    <cfRule type="cellIs" dxfId="868" priority="397" operator="greaterThan">
      <formula>0.1</formula>
    </cfRule>
  </conditionalFormatting>
  <conditionalFormatting sqref="B7:G7 K7:P7 B15:G15 B23:G23 B31:G31 K15:P15 K23:P23 K31:P31">
    <cfRule type="cellIs" dxfId="867" priority="395" operator="equal">
      <formula>0.5</formula>
    </cfRule>
    <cfRule type="cellIs" dxfId="866" priority="396" operator="equal">
      <formula>1</formula>
    </cfRule>
  </conditionalFormatting>
  <conditionalFormatting sqref="H31 Q31 Q23 H23 H15 Q15 Q7 H7">
    <cfRule type="cellIs" dxfId="865" priority="394" operator="greaterThan">
      <formula>0.1</formula>
    </cfRule>
  </conditionalFormatting>
  <conditionalFormatting sqref="P7 G7 G15 G23 G31 P15 P23 P31">
    <cfRule type="cellIs" dxfId="864" priority="393" operator="greaterThan">
      <formula>0.1</formula>
    </cfRule>
  </conditionalFormatting>
  <conditionalFormatting sqref="B7:G7 K7:P7 B15:G15 B23:G23 K15:P15 K23:P23 B31:G31 K31:P31 B39:G39 B47:G47 K39:P39 K47:P47">
    <cfRule type="cellIs" dxfId="863" priority="391" operator="equal">
      <formula>0.5</formula>
    </cfRule>
    <cfRule type="cellIs" dxfId="862" priority="392" operator="equal">
      <formula>1</formula>
    </cfRule>
  </conditionalFormatting>
  <conditionalFormatting sqref="Q23 H23 H15 Q15 Q7 H7 H47 H39 Q39 Q31 H31 Q47">
    <cfRule type="cellIs" dxfId="861" priority="390" operator="greaterThan">
      <formula>0.1</formula>
    </cfRule>
  </conditionalFormatting>
  <conditionalFormatting sqref="P7 G7 G15 G23 P15 P23 P31 G31 G39 G47 P39 P47">
    <cfRule type="cellIs" dxfId="860" priority="389" operator="greaterThan">
      <formula>0.1</formula>
    </cfRule>
  </conditionalFormatting>
  <conditionalFormatting sqref="B39:G39 K39:P39 B55:G55 B63:G63 K55:P55 K63:P63 K47:P47 B47:G47">
    <cfRule type="cellIs" dxfId="859" priority="387" operator="equal">
      <formula>0.5</formula>
    </cfRule>
    <cfRule type="cellIs" dxfId="858" priority="388" operator="equal">
      <formula>1</formula>
    </cfRule>
  </conditionalFormatting>
  <conditionalFormatting sqref="H63 Q63 Q55 H55 H47 Q39 H39 Q47">
    <cfRule type="cellIs" dxfId="857" priority="386" operator="greaterThan">
      <formula>0.1</formula>
    </cfRule>
  </conditionalFormatting>
  <conditionalFormatting sqref="P39 G39 G55 P55 G63 P63 P47 G47">
    <cfRule type="cellIs" dxfId="856" priority="385" operator="greaterThan">
      <formula>0.1</formula>
    </cfRule>
  </conditionalFormatting>
  <conditionalFormatting sqref="B71:G71 K71:P71">
    <cfRule type="cellIs" dxfId="855" priority="383" operator="equal">
      <formula>0.5</formula>
    </cfRule>
    <cfRule type="cellIs" dxfId="854" priority="384" operator="equal">
      <formula>1</formula>
    </cfRule>
  </conditionalFormatting>
  <conditionalFormatting sqref="H71 Q71">
    <cfRule type="cellIs" dxfId="853" priority="382" operator="greaterThan">
      <formula>0.1</formula>
    </cfRule>
  </conditionalFormatting>
  <conditionalFormatting sqref="G71 P71">
    <cfRule type="cellIs" dxfId="852" priority="381" operator="greaterThan">
      <formula>0.1</formula>
    </cfRule>
  </conditionalFormatting>
  <conditionalFormatting sqref="B55:G55 K55:P55 B63:G63 B71:G71 K63:P63 K71:P71">
    <cfRule type="cellIs" dxfId="851" priority="379" operator="equal">
      <formula>0.5</formula>
    </cfRule>
    <cfRule type="cellIs" dxfId="850" priority="380" operator="equal">
      <formula>1</formula>
    </cfRule>
  </conditionalFormatting>
  <conditionalFormatting sqref="Q71 H71 H63 Q63 Q55 H55">
    <cfRule type="cellIs" dxfId="849" priority="378" operator="greaterThan">
      <formula>0.1</formula>
    </cfRule>
  </conditionalFormatting>
  <conditionalFormatting sqref="P55 G55 G63 G71 P63 P71">
    <cfRule type="cellIs" dxfId="848" priority="377" operator="greaterThan">
      <formula>0.1</formula>
    </cfRule>
  </conditionalFormatting>
  <conditionalFormatting sqref="Q39">
    <cfRule type="cellIs" dxfId="847" priority="376" operator="greaterThan">
      <formula>0.1</formula>
    </cfRule>
  </conditionalFormatting>
  <conditionalFormatting sqref="H23">
    <cfRule type="cellIs" dxfId="846" priority="375" operator="greaterThan">
      <formula>0.1</formula>
    </cfRule>
  </conditionalFormatting>
  <conditionalFormatting sqref="Q15">
    <cfRule type="cellIs" dxfId="845" priority="374" operator="greaterThan">
      <formula>0.1</formula>
    </cfRule>
  </conditionalFormatting>
  <conditionalFormatting sqref="Q23">
    <cfRule type="cellIs" dxfId="844" priority="373" operator="greaterThan">
      <formula>0.1</formula>
    </cfRule>
  </conditionalFormatting>
  <conditionalFormatting sqref="H7">
    <cfRule type="cellIs" dxfId="843" priority="372" operator="greaterThan">
      <formula>0.1</formula>
    </cfRule>
  </conditionalFormatting>
  <conditionalFormatting sqref="Q7">
    <cfRule type="cellIs" dxfId="842" priority="371" operator="greaterThan">
      <formula>0.1</formula>
    </cfRule>
  </conditionalFormatting>
  <conditionalFormatting sqref="B7:G7 K7:P7 B15:G15 B23:G23 B31:G31 K15:P15 K23:P23 K31:P31">
    <cfRule type="cellIs" dxfId="841" priority="369" operator="equal">
      <formula>0.5</formula>
    </cfRule>
    <cfRule type="cellIs" dxfId="840" priority="370" operator="equal">
      <formula>1</formula>
    </cfRule>
  </conditionalFormatting>
  <conditionalFormatting sqref="H31 Q31 Q23 H23 H15 Q15 Q7 H7">
    <cfRule type="cellIs" dxfId="839" priority="368" operator="greaterThan">
      <formula>0.1</formula>
    </cfRule>
  </conditionalFormatting>
  <conditionalFormatting sqref="P7 G7 G15 G23 G31 P15 P23 P31">
    <cfRule type="cellIs" dxfId="838" priority="367" operator="greaterThan">
      <formula>0.1</formula>
    </cfRule>
  </conditionalFormatting>
  <conditionalFormatting sqref="B63:G63 K63:P63 K55:P55 B55:G55 K39:P39 B39:G39 K47:P47 B47:G47">
    <cfRule type="cellIs" dxfId="837" priority="365" operator="equal">
      <formula>0.5</formula>
    </cfRule>
    <cfRule type="cellIs" dxfId="836" priority="366" operator="equal">
      <formula>1</formula>
    </cfRule>
  </conditionalFormatting>
  <conditionalFormatting sqref="H63 Q63 H55 Q55 H47 H39 Q39 Q47">
    <cfRule type="cellIs" dxfId="835" priority="364" operator="greaterThan">
      <formula>0.1</formula>
    </cfRule>
  </conditionalFormatting>
  <conditionalFormatting sqref="P39 G39 G55 G63 P55 P63 P47 G47">
    <cfRule type="cellIs" dxfId="834" priority="363" operator="greaterThan">
      <formula>0.1</formula>
    </cfRule>
  </conditionalFormatting>
  <conditionalFormatting sqref="B7:G7 K7:P7 B15:G15 B23:G23 K15:P15 K23:P23 B31:G31 K31:P31 B39:G39 B47:G47 K39:P39 K47:P47">
    <cfRule type="cellIs" dxfId="833" priority="361" operator="equal">
      <formula>0.5</formula>
    </cfRule>
    <cfRule type="cellIs" dxfId="832" priority="362" operator="equal">
      <formula>1</formula>
    </cfRule>
  </conditionalFormatting>
  <conditionalFormatting sqref="Q23 H23 H15 Q15 Q7 H7 H47 H39 Q39 Q31 H31 Q47">
    <cfRule type="cellIs" dxfId="831" priority="360" operator="greaterThan">
      <formula>0.1</formula>
    </cfRule>
  </conditionalFormatting>
  <conditionalFormatting sqref="P7 G7 G15 G23 P15 P23 P31 G31 G39 G47 P39 P47">
    <cfRule type="cellIs" dxfId="830" priority="359" operator="greaterThan">
      <formula>0.1</formula>
    </cfRule>
  </conditionalFormatting>
  <conditionalFormatting sqref="B63:G63 K63:P63 K55:P55 B55:G55 K39:P39 B39:G39 K47:P47 B47:G47">
    <cfRule type="cellIs" dxfId="829" priority="357" operator="equal">
      <formula>0.5</formula>
    </cfRule>
    <cfRule type="cellIs" dxfId="828" priority="358" operator="equal">
      <formula>1</formula>
    </cfRule>
  </conditionalFormatting>
  <conditionalFormatting sqref="H63 Q63 H55 Q55 H47 H39 Q39 Q47">
    <cfRule type="cellIs" dxfId="827" priority="356" operator="greaterThan">
      <formula>0.1</formula>
    </cfRule>
  </conditionalFormatting>
  <conditionalFormatting sqref="P39 G39 G55 P55 G63 P63 P47 G47">
    <cfRule type="cellIs" dxfId="826" priority="355" operator="greaterThan">
      <formula>0.1</formula>
    </cfRule>
  </conditionalFormatting>
  <conditionalFormatting sqref="B71:G71 K71:P71">
    <cfRule type="cellIs" dxfId="825" priority="353" operator="equal">
      <formula>0.5</formula>
    </cfRule>
    <cfRule type="cellIs" dxfId="824" priority="354" operator="equal">
      <formula>1</formula>
    </cfRule>
  </conditionalFormatting>
  <conditionalFormatting sqref="H71 Q71">
    <cfRule type="cellIs" dxfId="823" priority="352" operator="greaterThan">
      <formula>0.1</formula>
    </cfRule>
  </conditionalFormatting>
  <conditionalFormatting sqref="G71 P71">
    <cfRule type="cellIs" dxfId="822" priority="351" operator="greaterThan">
      <formula>0.1</formula>
    </cfRule>
  </conditionalFormatting>
  <conditionalFormatting sqref="B63:G63 K63:P63 B71:G71 K71:P71 K55:P55 B55:G55">
    <cfRule type="cellIs" dxfId="821" priority="349" operator="equal">
      <formula>0.5</formula>
    </cfRule>
    <cfRule type="cellIs" dxfId="820" priority="350" operator="equal">
      <formula>1</formula>
    </cfRule>
  </conditionalFormatting>
  <conditionalFormatting sqref="H63 Q63 H71 Q71 H55 Q55">
    <cfRule type="cellIs" dxfId="819" priority="348" operator="greaterThan">
      <formula>0.1</formula>
    </cfRule>
  </conditionalFormatting>
  <conditionalFormatting sqref="P55 G55 G63 G71 P63 P71">
    <cfRule type="cellIs" dxfId="818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817" priority="345" operator="equal">
      <formula>0.5</formula>
    </cfRule>
    <cfRule type="cellIs" dxfId="816" priority="346" operator="equal">
      <formula>1</formula>
    </cfRule>
  </conditionalFormatting>
  <conditionalFormatting sqref="H63 Q63 H71 Q71 H55 Q55 H47 H31 H39 Q39 Q31 H23 Q15 Q23 H15 H7 Q7 Q47">
    <cfRule type="cellIs" dxfId="815" priority="344" operator="greaterThan">
      <formula>0.1</formula>
    </cfRule>
  </conditionalFormatting>
  <conditionalFormatting sqref="P7 G7 G15 G23 P15 P23 P31 G31 P39 G39 P55 G55 G71 P71 G63 P63 P47 G47">
    <cfRule type="cellIs" dxfId="814" priority="343" operator="greaterThan">
      <formula>0.1</formula>
    </cfRule>
  </conditionalFormatting>
  <conditionalFormatting sqref="B71:F71">
    <cfRule type="cellIs" dxfId="813" priority="341" operator="equal">
      <formula>0.5</formula>
    </cfRule>
    <cfRule type="cellIs" dxfId="812" priority="342" operator="equal">
      <formula>1</formula>
    </cfRule>
  </conditionalFormatting>
  <conditionalFormatting sqref="B71:F71">
    <cfRule type="cellIs" dxfId="811" priority="339" operator="equal">
      <formula>0.5</formula>
    </cfRule>
    <cfRule type="cellIs" dxfId="810" priority="340" operator="equal">
      <formula>1</formula>
    </cfRule>
  </conditionalFormatting>
  <conditionalFormatting sqref="K71:O71">
    <cfRule type="cellIs" dxfId="809" priority="337" operator="equal">
      <formula>0.5</formula>
    </cfRule>
    <cfRule type="cellIs" dxfId="808" priority="338" operator="equal">
      <formula>1</formula>
    </cfRule>
  </conditionalFormatting>
  <conditionalFormatting sqref="K71:O71">
    <cfRule type="cellIs" dxfId="807" priority="335" operator="equal">
      <formula>0.5</formula>
    </cfRule>
    <cfRule type="cellIs" dxfId="806" priority="336" operator="equal">
      <formula>1</formula>
    </cfRule>
  </conditionalFormatting>
  <conditionalFormatting sqref="B47:F47">
    <cfRule type="cellIs" dxfId="805" priority="333" operator="equal">
      <formula>0.5</formula>
    </cfRule>
    <cfRule type="cellIs" dxfId="804" priority="334" operator="equal">
      <formula>1</formula>
    </cfRule>
  </conditionalFormatting>
  <conditionalFormatting sqref="K47:O47">
    <cfRule type="cellIs" dxfId="803" priority="331" operator="equal">
      <formula>0.5</formula>
    </cfRule>
    <cfRule type="cellIs" dxfId="802" priority="332" operator="equal">
      <formula>1</formula>
    </cfRule>
  </conditionalFormatting>
  <conditionalFormatting sqref="K39:O39">
    <cfRule type="cellIs" dxfId="801" priority="329" operator="equal">
      <formula>0.5</formula>
    </cfRule>
    <cfRule type="cellIs" dxfId="800" priority="330" operator="equal">
      <formula>1</formula>
    </cfRule>
  </conditionalFormatting>
  <conditionalFormatting sqref="B39:F39">
    <cfRule type="cellIs" dxfId="799" priority="327" operator="equal">
      <formula>0.5</formula>
    </cfRule>
    <cfRule type="cellIs" dxfId="798" priority="328" operator="equal">
      <formula>1</formula>
    </cfRule>
  </conditionalFormatting>
  <conditionalFormatting sqref="B31:F31">
    <cfRule type="cellIs" dxfId="797" priority="325" operator="equal">
      <formula>0.5</formula>
    </cfRule>
    <cfRule type="cellIs" dxfId="796" priority="326" operator="equal">
      <formula>1</formula>
    </cfRule>
  </conditionalFormatting>
  <conditionalFormatting sqref="B31:F31">
    <cfRule type="cellIs" dxfId="795" priority="323" operator="equal">
      <formula>0.5</formula>
    </cfRule>
    <cfRule type="cellIs" dxfId="794" priority="324" operator="equal">
      <formula>1</formula>
    </cfRule>
  </conditionalFormatting>
  <conditionalFormatting sqref="B31:F31">
    <cfRule type="cellIs" dxfId="793" priority="321" operator="equal">
      <formula>0.5</formula>
    </cfRule>
    <cfRule type="cellIs" dxfId="792" priority="322" operator="equal">
      <formula>1</formula>
    </cfRule>
  </conditionalFormatting>
  <conditionalFormatting sqref="K31:O31">
    <cfRule type="cellIs" dxfId="791" priority="319" operator="equal">
      <formula>0.5</formula>
    </cfRule>
    <cfRule type="cellIs" dxfId="790" priority="320" operator="equal">
      <formula>1</formula>
    </cfRule>
  </conditionalFormatting>
  <conditionalFormatting sqref="K31:O31">
    <cfRule type="cellIs" dxfId="789" priority="317" operator="equal">
      <formula>0.5</formula>
    </cfRule>
    <cfRule type="cellIs" dxfId="788" priority="318" operator="equal">
      <formula>1</formula>
    </cfRule>
  </conditionalFormatting>
  <conditionalFormatting sqref="K31:O31">
    <cfRule type="cellIs" dxfId="787" priority="315" operator="equal">
      <formula>0.5</formula>
    </cfRule>
    <cfRule type="cellIs" dxfId="786" priority="316" operator="equal">
      <formula>1</formula>
    </cfRule>
  </conditionalFormatting>
  <conditionalFormatting sqref="K23:O23">
    <cfRule type="cellIs" dxfId="785" priority="313" operator="equal">
      <formula>0.5</formula>
    </cfRule>
    <cfRule type="cellIs" dxfId="784" priority="314" operator="equal">
      <formula>1</formula>
    </cfRule>
  </conditionalFormatting>
  <conditionalFormatting sqref="K23:O23">
    <cfRule type="cellIs" dxfId="783" priority="311" operator="equal">
      <formula>0.5</formula>
    </cfRule>
    <cfRule type="cellIs" dxfId="782" priority="312" operator="equal">
      <formula>1</formula>
    </cfRule>
  </conditionalFormatting>
  <conditionalFormatting sqref="K23:O23">
    <cfRule type="cellIs" dxfId="781" priority="309" operator="equal">
      <formula>0.5</formula>
    </cfRule>
    <cfRule type="cellIs" dxfId="780" priority="310" operator="equal">
      <formula>1</formula>
    </cfRule>
  </conditionalFormatting>
  <conditionalFormatting sqref="B23:F23">
    <cfRule type="cellIs" dxfId="779" priority="307" operator="equal">
      <formula>0.5</formula>
    </cfRule>
    <cfRule type="cellIs" dxfId="778" priority="308" operator="equal">
      <formula>1</formula>
    </cfRule>
  </conditionalFormatting>
  <conditionalFormatting sqref="B23:F23">
    <cfRule type="cellIs" dxfId="777" priority="305" operator="equal">
      <formula>0.5</formula>
    </cfRule>
    <cfRule type="cellIs" dxfId="776" priority="306" operator="equal">
      <formula>1</formula>
    </cfRule>
  </conditionalFormatting>
  <conditionalFormatting sqref="B23:F23">
    <cfRule type="cellIs" dxfId="775" priority="303" operator="equal">
      <formula>0.5</formula>
    </cfRule>
    <cfRule type="cellIs" dxfId="774" priority="304" operator="equal">
      <formula>1</formula>
    </cfRule>
  </conditionalFormatting>
  <conditionalFormatting sqref="B15:F15">
    <cfRule type="cellIs" dxfId="773" priority="301" operator="equal">
      <formula>0.5</formula>
    </cfRule>
    <cfRule type="cellIs" dxfId="772" priority="302" operator="equal">
      <formula>1</formula>
    </cfRule>
  </conditionalFormatting>
  <conditionalFormatting sqref="B15:F15">
    <cfRule type="cellIs" dxfId="771" priority="299" operator="equal">
      <formula>0.5</formula>
    </cfRule>
    <cfRule type="cellIs" dxfId="770" priority="300" operator="equal">
      <formula>1</formula>
    </cfRule>
  </conditionalFormatting>
  <conditionalFormatting sqref="B15:F15">
    <cfRule type="cellIs" dxfId="769" priority="297" operator="equal">
      <formula>0.5</formula>
    </cfRule>
    <cfRule type="cellIs" dxfId="768" priority="298" operator="equal">
      <formula>1</formula>
    </cfRule>
  </conditionalFormatting>
  <conditionalFormatting sqref="K15:O15">
    <cfRule type="cellIs" dxfId="767" priority="295" operator="equal">
      <formula>0.5</formula>
    </cfRule>
    <cfRule type="cellIs" dxfId="766" priority="296" operator="equal">
      <formula>1</formula>
    </cfRule>
  </conditionalFormatting>
  <conditionalFormatting sqref="K15:O15">
    <cfRule type="cellIs" dxfId="765" priority="293" operator="equal">
      <formula>0.5</formula>
    </cfRule>
    <cfRule type="cellIs" dxfId="764" priority="294" operator="equal">
      <formula>1</formula>
    </cfRule>
  </conditionalFormatting>
  <conditionalFormatting sqref="K15:O15">
    <cfRule type="cellIs" dxfId="763" priority="291" operator="equal">
      <formula>0.5</formula>
    </cfRule>
    <cfRule type="cellIs" dxfId="762" priority="292" operator="equal">
      <formula>1</formula>
    </cfRule>
  </conditionalFormatting>
  <conditionalFormatting sqref="B7:F7">
    <cfRule type="cellIs" dxfId="761" priority="289" operator="equal">
      <formula>0.5</formula>
    </cfRule>
    <cfRule type="cellIs" dxfId="760" priority="290" operator="equal">
      <formula>1</formula>
    </cfRule>
  </conditionalFormatting>
  <conditionalFormatting sqref="B7:F7">
    <cfRule type="cellIs" dxfId="759" priority="287" operator="equal">
      <formula>0.5</formula>
    </cfRule>
    <cfRule type="cellIs" dxfId="758" priority="288" operator="equal">
      <formula>1</formula>
    </cfRule>
  </conditionalFormatting>
  <conditionalFormatting sqref="B7:F7">
    <cfRule type="cellIs" dxfId="757" priority="285" operator="equal">
      <formula>0.5</formula>
    </cfRule>
    <cfRule type="cellIs" dxfId="756" priority="286" operator="equal">
      <formula>1</formula>
    </cfRule>
  </conditionalFormatting>
  <conditionalFormatting sqref="K7:O7">
    <cfRule type="cellIs" dxfId="755" priority="283" operator="equal">
      <formula>0.5</formula>
    </cfRule>
    <cfRule type="cellIs" dxfId="754" priority="284" operator="equal">
      <formula>1</formula>
    </cfRule>
  </conditionalFormatting>
  <conditionalFormatting sqref="K7:O7">
    <cfRule type="cellIs" dxfId="753" priority="281" operator="equal">
      <formula>0.5</formula>
    </cfRule>
    <cfRule type="cellIs" dxfId="752" priority="282" operator="equal">
      <formula>1</formula>
    </cfRule>
  </conditionalFormatting>
  <conditionalFormatting sqref="K7:O7">
    <cfRule type="cellIs" dxfId="751" priority="279" operator="equal">
      <formula>0.5</formula>
    </cfRule>
    <cfRule type="cellIs" dxfId="750" priority="280" operator="equal">
      <formula>1</formula>
    </cfRule>
  </conditionalFormatting>
  <conditionalFormatting sqref="K7:P7">
    <cfRule type="cellIs" dxfId="749" priority="277" operator="equal">
      <formula>0.5</formula>
    </cfRule>
    <cfRule type="cellIs" dxfId="748" priority="278" operator="equal">
      <formula>1</formula>
    </cfRule>
  </conditionalFormatting>
  <conditionalFormatting sqref="P7">
    <cfRule type="cellIs" dxfId="747" priority="276" operator="greaterThan">
      <formula>0.1</formula>
    </cfRule>
  </conditionalFormatting>
  <conditionalFormatting sqref="K7:P7">
    <cfRule type="cellIs" dxfId="746" priority="274" operator="equal">
      <formula>0.5</formula>
    </cfRule>
    <cfRule type="cellIs" dxfId="745" priority="275" operator="equal">
      <formula>1</formula>
    </cfRule>
  </conditionalFormatting>
  <conditionalFormatting sqref="P7">
    <cfRule type="cellIs" dxfId="744" priority="273" operator="greaterThan">
      <formula>0.1</formula>
    </cfRule>
  </conditionalFormatting>
  <conditionalFormatting sqref="K7:P7">
    <cfRule type="cellIs" dxfId="743" priority="271" operator="equal">
      <formula>0.5</formula>
    </cfRule>
    <cfRule type="cellIs" dxfId="742" priority="272" operator="equal">
      <formula>1</formula>
    </cfRule>
  </conditionalFormatting>
  <conditionalFormatting sqref="P7">
    <cfRule type="cellIs" dxfId="741" priority="270" operator="greaterThan">
      <formula>0.1</formula>
    </cfRule>
  </conditionalFormatting>
  <conditionalFormatting sqref="K7:P7">
    <cfRule type="cellIs" dxfId="740" priority="268" operator="equal">
      <formula>0.5</formula>
    </cfRule>
    <cfRule type="cellIs" dxfId="739" priority="269" operator="equal">
      <formula>1</formula>
    </cfRule>
  </conditionalFormatting>
  <conditionalFormatting sqref="P7">
    <cfRule type="cellIs" dxfId="738" priority="267" operator="greaterThan">
      <formula>0.1</formula>
    </cfRule>
  </conditionalFormatting>
  <conditionalFormatting sqref="K7:P7">
    <cfRule type="cellIs" dxfId="737" priority="265" operator="equal">
      <formula>0.5</formula>
    </cfRule>
    <cfRule type="cellIs" dxfId="736" priority="266" operator="equal">
      <formula>1</formula>
    </cfRule>
  </conditionalFormatting>
  <conditionalFormatting sqref="P7">
    <cfRule type="cellIs" dxfId="735" priority="264" operator="greaterThan">
      <formula>0.1</formula>
    </cfRule>
  </conditionalFormatting>
  <conditionalFormatting sqref="K7:O7">
    <cfRule type="cellIs" dxfId="734" priority="262" operator="equal">
      <formula>0.5</formula>
    </cfRule>
    <cfRule type="cellIs" dxfId="733" priority="263" operator="equal">
      <formula>1</formula>
    </cfRule>
  </conditionalFormatting>
  <conditionalFormatting sqref="K7:O7">
    <cfRule type="cellIs" dxfId="732" priority="260" operator="equal">
      <formula>0.5</formula>
    </cfRule>
    <cfRule type="cellIs" dxfId="731" priority="261" operator="equal">
      <formula>1</formula>
    </cfRule>
  </conditionalFormatting>
  <conditionalFormatting sqref="K7:O7">
    <cfRule type="cellIs" dxfId="730" priority="258" operator="equal">
      <formula>0.5</formula>
    </cfRule>
    <cfRule type="cellIs" dxfId="729" priority="259" operator="equal">
      <formula>1</formula>
    </cfRule>
  </conditionalFormatting>
  <conditionalFormatting sqref="K15:P15">
    <cfRule type="cellIs" dxfId="728" priority="256" operator="equal">
      <formula>0.5</formula>
    </cfRule>
    <cfRule type="cellIs" dxfId="727" priority="257" operator="equal">
      <formula>1</formula>
    </cfRule>
  </conditionalFormatting>
  <conditionalFormatting sqref="P15">
    <cfRule type="cellIs" dxfId="726" priority="255" operator="greaterThan">
      <formula>0.1</formula>
    </cfRule>
  </conditionalFormatting>
  <conditionalFormatting sqref="K15:P15">
    <cfRule type="cellIs" dxfId="725" priority="253" operator="equal">
      <formula>0.5</formula>
    </cfRule>
    <cfRule type="cellIs" dxfId="724" priority="254" operator="equal">
      <formula>1</formula>
    </cfRule>
  </conditionalFormatting>
  <conditionalFormatting sqref="P15">
    <cfRule type="cellIs" dxfId="723" priority="252" operator="greaterThan">
      <formula>0.1</formula>
    </cfRule>
  </conditionalFormatting>
  <conditionalFormatting sqref="K15:P15">
    <cfRule type="cellIs" dxfId="722" priority="250" operator="equal">
      <formula>0.5</formula>
    </cfRule>
    <cfRule type="cellIs" dxfId="721" priority="251" operator="equal">
      <formula>1</formula>
    </cfRule>
  </conditionalFormatting>
  <conditionalFormatting sqref="P15">
    <cfRule type="cellIs" dxfId="720" priority="249" operator="greaterThan">
      <formula>0.1</formula>
    </cfRule>
  </conditionalFormatting>
  <conditionalFormatting sqref="K15:P15">
    <cfRule type="cellIs" dxfId="719" priority="247" operator="equal">
      <formula>0.5</formula>
    </cfRule>
    <cfRule type="cellIs" dxfId="718" priority="248" operator="equal">
      <formula>1</formula>
    </cfRule>
  </conditionalFormatting>
  <conditionalFormatting sqref="P15">
    <cfRule type="cellIs" dxfId="717" priority="246" operator="greaterThan">
      <formula>0.1</formula>
    </cfRule>
  </conditionalFormatting>
  <conditionalFormatting sqref="K15:P15">
    <cfRule type="cellIs" dxfId="716" priority="244" operator="equal">
      <formula>0.5</formula>
    </cfRule>
    <cfRule type="cellIs" dxfId="715" priority="245" operator="equal">
      <formula>1</formula>
    </cfRule>
  </conditionalFormatting>
  <conditionalFormatting sqref="P15">
    <cfRule type="cellIs" dxfId="714" priority="243" operator="greaterThan">
      <formula>0.1</formula>
    </cfRule>
  </conditionalFormatting>
  <conditionalFormatting sqref="K15:O15">
    <cfRule type="cellIs" dxfId="713" priority="241" operator="equal">
      <formula>0.5</formula>
    </cfRule>
    <cfRule type="cellIs" dxfId="712" priority="242" operator="equal">
      <formula>1</formula>
    </cfRule>
  </conditionalFormatting>
  <conditionalFormatting sqref="K15:O15">
    <cfRule type="cellIs" dxfId="711" priority="239" operator="equal">
      <formula>0.5</formula>
    </cfRule>
    <cfRule type="cellIs" dxfId="710" priority="240" operator="equal">
      <formula>1</formula>
    </cfRule>
  </conditionalFormatting>
  <conditionalFormatting sqref="K15:O15">
    <cfRule type="cellIs" dxfId="709" priority="237" operator="equal">
      <formula>0.5</formula>
    </cfRule>
    <cfRule type="cellIs" dxfId="708" priority="238" operator="equal">
      <formula>1</formula>
    </cfRule>
  </conditionalFormatting>
  <conditionalFormatting sqref="K23:P23">
    <cfRule type="cellIs" dxfId="707" priority="235" operator="equal">
      <formula>0.5</formula>
    </cfRule>
    <cfRule type="cellIs" dxfId="706" priority="236" operator="equal">
      <formula>1</formula>
    </cfRule>
  </conditionalFormatting>
  <conditionalFormatting sqref="P23">
    <cfRule type="cellIs" dxfId="705" priority="234" operator="greaterThan">
      <formula>0.1</formula>
    </cfRule>
  </conditionalFormatting>
  <conditionalFormatting sqref="K23:P23">
    <cfRule type="cellIs" dxfId="704" priority="232" operator="equal">
      <formula>0.5</formula>
    </cfRule>
    <cfRule type="cellIs" dxfId="703" priority="233" operator="equal">
      <formula>1</formula>
    </cfRule>
  </conditionalFormatting>
  <conditionalFormatting sqref="P23">
    <cfRule type="cellIs" dxfId="702" priority="231" operator="greaterThan">
      <formula>0.1</formula>
    </cfRule>
  </conditionalFormatting>
  <conditionalFormatting sqref="K23:P23">
    <cfRule type="cellIs" dxfId="701" priority="229" operator="equal">
      <formula>0.5</formula>
    </cfRule>
    <cfRule type="cellIs" dxfId="700" priority="230" operator="equal">
      <formula>1</formula>
    </cfRule>
  </conditionalFormatting>
  <conditionalFormatting sqref="P23">
    <cfRule type="cellIs" dxfId="699" priority="228" operator="greaterThan">
      <formula>0.1</formula>
    </cfRule>
  </conditionalFormatting>
  <conditionalFormatting sqref="K23:P23">
    <cfRule type="cellIs" dxfId="698" priority="226" operator="equal">
      <formula>0.5</formula>
    </cfRule>
    <cfRule type="cellIs" dxfId="697" priority="227" operator="equal">
      <formula>1</formula>
    </cfRule>
  </conditionalFormatting>
  <conditionalFormatting sqref="P23">
    <cfRule type="cellIs" dxfId="696" priority="225" operator="greaterThan">
      <formula>0.1</formula>
    </cfRule>
  </conditionalFormatting>
  <conditionalFormatting sqref="K23:P23">
    <cfRule type="cellIs" dxfId="695" priority="223" operator="equal">
      <formula>0.5</formula>
    </cfRule>
    <cfRule type="cellIs" dxfId="694" priority="224" operator="equal">
      <formula>1</formula>
    </cfRule>
  </conditionalFormatting>
  <conditionalFormatting sqref="P23">
    <cfRule type="cellIs" dxfId="693" priority="222" operator="greaterThan">
      <formula>0.1</formula>
    </cfRule>
  </conditionalFormatting>
  <conditionalFormatting sqref="K23:O23">
    <cfRule type="cellIs" dxfId="692" priority="220" operator="equal">
      <formula>0.5</formula>
    </cfRule>
    <cfRule type="cellIs" dxfId="691" priority="221" operator="equal">
      <formula>1</formula>
    </cfRule>
  </conditionalFormatting>
  <conditionalFormatting sqref="K23:O23">
    <cfRule type="cellIs" dxfId="690" priority="218" operator="equal">
      <formula>0.5</formula>
    </cfRule>
    <cfRule type="cellIs" dxfId="689" priority="219" operator="equal">
      <formula>1</formula>
    </cfRule>
  </conditionalFormatting>
  <conditionalFormatting sqref="K23:O23">
    <cfRule type="cellIs" dxfId="688" priority="216" operator="equal">
      <formula>0.5</formula>
    </cfRule>
    <cfRule type="cellIs" dxfId="687" priority="217" operator="equal">
      <formula>1</formula>
    </cfRule>
  </conditionalFormatting>
  <conditionalFormatting sqref="K31:P31">
    <cfRule type="cellIs" dxfId="686" priority="214" operator="equal">
      <formula>0.5</formula>
    </cfRule>
    <cfRule type="cellIs" dxfId="685" priority="215" operator="equal">
      <formula>1</formula>
    </cfRule>
  </conditionalFormatting>
  <conditionalFormatting sqref="P31">
    <cfRule type="cellIs" dxfId="684" priority="213" operator="greaterThan">
      <formula>0.1</formula>
    </cfRule>
  </conditionalFormatting>
  <conditionalFormatting sqref="K31:P31">
    <cfRule type="cellIs" dxfId="683" priority="211" operator="equal">
      <formula>0.5</formula>
    </cfRule>
    <cfRule type="cellIs" dxfId="682" priority="212" operator="equal">
      <formula>1</formula>
    </cfRule>
  </conditionalFormatting>
  <conditionalFormatting sqref="P31">
    <cfRule type="cellIs" dxfId="681" priority="210" operator="greaterThan">
      <formula>0.1</formula>
    </cfRule>
  </conditionalFormatting>
  <conditionalFormatting sqref="K31:P31">
    <cfRule type="cellIs" dxfId="680" priority="208" operator="equal">
      <formula>0.5</formula>
    </cfRule>
    <cfRule type="cellIs" dxfId="679" priority="209" operator="equal">
      <formula>1</formula>
    </cfRule>
  </conditionalFormatting>
  <conditionalFormatting sqref="P31">
    <cfRule type="cellIs" dxfId="678" priority="207" operator="greaterThan">
      <formula>0.1</formula>
    </cfRule>
  </conditionalFormatting>
  <conditionalFormatting sqref="K31:P31">
    <cfRule type="cellIs" dxfId="677" priority="205" operator="equal">
      <formula>0.5</formula>
    </cfRule>
    <cfRule type="cellIs" dxfId="676" priority="206" operator="equal">
      <formula>1</formula>
    </cfRule>
  </conditionalFormatting>
  <conditionalFormatting sqref="P31">
    <cfRule type="cellIs" dxfId="675" priority="204" operator="greaterThan">
      <formula>0.1</formula>
    </cfRule>
  </conditionalFormatting>
  <conditionalFormatting sqref="K31:P31">
    <cfRule type="cellIs" dxfId="674" priority="202" operator="equal">
      <formula>0.5</formula>
    </cfRule>
    <cfRule type="cellIs" dxfId="673" priority="203" operator="equal">
      <formula>1</formula>
    </cfRule>
  </conditionalFormatting>
  <conditionalFormatting sqref="P31">
    <cfRule type="cellIs" dxfId="672" priority="201" operator="greaterThan">
      <formula>0.1</formula>
    </cfRule>
  </conditionalFormatting>
  <conditionalFormatting sqref="K31:O31">
    <cfRule type="cellIs" dxfId="671" priority="199" operator="equal">
      <formula>0.5</formula>
    </cfRule>
    <cfRule type="cellIs" dxfId="670" priority="200" operator="equal">
      <formula>1</formula>
    </cfRule>
  </conditionalFormatting>
  <conditionalFormatting sqref="K31:O31">
    <cfRule type="cellIs" dxfId="669" priority="197" operator="equal">
      <formula>0.5</formula>
    </cfRule>
    <cfRule type="cellIs" dxfId="668" priority="198" operator="equal">
      <formula>1</formula>
    </cfRule>
  </conditionalFormatting>
  <conditionalFormatting sqref="K31:O31">
    <cfRule type="cellIs" dxfId="667" priority="195" operator="equal">
      <formula>0.5</formula>
    </cfRule>
    <cfRule type="cellIs" dxfId="666" priority="196" operator="equal">
      <formula>1</formula>
    </cfRule>
  </conditionalFormatting>
  <conditionalFormatting sqref="K39:P39">
    <cfRule type="cellIs" dxfId="665" priority="193" operator="equal">
      <formula>0.5</formula>
    </cfRule>
    <cfRule type="cellIs" dxfId="664" priority="194" operator="equal">
      <formula>1</formula>
    </cfRule>
  </conditionalFormatting>
  <conditionalFormatting sqref="P39">
    <cfRule type="cellIs" dxfId="663" priority="192" operator="greaterThan">
      <formula>0.1</formula>
    </cfRule>
  </conditionalFormatting>
  <conditionalFormatting sqref="K39:P39">
    <cfRule type="cellIs" dxfId="662" priority="190" operator="equal">
      <formula>0.5</formula>
    </cfRule>
    <cfRule type="cellIs" dxfId="661" priority="191" operator="equal">
      <formula>1</formula>
    </cfRule>
  </conditionalFormatting>
  <conditionalFormatting sqref="P39">
    <cfRule type="cellIs" dxfId="660" priority="189" operator="greaterThan">
      <formula>0.1</formula>
    </cfRule>
  </conditionalFormatting>
  <conditionalFormatting sqref="K39:P39">
    <cfRule type="cellIs" dxfId="659" priority="187" operator="equal">
      <formula>0.5</formula>
    </cfRule>
    <cfRule type="cellIs" dxfId="658" priority="188" operator="equal">
      <formula>1</formula>
    </cfRule>
  </conditionalFormatting>
  <conditionalFormatting sqref="P39">
    <cfRule type="cellIs" dxfId="657" priority="186" operator="greaterThan">
      <formula>0.1</formula>
    </cfRule>
  </conditionalFormatting>
  <conditionalFormatting sqref="K39:P39">
    <cfRule type="cellIs" dxfId="656" priority="184" operator="equal">
      <formula>0.5</formula>
    </cfRule>
    <cfRule type="cellIs" dxfId="655" priority="185" operator="equal">
      <formula>1</formula>
    </cfRule>
  </conditionalFormatting>
  <conditionalFormatting sqref="P39">
    <cfRule type="cellIs" dxfId="654" priority="183" operator="greaterThan">
      <formula>0.1</formula>
    </cfRule>
  </conditionalFormatting>
  <conditionalFormatting sqref="K39:P39">
    <cfRule type="cellIs" dxfId="653" priority="181" operator="equal">
      <formula>0.5</formula>
    </cfRule>
    <cfRule type="cellIs" dxfId="652" priority="182" operator="equal">
      <formula>1</formula>
    </cfRule>
  </conditionalFormatting>
  <conditionalFormatting sqref="P39">
    <cfRule type="cellIs" dxfId="651" priority="180" operator="greaterThan">
      <formula>0.1</formula>
    </cfRule>
  </conditionalFormatting>
  <conditionalFormatting sqref="K39:O39">
    <cfRule type="cellIs" dxfId="650" priority="178" operator="equal">
      <formula>0.5</formula>
    </cfRule>
    <cfRule type="cellIs" dxfId="649" priority="179" operator="equal">
      <formula>1</formula>
    </cfRule>
  </conditionalFormatting>
  <conditionalFormatting sqref="K39:O39">
    <cfRule type="cellIs" dxfId="648" priority="176" operator="equal">
      <formula>0.5</formula>
    </cfRule>
    <cfRule type="cellIs" dxfId="647" priority="177" operator="equal">
      <formula>1</formula>
    </cfRule>
  </conditionalFormatting>
  <conditionalFormatting sqref="K39:O39">
    <cfRule type="cellIs" dxfId="646" priority="174" operator="equal">
      <formula>0.5</formula>
    </cfRule>
    <cfRule type="cellIs" dxfId="645" priority="175" operator="equal">
      <formula>1</formula>
    </cfRule>
  </conditionalFormatting>
  <conditionalFormatting sqref="K47:P47">
    <cfRule type="cellIs" dxfId="644" priority="172" operator="equal">
      <formula>0.5</formula>
    </cfRule>
    <cfRule type="cellIs" dxfId="643" priority="173" operator="equal">
      <formula>1</formula>
    </cfRule>
  </conditionalFormatting>
  <conditionalFormatting sqref="P47">
    <cfRule type="cellIs" dxfId="642" priority="171" operator="greaterThan">
      <formula>0.1</formula>
    </cfRule>
  </conditionalFormatting>
  <conditionalFormatting sqref="K47:P47">
    <cfRule type="cellIs" dxfId="641" priority="169" operator="equal">
      <formula>0.5</formula>
    </cfRule>
    <cfRule type="cellIs" dxfId="640" priority="170" operator="equal">
      <formula>1</formula>
    </cfRule>
  </conditionalFormatting>
  <conditionalFormatting sqref="P47">
    <cfRule type="cellIs" dxfId="639" priority="168" operator="greaterThan">
      <formula>0.1</formula>
    </cfRule>
  </conditionalFormatting>
  <conditionalFormatting sqref="K47:P47">
    <cfRule type="cellIs" dxfId="638" priority="166" operator="equal">
      <formula>0.5</formula>
    </cfRule>
    <cfRule type="cellIs" dxfId="637" priority="167" operator="equal">
      <formula>1</formula>
    </cfRule>
  </conditionalFormatting>
  <conditionalFormatting sqref="P47">
    <cfRule type="cellIs" dxfId="636" priority="165" operator="greaterThan">
      <formula>0.1</formula>
    </cfRule>
  </conditionalFormatting>
  <conditionalFormatting sqref="K47:P47">
    <cfRule type="cellIs" dxfId="635" priority="163" operator="equal">
      <formula>0.5</formula>
    </cfRule>
    <cfRule type="cellIs" dxfId="634" priority="164" operator="equal">
      <formula>1</formula>
    </cfRule>
  </conditionalFormatting>
  <conditionalFormatting sqref="P47">
    <cfRule type="cellIs" dxfId="633" priority="162" operator="greaterThan">
      <formula>0.1</formula>
    </cfRule>
  </conditionalFormatting>
  <conditionalFormatting sqref="K47:P47">
    <cfRule type="cellIs" dxfId="632" priority="160" operator="equal">
      <formula>0.5</formula>
    </cfRule>
    <cfRule type="cellIs" dxfId="631" priority="161" operator="equal">
      <formula>1</formula>
    </cfRule>
  </conditionalFormatting>
  <conditionalFormatting sqref="P47">
    <cfRule type="cellIs" dxfId="630" priority="159" operator="greaterThan">
      <formula>0.1</formula>
    </cfRule>
  </conditionalFormatting>
  <conditionalFormatting sqref="K47:O47">
    <cfRule type="cellIs" dxfId="629" priority="157" operator="equal">
      <formula>0.5</formula>
    </cfRule>
    <cfRule type="cellIs" dxfId="628" priority="158" operator="equal">
      <formula>1</formula>
    </cfRule>
  </conditionalFormatting>
  <conditionalFormatting sqref="K47:O47">
    <cfRule type="cellIs" dxfId="627" priority="155" operator="equal">
      <formula>0.5</formula>
    </cfRule>
    <cfRule type="cellIs" dxfId="626" priority="156" operator="equal">
      <formula>1</formula>
    </cfRule>
  </conditionalFormatting>
  <conditionalFormatting sqref="K47:O47">
    <cfRule type="cellIs" dxfId="625" priority="153" operator="equal">
      <formula>0.5</formula>
    </cfRule>
    <cfRule type="cellIs" dxfId="624" priority="154" operator="equal">
      <formula>1</formula>
    </cfRule>
  </conditionalFormatting>
  <conditionalFormatting sqref="K55:P55">
    <cfRule type="cellIs" dxfId="623" priority="151" operator="equal">
      <formula>0.5</formula>
    </cfRule>
    <cfRule type="cellIs" dxfId="622" priority="152" operator="equal">
      <formula>1</formula>
    </cfRule>
  </conditionalFormatting>
  <conditionalFormatting sqref="P55">
    <cfRule type="cellIs" dxfId="621" priority="150" operator="greaterThan">
      <formula>0.1</formula>
    </cfRule>
  </conditionalFormatting>
  <conditionalFormatting sqref="K55:P55">
    <cfRule type="cellIs" dxfId="620" priority="148" operator="equal">
      <formula>0.5</formula>
    </cfRule>
    <cfRule type="cellIs" dxfId="619" priority="149" operator="equal">
      <formula>1</formula>
    </cfRule>
  </conditionalFormatting>
  <conditionalFormatting sqref="P55">
    <cfRule type="cellIs" dxfId="618" priority="147" operator="greaterThan">
      <formula>0.1</formula>
    </cfRule>
  </conditionalFormatting>
  <conditionalFormatting sqref="K55:P55">
    <cfRule type="cellIs" dxfId="617" priority="145" operator="equal">
      <formula>0.5</formula>
    </cfRule>
    <cfRule type="cellIs" dxfId="616" priority="146" operator="equal">
      <formula>1</formula>
    </cfRule>
  </conditionalFormatting>
  <conditionalFormatting sqref="P55">
    <cfRule type="cellIs" dxfId="615" priority="144" operator="greaterThan">
      <formula>0.1</formula>
    </cfRule>
  </conditionalFormatting>
  <conditionalFormatting sqref="K55:P55">
    <cfRule type="cellIs" dxfId="614" priority="142" operator="equal">
      <formula>0.5</formula>
    </cfRule>
    <cfRule type="cellIs" dxfId="613" priority="143" operator="equal">
      <formula>1</formula>
    </cfRule>
  </conditionalFormatting>
  <conditionalFormatting sqref="P55">
    <cfRule type="cellIs" dxfId="612" priority="141" operator="greaterThan">
      <formula>0.1</formula>
    </cfRule>
  </conditionalFormatting>
  <conditionalFormatting sqref="K55:P55">
    <cfRule type="cellIs" dxfId="611" priority="139" operator="equal">
      <formula>0.5</formula>
    </cfRule>
    <cfRule type="cellIs" dxfId="610" priority="140" operator="equal">
      <formula>1</formula>
    </cfRule>
  </conditionalFormatting>
  <conditionalFormatting sqref="P55">
    <cfRule type="cellIs" dxfId="609" priority="138" operator="greaterThan">
      <formula>0.1</formula>
    </cfRule>
  </conditionalFormatting>
  <conditionalFormatting sqref="K55:O55">
    <cfRule type="cellIs" dxfId="608" priority="136" operator="equal">
      <formula>0.5</formula>
    </cfRule>
    <cfRule type="cellIs" dxfId="607" priority="137" operator="equal">
      <formula>1</formula>
    </cfRule>
  </conditionalFormatting>
  <conditionalFormatting sqref="K55:O55">
    <cfRule type="cellIs" dxfId="606" priority="134" operator="equal">
      <formula>0.5</formula>
    </cfRule>
    <cfRule type="cellIs" dxfId="605" priority="135" operator="equal">
      <formula>1</formula>
    </cfRule>
  </conditionalFormatting>
  <conditionalFormatting sqref="K55:O55">
    <cfRule type="cellIs" dxfId="604" priority="132" operator="equal">
      <formula>0.5</formula>
    </cfRule>
    <cfRule type="cellIs" dxfId="603" priority="133" operator="equal">
      <formula>1</formula>
    </cfRule>
  </conditionalFormatting>
  <conditionalFormatting sqref="K63:P63">
    <cfRule type="cellIs" dxfId="602" priority="130" operator="equal">
      <formula>0.5</formula>
    </cfRule>
    <cfRule type="cellIs" dxfId="601" priority="131" operator="equal">
      <formula>1</formula>
    </cfRule>
  </conditionalFormatting>
  <conditionalFormatting sqref="P63">
    <cfRule type="cellIs" dxfId="600" priority="129" operator="greaterThan">
      <formula>0.1</formula>
    </cfRule>
  </conditionalFormatting>
  <conditionalFormatting sqref="K63:P63">
    <cfRule type="cellIs" dxfId="599" priority="127" operator="equal">
      <formula>0.5</formula>
    </cfRule>
    <cfRule type="cellIs" dxfId="598" priority="128" operator="equal">
      <formula>1</formula>
    </cfRule>
  </conditionalFormatting>
  <conditionalFormatting sqref="P63">
    <cfRule type="cellIs" dxfId="597" priority="126" operator="greaterThan">
      <formula>0.1</formula>
    </cfRule>
  </conditionalFormatting>
  <conditionalFormatting sqref="K63:P63">
    <cfRule type="cellIs" dxfId="596" priority="124" operator="equal">
      <formula>0.5</formula>
    </cfRule>
    <cfRule type="cellIs" dxfId="595" priority="125" operator="equal">
      <formula>1</formula>
    </cfRule>
  </conditionalFormatting>
  <conditionalFormatting sqref="P63">
    <cfRule type="cellIs" dxfId="594" priority="123" operator="greaterThan">
      <formula>0.1</formula>
    </cfRule>
  </conditionalFormatting>
  <conditionalFormatting sqref="K63:P63">
    <cfRule type="cellIs" dxfId="593" priority="121" operator="equal">
      <formula>0.5</formula>
    </cfRule>
    <cfRule type="cellIs" dxfId="592" priority="122" operator="equal">
      <formula>1</formula>
    </cfRule>
  </conditionalFormatting>
  <conditionalFormatting sqref="P63">
    <cfRule type="cellIs" dxfId="591" priority="120" operator="greaterThan">
      <formula>0.1</formula>
    </cfRule>
  </conditionalFormatting>
  <conditionalFormatting sqref="K63:P63">
    <cfRule type="cellIs" dxfId="590" priority="118" operator="equal">
      <formula>0.5</formula>
    </cfRule>
    <cfRule type="cellIs" dxfId="589" priority="119" operator="equal">
      <formula>1</formula>
    </cfRule>
  </conditionalFormatting>
  <conditionalFormatting sqref="P63">
    <cfRule type="cellIs" dxfId="588" priority="117" operator="greaterThan">
      <formula>0.1</formula>
    </cfRule>
  </conditionalFormatting>
  <conditionalFormatting sqref="K63:O63">
    <cfRule type="cellIs" dxfId="587" priority="115" operator="equal">
      <formula>0.5</formula>
    </cfRule>
    <cfRule type="cellIs" dxfId="586" priority="116" operator="equal">
      <formula>1</formula>
    </cfRule>
  </conditionalFormatting>
  <conditionalFormatting sqref="K63:O63">
    <cfRule type="cellIs" dxfId="585" priority="113" operator="equal">
      <formula>0.5</formula>
    </cfRule>
    <cfRule type="cellIs" dxfId="584" priority="114" operator="equal">
      <formula>1</formula>
    </cfRule>
  </conditionalFormatting>
  <conditionalFormatting sqref="K63:O63">
    <cfRule type="cellIs" dxfId="583" priority="111" operator="equal">
      <formula>0.5</formula>
    </cfRule>
    <cfRule type="cellIs" dxfId="582" priority="112" operator="equal">
      <formula>1</formula>
    </cfRule>
  </conditionalFormatting>
  <conditionalFormatting sqref="K71:P71">
    <cfRule type="cellIs" dxfId="581" priority="109" operator="equal">
      <formula>0.5</formula>
    </cfRule>
    <cfRule type="cellIs" dxfId="580" priority="110" operator="equal">
      <formula>1</formula>
    </cfRule>
  </conditionalFormatting>
  <conditionalFormatting sqref="P71">
    <cfRule type="cellIs" dxfId="579" priority="108" operator="greaterThan">
      <formula>0.1</formula>
    </cfRule>
  </conditionalFormatting>
  <conditionalFormatting sqref="K71:P71">
    <cfRule type="cellIs" dxfId="578" priority="106" operator="equal">
      <formula>0.5</formula>
    </cfRule>
    <cfRule type="cellIs" dxfId="577" priority="107" operator="equal">
      <formula>1</formula>
    </cfRule>
  </conditionalFormatting>
  <conditionalFormatting sqref="P71">
    <cfRule type="cellIs" dxfId="576" priority="105" operator="greaterThan">
      <formula>0.1</formula>
    </cfRule>
  </conditionalFormatting>
  <conditionalFormatting sqref="K71:P71">
    <cfRule type="cellIs" dxfId="575" priority="103" operator="equal">
      <formula>0.5</formula>
    </cfRule>
    <cfRule type="cellIs" dxfId="574" priority="104" operator="equal">
      <formula>1</formula>
    </cfRule>
  </conditionalFormatting>
  <conditionalFormatting sqref="P71">
    <cfRule type="cellIs" dxfId="573" priority="102" operator="greaterThan">
      <formula>0.1</formula>
    </cfRule>
  </conditionalFormatting>
  <conditionalFormatting sqref="K71:P71">
    <cfRule type="cellIs" dxfId="572" priority="100" operator="equal">
      <formula>0.5</formula>
    </cfRule>
    <cfRule type="cellIs" dxfId="571" priority="101" operator="equal">
      <formula>1</formula>
    </cfRule>
  </conditionalFormatting>
  <conditionalFormatting sqref="P71">
    <cfRule type="cellIs" dxfId="570" priority="99" operator="greaterThan">
      <formula>0.1</formula>
    </cfRule>
  </conditionalFormatting>
  <conditionalFormatting sqref="K71:P71">
    <cfRule type="cellIs" dxfId="569" priority="97" operator="equal">
      <formula>0.5</formula>
    </cfRule>
    <cfRule type="cellIs" dxfId="568" priority="98" operator="equal">
      <formula>1</formula>
    </cfRule>
  </conditionalFormatting>
  <conditionalFormatting sqref="P71">
    <cfRule type="cellIs" dxfId="567" priority="96" operator="greaterThan">
      <formula>0.1</formula>
    </cfRule>
  </conditionalFormatting>
  <conditionalFormatting sqref="K71:O71">
    <cfRule type="cellIs" dxfId="566" priority="94" operator="equal">
      <formula>0.5</formula>
    </cfRule>
    <cfRule type="cellIs" dxfId="565" priority="95" operator="equal">
      <formula>1</formula>
    </cfRule>
  </conditionalFormatting>
  <conditionalFormatting sqref="K71:O71">
    <cfRule type="cellIs" dxfId="564" priority="92" operator="equal">
      <formula>0.5</formula>
    </cfRule>
    <cfRule type="cellIs" dxfId="563" priority="93" operator="equal">
      <formula>1</formula>
    </cfRule>
  </conditionalFormatting>
  <conditionalFormatting sqref="K71:O71">
    <cfRule type="cellIs" dxfId="562" priority="90" operator="equal">
      <formula>0.5</formula>
    </cfRule>
    <cfRule type="cellIs" dxfId="561" priority="91" operator="equal">
      <formula>1</formula>
    </cfRule>
  </conditionalFormatting>
  <conditionalFormatting sqref="H71">
    <cfRule type="cellIs" dxfId="560" priority="89" operator="greaterThan">
      <formula>0.1</formula>
    </cfRule>
  </conditionalFormatting>
  <conditionalFormatting sqref="H71">
    <cfRule type="cellIs" dxfId="559" priority="88" operator="greaterThan">
      <formula>0.1</formula>
    </cfRule>
  </conditionalFormatting>
  <conditionalFormatting sqref="Q71">
    <cfRule type="cellIs" dxfId="558" priority="87" operator="greaterThan">
      <formula>0.1</formula>
    </cfRule>
  </conditionalFormatting>
  <conditionalFormatting sqref="Q71">
    <cfRule type="cellIs" dxfId="557" priority="86" operator="greaterThan">
      <formula>0.1</formula>
    </cfRule>
  </conditionalFormatting>
  <conditionalFormatting sqref="H47">
    <cfRule type="cellIs" dxfId="556" priority="85" operator="greaterThan">
      <formula>0.1</formula>
    </cfRule>
  </conditionalFormatting>
  <conditionalFormatting sqref="Q47">
    <cfRule type="cellIs" dxfId="555" priority="84" operator="greaterThan">
      <formula>0.1</formula>
    </cfRule>
  </conditionalFormatting>
  <conditionalFormatting sqref="H31">
    <cfRule type="cellIs" dxfId="554" priority="83" operator="greaterThan">
      <formula>0.1</formula>
    </cfRule>
  </conditionalFormatting>
  <conditionalFormatting sqref="H31">
    <cfRule type="cellIs" dxfId="553" priority="82" operator="greaterThan">
      <formula>0.1</formula>
    </cfRule>
  </conditionalFormatting>
  <conditionalFormatting sqref="H31">
    <cfRule type="cellIs" dxfId="552" priority="81" operator="greaterThan">
      <formula>0.1</formula>
    </cfRule>
  </conditionalFormatting>
  <conditionalFormatting sqref="H39">
    <cfRule type="cellIs" dxfId="551" priority="80" operator="greaterThan">
      <formula>0.1</formula>
    </cfRule>
  </conditionalFormatting>
  <conditionalFormatting sqref="Q31">
    <cfRule type="cellIs" dxfId="550" priority="79" operator="greaterThan">
      <formula>0.1</formula>
    </cfRule>
  </conditionalFormatting>
  <conditionalFormatting sqref="Q31">
    <cfRule type="cellIs" dxfId="549" priority="78" operator="greaterThan">
      <formula>0.1</formula>
    </cfRule>
  </conditionalFormatting>
  <conditionalFormatting sqref="Q31">
    <cfRule type="cellIs" dxfId="548" priority="77" operator="greaterThan">
      <formula>0.1</formula>
    </cfRule>
  </conditionalFormatting>
  <conditionalFormatting sqref="H23">
    <cfRule type="cellIs" dxfId="547" priority="76" operator="greaterThan">
      <formula>0.1</formula>
    </cfRule>
  </conditionalFormatting>
  <conditionalFormatting sqref="H23">
    <cfRule type="cellIs" dxfId="546" priority="75" operator="greaterThan">
      <formula>0.1</formula>
    </cfRule>
  </conditionalFormatting>
  <conditionalFormatting sqref="Q15">
    <cfRule type="cellIs" dxfId="545" priority="74" operator="greaterThan">
      <formula>0.1</formula>
    </cfRule>
  </conditionalFormatting>
  <conditionalFormatting sqref="Q15">
    <cfRule type="cellIs" dxfId="544" priority="73" operator="greaterThan">
      <formula>0.1</formula>
    </cfRule>
  </conditionalFormatting>
  <conditionalFormatting sqref="Q23">
    <cfRule type="cellIs" dxfId="543" priority="72" operator="greaterThan">
      <formula>0.1</formula>
    </cfRule>
  </conditionalFormatting>
  <conditionalFormatting sqref="Q23">
    <cfRule type="cellIs" dxfId="542" priority="71" operator="greaterThan">
      <formula>0.1</formula>
    </cfRule>
  </conditionalFormatting>
  <conditionalFormatting sqref="H15">
    <cfRule type="cellIs" dxfId="541" priority="70" operator="greaterThan">
      <formula>0.1</formula>
    </cfRule>
  </conditionalFormatting>
  <conditionalFormatting sqref="H15">
    <cfRule type="cellIs" dxfId="540" priority="69" operator="greaterThan">
      <formula>0.1</formula>
    </cfRule>
  </conditionalFormatting>
  <conditionalFormatting sqref="H15">
    <cfRule type="cellIs" dxfId="539" priority="68" operator="greaterThan">
      <formula>0.1</formula>
    </cfRule>
  </conditionalFormatting>
  <conditionalFormatting sqref="H7">
    <cfRule type="cellIs" dxfId="538" priority="67" operator="greaterThan">
      <formula>0.1</formula>
    </cfRule>
  </conditionalFormatting>
  <conditionalFormatting sqref="H7">
    <cfRule type="cellIs" dxfId="537" priority="66" operator="greaterThan">
      <formula>0.1</formula>
    </cfRule>
  </conditionalFormatting>
  <conditionalFormatting sqref="Q7">
    <cfRule type="cellIs" dxfId="536" priority="65" operator="greaterThan">
      <formula>0.1</formula>
    </cfRule>
  </conditionalFormatting>
  <conditionalFormatting sqref="Q7">
    <cfRule type="cellIs" dxfId="535" priority="64" operator="greaterThan">
      <formula>0.1</formula>
    </cfRule>
  </conditionalFormatting>
  <conditionalFormatting sqref="Q47">
    <cfRule type="cellIs" dxfId="534" priority="63" operator="greaterThan">
      <formula>0.1</formula>
    </cfRule>
  </conditionalFormatting>
  <conditionalFormatting sqref="K47:O47">
    <cfRule type="cellIs" dxfId="533" priority="61" operator="equal">
      <formula>0.5</formula>
    </cfRule>
    <cfRule type="cellIs" dxfId="532" priority="62" operator="equal">
      <formula>1</formula>
    </cfRule>
  </conditionalFormatting>
  <conditionalFormatting sqref="K47:P47">
    <cfRule type="cellIs" dxfId="531" priority="59" operator="equal">
      <formula>0.5</formula>
    </cfRule>
    <cfRule type="cellIs" dxfId="530" priority="60" operator="equal">
      <formula>1</formula>
    </cfRule>
  </conditionalFormatting>
  <conditionalFormatting sqref="P47">
    <cfRule type="cellIs" dxfId="529" priority="58" operator="greaterThan">
      <formula>0.1</formula>
    </cfRule>
  </conditionalFormatting>
  <conditionalFormatting sqref="K47:P47">
    <cfRule type="cellIs" dxfId="528" priority="56" operator="equal">
      <formula>0.5</formula>
    </cfRule>
    <cfRule type="cellIs" dxfId="527" priority="57" operator="equal">
      <formula>1</formula>
    </cfRule>
  </conditionalFormatting>
  <conditionalFormatting sqref="P47">
    <cfRule type="cellIs" dxfId="526" priority="55" operator="greaterThan">
      <formula>0.1</formula>
    </cfRule>
  </conditionalFormatting>
  <conditionalFormatting sqref="K47:P47">
    <cfRule type="cellIs" dxfId="525" priority="53" operator="equal">
      <formula>0.5</formula>
    </cfRule>
    <cfRule type="cellIs" dxfId="524" priority="54" operator="equal">
      <formula>1</formula>
    </cfRule>
  </conditionalFormatting>
  <conditionalFormatting sqref="P47">
    <cfRule type="cellIs" dxfId="523" priority="52" operator="greaterThan">
      <formula>0.1</formula>
    </cfRule>
  </conditionalFormatting>
  <conditionalFormatting sqref="K47:P47">
    <cfRule type="cellIs" dxfId="522" priority="50" operator="equal">
      <formula>0.5</formula>
    </cfRule>
    <cfRule type="cellIs" dxfId="521" priority="51" operator="equal">
      <formula>1</formula>
    </cfRule>
  </conditionalFormatting>
  <conditionalFormatting sqref="P47">
    <cfRule type="cellIs" dxfId="520" priority="49" operator="greaterThan">
      <formula>0.1</formula>
    </cfRule>
  </conditionalFormatting>
  <conditionalFormatting sqref="K47:P47">
    <cfRule type="cellIs" dxfId="519" priority="47" operator="equal">
      <formula>0.5</formula>
    </cfRule>
    <cfRule type="cellIs" dxfId="518" priority="48" operator="equal">
      <formula>1</formula>
    </cfRule>
  </conditionalFormatting>
  <conditionalFormatting sqref="P47">
    <cfRule type="cellIs" dxfId="517" priority="46" operator="greaterThan">
      <formula>0.1</formula>
    </cfRule>
  </conditionalFormatting>
  <conditionalFormatting sqref="K47:O47">
    <cfRule type="cellIs" dxfId="516" priority="44" operator="equal">
      <formula>0.5</formula>
    </cfRule>
    <cfRule type="cellIs" dxfId="515" priority="45" operator="equal">
      <formula>1</formula>
    </cfRule>
  </conditionalFormatting>
  <conditionalFormatting sqref="K47:O47">
    <cfRule type="cellIs" dxfId="514" priority="42" operator="equal">
      <formula>0.5</formula>
    </cfRule>
    <cfRule type="cellIs" dxfId="513" priority="43" operator="equal">
      <formula>1</formula>
    </cfRule>
  </conditionalFormatting>
  <conditionalFormatting sqref="K47:O47">
    <cfRule type="cellIs" dxfId="512" priority="40" operator="equal">
      <formula>0.5</formula>
    </cfRule>
    <cfRule type="cellIs" dxfId="511" priority="41" operator="equal">
      <formula>1</formula>
    </cfRule>
  </conditionalFormatting>
  <conditionalFormatting sqref="K47:P47">
    <cfRule type="cellIs" dxfId="510" priority="38" operator="equal">
      <formula>0.5</formula>
    </cfRule>
    <cfRule type="cellIs" dxfId="509" priority="39" operator="equal">
      <formula>1</formula>
    </cfRule>
  </conditionalFormatting>
  <conditionalFormatting sqref="P47">
    <cfRule type="cellIs" dxfId="508" priority="37" operator="greaterThan">
      <formula>0.1</formula>
    </cfRule>
  </conditionalFormatting>
  <conditionalFormatting sqref="K47:P47">
    <cfRule type="cellIs" dxfId="507" priority="35" operator="equal">
      <formula>0.5</formula>
    </cfRule>
    <cfRule type="cellIs" dxfId="506" priority="36" operator="equal">
      <formula>1</formula>
    </cfRule>
  </conditionalFormatting>
  <conditionalFormatting sqref="P47">
    <cfRule type="cellIs" dxfId="505" priority="34" operator="greaterThan">
      <formula>0.1</formula>
    </cfRule>
  </conditionalFormatting>
  <conditionalFormatting sqref="K47:O47">
    <cfRule type="cellIs" dxfId="504" priority="32" operator="equal">
      <formula>0.5</formula>
    </cfRule>
    <cfRule type="cellIs" dxfId="503" priority="33" operator="equal">
      <formula>1</formula>
    </cfRule>
  </conditionalFormatting>
  <conditionalFormatting sqref="K47:O47">
    <cfRule type="cellIs" dxfId="502" priority="30" operator="equal">
      <formula>0.5</formula>
    </cfRule>
    <cfRule type="cellIs" dxfId="501" priority="31" operator="equal">
      <formula>1</formula>
    </cfRule>
  </conditionalFormatting>
  <conditionalFormatting sqref="K47:O47">
    <cfRule type="cellIs" dxfId="500" priority="28" operator="equal">
      <formula>0.5</formula>
    </cfRule>
    <cfRule type="cellIs" dxfId="499" priority="29" operator="equal">
      <formula>1</formula>
    </cfRule>
  </conditionalFormatting>
  <conditionalFormatting sqref="K47:P47">
    <cfRule type="cellIs" dxfId="498" priority="26" operator="equal">
      <formula>0.5</formula>
    </cfRule>
    <cfRule type="cellIs" dxfId="497" priority="27" operator="equal">
      <formula>1</formula>
    </cfRule>
  </conditionalFormatting>
  <conditionalFormatting sqref="P47">
    <cfRule type="cellIs" dxfId="496" priority="25" operator="greaterThan">
      <formula>0.1</formula>
    </cfRule>
  </conditionalFormatting>
  <conditionalFormatting sqref="K47:P47">
    <cfRule type="cellIs" dxfId="495" priority="23" operator="equal">
      <formula>0.5</formula>
    </cfRule>
    <cfRule type="cellIs" dxfId="494" priority="24" operator="equal">
      <formula>1</formula>
    </cfRule>
  </conditionalFormatting>
  <conditionalFormatting sqref="P47">
    <cfRule type="cellIs" dxfId="493" priority="22" operator="greaterThan">
      <formula>0.1</formula>
    </cfRule>
  </conditionalFormatting>
  <conditionalFormatting sqref="K47:P47">
    <cfRule type="cellIs" dxfId="492" priority="20" operator="equal">
      <formula>0.5</formula>
    </cfRule>
    <cfRule type="cellIs" dxfId="491" priority="21" operator="equal">
      <formula>1</formula>
    </cfRule>
  </conditionalFormatting>
  <conditionalFormatting sqref="P47">
    <cfRule type="cellIs" dxfId="490" priority="19" operator="greaterThan">
      <formula>0.1</formula>
    </cfRule>
  </conditionalFormatting>
  <conditionalFormatting sqref="K47:P47">
    <cfRule type="cellIs" dxfId="489" priority="17" operator="equal">
      <formula>0.5</formula>
    </cfRule>
    <cfRule type="cellIs" dxfId="488" priority="18" operator="equal">
      <formula>1</formula>
    </cfRule>
  </conditionalFormatting>
  <conditionalFormatting sqref="P47">
    <cfRule type="cellIs" dxfId="487" priority="16" operator="greaterThan">
      <formula>0.1</formula>
    </cfRule>
  </conditionalFormatting>
  <conditionalFormatting sqref="K47:P47">
    <cfRule type="cellIs" dxfId="486" priority="14" operator="equal">
      <formula>0.5</formula>
    </cfRule>
    <cfRule type="cellIs" dxfId="485" priority="15" operator="equal">
      <formula>1</formula>
    </cfRule>
  </conditionalFormatting>
  <conditionalFormatting sqref="P47">
    <cfRule type="cellIs" dxfId="484" priority="13" operator="greaterThan">
      <formula>0.1</formula>
    </cfRule>
  </conditionalFormatting>
  <conditionalFormatting sqref="K47:O47">
    <cfRule type="cellIs" dxfId="483" priority="11" operator="equal">
      <formula>0.5</formula>
    </cfRule>
    <cfRule type="cellIs" dxfId="482" priority="12" operator="equal">
      <formula>1</formula>
    </cfRule>
  </conditionalFormatting>
  <conditionalFormatting sqref="K47:O47">
    <cfRule type="cellIs" dxfId="481" priority="9" operator="equal">
      <formula>0.5</formula>
    </cfRule>
    <cfRule type="cellIs" dxfId="480" priority="10" operator="equal">
      <formula>1</formula>
    </cfRule>
  </conditionalFormatting>
  <conditionalFormatting sqref="K47:O47">
    <cfRule type="cellIs" dxfId="479" priority="7" operator="equal">
      <formula>0.5</formula>
    </cfRule>
    <cfRule type="cellIs" dxfId="478" priority="8" operator="equal">
      <formula>1</formula>
    </cfRule>
  </conditionalFormatting>
  <conditionalFormatting sqref="B47:G47">
    <cfRule type="cellIs" dxfId="477" priority="5" operator="equal">
      <formula>0.5</formula>
    </cfRule>
    <cfRule type="cellIs" dxfId="476" priority="6" operator="equal">
      <formula>1</formula>
    </cfRule>
  </conditionalFormatting>
  <conditionalFormatting sqref="G47">
    <cfRule type="cellIs" dxfId="475" priority="4" operator="greaterThan">
      <formula>0.1</formula>
    </cfRule>
  </conditionalFormatting>
  <conditionalFormatting sqref="B47:G47">
    <cfRule type="cellIs" dxfId="474" priority="2" operator="equal">
      <formula>0.5</formula>
    </cfRule>
    <cfRule type="cellIs" dxfId="473" priority="3" operator="equal">
      <formula>1</formula>
    </cfRule>
  </conditionalFormatting>
  <conditionalFormatting sqref="G47">
    <cfRule type="cellIs" dxfId="472" priority="1" operator="greaterThan">
      <formula>0.1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Z233"/>
  <sheetViews>
    <sheetView zoomScale="80" zoomScaleNormal="80" workbookViewId="0">
      <selection sqref="A1:XFD1048576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68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355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464</v>
      </c>
      <c r="S1" s="475"/>
      <c r="T1" s="254"/>
    </row>
    <row r="2" spans="1:20" ht="15" customHeight="1">
      <c r="A2" s="98" t="s">
        <v>29</v>
      </c>
      <c r="B2" s="225">
        <v>106</v>
      </c>
      <c r="C2" s="225">
        <v>87</v>
      </c>
      <c r="D2" s="225">
        <v>94</v>
      </c>
      <c r="E2" s="225">
        <v>115</v>
      </c>
      <c r="F2" s="225">
        <v>99</v>
      </c>
      <c r="G2" s="100">
        <f>SUM(B2:F2)</f>
        <v>501</v>
      </c>
      <c r="H2" s="128"/>
      <c r="I2" s="129"/>
      <c r="J2" s="98" t="s">
        <v>86</v>
      </c>
      <c r="K2" s="225">
        <v>113</v>
      </c>
      <c r="L2" s="225">
        <v>119</v>
      </c>
      <c r="M2" s="225">
        <v>101</v>
      </c>
      <c r="N2" s="225">
        <v>132</v>
      </c>
      <c r="O2" s="225">
        <v>112</v>
      </c>
      <c r="P2" s="100">
        <f>SUM(K2:O2)</f>
        <v>577</v>
      </c>
      <c r="Q2" s="128"/>
      <c r="S2" s="254"/>
      <c r="T2" s="254"/>
    </row>
    <row r="3" spans="1:20">
      <c r="A3" s="98" t="s">
        <v>30</v>
      </c>
      <c r="B3" s="225">
        <v>94</v>
      </c>
      <c r="C3" s="225">
        <v>104</v>
      </c>
      <c r="D3" s="225">
        <v>117</v>
      </c>
      <c r="E3" s="225">
        <v>99</v>
      </c>
      <c r="F3" s="225">
        <v>103</v>
      </c>
      <c r="G3" s="100">
        <f>SUM(B3:F3)</f>
        <v>517</v>
      </c>
      <c r="H3" s="476" t="s">
        <v>55</v>
      </c>
      <c r="I3" s="477"/>
      <c r="J3" s="117" t="s">
        <v>387</v>
      </c>
      <c r="K3" s="225">
        <v>100</v>
      </c>
      <c r="L3" s="225">
        <v>104</v>
      </c>
      <c r="M3" s="225">
        <v>97</v>
      </c>
      <c r="N3" s="225">
        <v>106</v>
      </c>
      <c r="O3" s="225">
        <v>121</v>
      </c>
      <c r="P3" s="100">
        <f>SUM(K3:O3)</f>
        <v>528</v>
      </c>
      <c r="Q3" s="128"/>
    </row>
    <row r="4" spans="1:20">
      <c r="A4" s="99"/>
      <c r="B4" s="101">
        <f>SUM(B2:B3)</f>
        <v>200</v>
      </c>
      <c r="C4" s="101">
        <f t="shared" ref="C4:G4" si="0">SUM(C2:C3)</f>
        <v>191</v>
      </c>
      <c r="D4" s="101">
        <f t="shared" si="0"/>
        <v>211</v>
      </c>
      <c r="E4" s="101">
        <f t="shared" si="0"/>
        <v>214</v>
      </c>
      <c r="F4" s="101">
        <f t="shared" si="0"/>
        <v>202</v>
      </c>
      <c r="G4" s="102">
        <f t="shared" si="0"/>
        <v>1018</v>
      </c>
      <c r="H4" s="476"/>
      <c r="I4" s="477"/>
      <c r="J4" s="99"/>
      <c r="K4" s="101">
        <f t="shared" ref="K4:P4" si="1">SUM(K2:K3)</f>
        <v>213</v>
      </c>
      <c r="L4" s="101">
        <f t="shared" si="1"/>
        <v>223</v>
      </c>
      <c r="M4" s="101">
        <f t="shared" si="1"/>
        <v>198</v>
      </c>
      <c r="N4" s="101">
        <f t="shared" si="1"/>
        <v>238</v>
      </c>
      <c r="O4" s="101">
        <f t="shared" si="1"/>
        <v>233</v>
      </c>
      <c r="P4" s="102">
        <f t="shared" si="1"/>
        <v>1105</v>
      </c>
      <c r="Q4" s="128"/>
    </row>
    <row r="5" spans="1:20">
      <c r="A5" s="103" t="s">
        <v>12</v>
      </c>
      <c r="B5" s="104">
        <v>48</v>
      </c>
      <c r="C5" s="105">
        <f>B5</f>
        <v>48</v>
      </c>
      <c r="D5" s="104">
        <f>B5</f>
        <v>48</v>
      </c>
      <c r="E5" s="104">
        <f>B5</f>
        <v>48</v>
      </c>
      <c r="F5" s="104">
        <f>B5</f>
        <v>48</v>
      </c>
      <c r="G5" s="106">
        <f>SUM(B5:F5)</f>
        <v>240</v>
      </c>
      <c r="H5" s="249"/>
      <c r="I5" s="130"/>
      <c r="J5" s="103" t="s">
        <v>12</v>
      </c>
      <c r="K5" s="104">
        <v>22</v>
      </c>
      <c r="L5" s="105">
        <f>K5</f>
        <v>22</v>
      </c>
      <c r="M5" s="104">
        <f>K5</f>
        <v>22</v>
      </c>
      <c r="N5" s="104">
        <f>K5</f>
        <v>22</v>
      </c>
      <c r="O5" s="104">
        <f>K5</f>
        <v>22</v>
      </c>
      <c r="P5" s="106">
        <f>SUM(K5:O5)</f>
        <v>110</v>
      </c>
      <c r="Q5" s="249"/>
    </row>
    <row r="6" spans="1:20">
      <c r="A6" s="205">
        <f>B5-K5</f>
        <v>26</v>
      </c>
      <c r="B6" s="108">
        <f>SUM(B4:B5)</f>
        <v>248</v>
      </c>
      <c r="C6" s="108">
        <f>SUM(C4:C5)</f>
        <v>239</v>
      </c>
      <c r="D6" s="108">
        <f>SUM(D4:D5)</f>
        <v>259</v>
      </c>
      <c r="E6" s="108">
        <f>SUM(E4:E5)</f>
        <v>262</v>
      </c>
      <c r="F6" s="108">
        <f>SUM(F4,F5)</f>
        <v>250</v>
      </c>
      <c r="G6" s="109">
        <f>SUM(B6:F6)</f>
        <v>1258</v>
      </c>
      <c r="H6" s="110" t="s">
        <v>14</v>
      </c>
      <c r="I6" s="130"/>
      <c r="J6" s="107"/>
      <c r="K6" s="108">
        <f>SUM(K4:K5)</f>
        <v>235</v>
      </c>
      <c r="L6" s="108">
        <f>SUM(L4:L5)</f>
        <v>245</v>
      </c>
      <c r="M6" s="108">
        <f>SUM(M4:M5)</f>
        <v>220</v>
      </c>
      <c r="N6" s="108">
        <f>SUM(N4:N5)</f>
        <v>260</v>
      </c>
      <c r="O6" s="108">
        <f>SUM(O4,O5)</f>
        <v>255</v>
      </c>
      <c r="P6" s="109">
        <f>SUM(K6:O6)</f>
        <v>1215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1</v>
      </c>
      <c r="F7" s="59">
        <f t="shared" si="2"/>
        <v>0</v>
      </c>
      <c r="G7" s="111">
        <f>IF(G6&gt;P6,2,0)+IF(G6&lt;P6,0)+IF(G6=P6,1)</f>
        <v>2</v>
      </c>
      <c r="H7" s="59">
        <f>SUM(B7:G7)</f>
        <v>5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0</v>
      </c>
      <c r="O7" s="59">
        <f t="shared" si="3"/>
        <v>1</v>
      </c>
      <c r="P7" s="111">
        <f>IF(P6&gt;G6,2,0)+IF(P6&lt;G6,0)+IF(P6=G6,1)</f>
        <v>0</v>
      </c>
      <c r="Q7" s="59">
        <f>SUM(K7:P7)</f>
        <v>2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66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62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21" t="s">
        <v>6</v>
      </c>
      <c r="B10" s="226">
        <v>104</v>
      </c>
      <c r="C10" s="226">
        <v>99</v>
      </c>
      <c r="D10" s="226">
        <v>118</v>
      </c>
      <c r="E10" s="226">
        <v>112</v>
      </c>
      <c r="F10" s="226">
        <v>107</v>
      </c>
      <c r="G10" s="100">
        <f>SUM(B10:F10)</f>
        <v>540</v>
      </c>
      <c r="H10" s="128"/>
      <c r="I10" s="129"/>
      <c r="J10" s="98" t="s">
        <v>468</v>
      </c>
      <c r="K10" s="225">
        <v>89</v>
      </c>
      <c r="L10" s="225">
        <v>94</v>
      </c>
      <c r="M10" s="225">
        <v>119</v>
      </c>
      <c r="N10" s="225">
        <v>88</v>
      </c>
      <c r="O10" s="225">
        <v>108</v>
      </c>
      <c r="P10" s="100">
        <f>SUM(K10:O10)</f>
        <v>498</v>
      </c>
      <c r="Q10" s="128"/>
    </row>
    <row r="11" spans="1:20">
      <c r="A11" s="21" t="s">
        <v>11</v>
      </c>
      <c r="B11" s="226">
        <v>111</v>
      </c>
      <c r="C11" s="226">
        <v>107</v>
      </c>
      <c r="D11" s="226">
        <v>91</v>
      </c>
      <c r="E11" s="226">
        <v>111</v>
      </c>
      <c r="F11" s="226">
        <v>112</v>
      </c>
      <c r="G11" s="100">
        <f>SUM(B11:F11)</f>
        <v>532</v>
      </c>
      <c r="H11" s="476" t="s">
        <v>55</v>
      </c>
      <c r="I11" s="477"/>
      <c r="J11" s="98" t="s">
        <v>28</v>
      </c>
      <c r="K11" s="225">
        <v>88</v>
      </c>
      <c r="L11" s="225">
        <v>112</v>
      </c>
      <c r="M11" s="225">
        <v>104</v>
      </c>
      <c r="N11" s="225">
        <v>116</v>
      </c>
      <c r="O11" s="225">
        <v>117</v>
      </c>
      <c r="P11" s="100">
        <f>SUM(K11:O11)</f>
        <v>537</v>
      </c>
      <c r="Q11" s="128"/>
    </row>
    <row r="12" spans="1:20">
      <c r="A12" s="99"/>
      <c r="B12" s="101">
        <f t="shared" ref="B12:G12" si="4">SUM(B10:B11)</f>
        <v>215</v>
      </c>
      <c r="C12" s="101">
        <f t="shared" si="4"/>
        <v>206</v>
      </c>
      <c r="D12" s="101">
        <f t="shared" si="4"/>
        <v>209</v>
      </c>
      <c r="E12" s="101">
        <f t="shared" si="4"/>
        <v>223</v>
      </c>
      <c r="F12" s="101">
        <f t="shared" si="4"/>
        <v>219</v>
      </c>
      <c r="G12" s="102">
        <f t="shared" si="4"/>
        <v>1072</v>
      </c>
      <c r="H12" s="476"/>
      <c r="I12" s="477"/>
      <c r="J12" s="99"/>
      <c r="K12" s="101">
        <f t="shared" ref="K12:P12" si="5">SUM(K10:K11)</f>
        <v>177</v>
      </c>
      <c r="L12" s="101">
        <f t="shared" si="5"/>
        <v>206</v>
      </c>
      <c r="M12" s="101">
        <f t="shared" si="5"/>
        <v>223</v>
      </c>
      <c r="N12" s="101">
        <f t="shared" si="5"/>
        <v>204</v>
      </c>
      <c r="O12" s="101">
        <f t="shared" si="5"/>
        <v>225</v>
      </c>
      <c r="P12" s="102">
        <f t="shared" si="5"/>
        <v>1035</v>
      </c>
      <c r="Q12" s="128"/>
    </row>
    <row r="13" spans="1:20">
      <c r="A13" s="103" t="s">
        <v>12</v>
      </c>
      <c r="B13" s="104">
        <v>17</v>
      </c>
      <c r="C13" s="105">
        <f>B13</f>
        <v>17</v>
      </c>
      <c r="D13" s="104">
        <f>B13</f>
        <v>17</v>
      </c>
      <c r="E13" s="104">
        <f>B13</f>
        <v>17</v>
      </c>
      <c r="F13" s="104">
        <f>B13</f>
        <v>17</v>
      </c>
      <c r="G13" s="106">
        <f>SUM(B13:F13)</f>
        <v>85</v>
      </c>
      <c r="H13" s="249"/>
      <c r="I13" s="130"/>
      <c r="J13" s="103" t="s">
        <v>12</v>
      </c>
      <c r="K13" s="104">
        <v>41</v>
      </c>
      <c r="L13" s="105">
        <f>K13</f>
        <v>41</v>
      </c>
      <c r="M13" s="104">
        <f>K13</f>
        <v>41</v>
      </c>
      <c r="N13" s="104">
        <f>K13</f>
        <v>41</v>
      </c>
      <c r="O13" s="104">
        <f>K13</f>
        <v>41</v>
      </c>
      <c r="P13" s="106">
        <f>SUM(K13:O13)</f>
        <v>205</v>
      </c>
      <c r="Q13" s="249"/>
    </row>
    <row r="14" spans="1:20">
      <c r="A14" s="205">
        <f>B13-K13</f>
        <v>-24</v>
      </c>
      <c r="B14" s="108">
        <f>SUM(B12:B13)</f>
        <v>232</v>
      </c>
      <c r="C14" s="108">
        <f>SUM(C12:C13)</f>
        <v>223</v>
      </c>
      <c r="D14" s="108">
        <f>SUM(D12:D13)</f>
        <v>226</v>
      </c>
      <c r="E14" s="108">
        <f>SUM(E12:E13)</f>
        <v>240</v>
      </c>
      <c r="F14" s="108">
        <f>SUM(F12,F13)</f>
        <v>236</v>
      </c>
      <c r="G14" s="109">
        <f>SUM(B14:F14)</f>
        <v>1157</v>
      </c>
      <c r="H14" s="110" t="s">
        <v>14</v>
      </c>
      <c r="I14" s="130"/>
      <c r="J14" s="107"/>
      <c r="K14" s="108">
        <f>SUM(K12:K13)</f>
        <v>218</v>
      </c>
      <c r="L14" s="108">
        <f>SUM(L12:L13)</f>
        <v>247</v>
      </c>
      <c r="M14" s="108">
        <f>SUM(M12:M13)</f>
        <v>264</v>
      </c>
      <c r="N14" s="108">
        <f>SUM(N12:N13)</f>
        <v>245</v>
      </c>
      <c r="O14" s="108">
        <f>SUM(O12,O13)</f>
        <v>266</v>
      </c>
      <c r="P14" s="109">
        <f>SUM(K14:O14)</f>
        <v>1240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0</v>
      </c>
      <c r="D15" s="59">
        <f t="shared" si="6"/>
        <v>0</v>
      </c>
      <c r="E15" s="59">
        <f t="shared" si="6"/>
        <v>0</v>
      </c>
      <c r="F15" s="59">
        <f t="shared" si="6"/>
        <v>0</v>
      </c>
      <c r="G15" s="111">
        <f>IF(G14&gt;P14,2,0)+IF(G14&lt;P14,0)+IF(G14=P14,1)</f>
        <v>0</v>
      </c>
      <c r="H15" s="59">
        <f>SUM(B15:G15)</f>
        <v>1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1</v>
      </c>
      <c r="M15" s="59">
        <f t="shared" si="7"/>
        <v>1</v>
      </c>
      <c r="N15" s="59">
        <f t="shared" si="7"/>
        <v>1</v>
      </c>
      <c r="O15" s="59">
        <f t="shared" si="7"/>
        <v>1</v>
      </c>
      <c r="P15" s="111">
        <f>IF(P14&gt;G14,2,0)+IF(P14&lt;G14,0)+IF(P14=G14,1)</f>
        <v>2</v>
      </c>
      <c r="Q15" s="59">
        <f>SUM(K15:P15)</f>
        <v>6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64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60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117" t="s">
        <v>388</v>
      </c>
      <c r="B18" s="225">
        <v>128</v>
      </c>
      <c r="C18" s="225">
        <v>116</v>
      </c>
      <c r="D18" s="225">
        <v>139</v>
      </c>
      <c r="E18" s="225">
        <v>103</v>
      </c>
      <c r="F18" s="225">
        <v>122</v>
      </c>
      <c r="G18" s="100">
        <f>SUM(B18:F18)</f>
        <v>608</v>
      </c>
      <c r="H18" s="128"/>
      <c r="I18" s="129"/>
      <c r="J18" s="205" t="s">
        <v>467</v>
      </c>
      <c r="K18" s="226">
        <v>116</v>
      </c>
      <c r="L18" s="226">
        <v>111</v>
      </c>
      <c r="M18" s="226">
        <v>105</v>
      </c>
      <c r="N18" s="226">
        <v>103</v>
      </c>
      <c r="O18" s="226">
        <v>115</v>
      </c>
      <c r="P18" s="100">
        <f>SUM(K18:O18)</f>
        <v>550</v>
      </c>
      <c r="Q18" s="128"/>
    </row>
    <row r="19" spans="1:17">
      <c r="A19" s="98" t="s">
        <v>5</v>
      </c>
      <c r="B19" s="225">
        <v>126</v>
      </c>
      <c r="C19" s="225">
        <v>134</v>
      </c>
      <c r="D19" s="225">
        <v>102</v>
      </c>
      <c r="E19" s="225">
        <v>115</v>
      </c>
      <c r="F19" s="225">
        <v>119</v>
      </c>
      <c r="G19" s="100">
        <f>SUM(B19:F19)</f>
        <v>596</v>
      </c>
      <c r="H19" s="476" t="s">
        <v>55</v>
      </c>
      <c r="I19" s="477"/>
      <c r="J19" s="224" t="s">
        <v>9</v>
      </c>
      <c r="K19" s="226">
        <v>121</v>
      </c>
      <c r="L19" s="226">
        <v>110</v>
      </c>
      <c r="M19" s="226">
        <v>102</v>
      </c>
      <c r="N19" s="226">
        <v>93</v>
      </c>
      <c r="O19" s="226">
        <v>110</v>
      </c>
      <c r="P19" s="100">
        <f>SUM(K19:O19)</f>
        <v>536</v>
      </c>
      <c r="Q19" s="128"/>
    </row>
    <row r="20" spans="1:17">
      <c r="A20" s="99"/>
      <c r="B20" s="101">
        <f t="shared" ref="B20:G20" si="8">SUM(B18:B19)</f>
        <v>254</v>
      </c>
      <c r="C20" s="101">
        <f t="shared" si="8"/>
        <v>250</v>
      </c>
      <c r="D20" s="101">
        <f t="shared" si="8"/>
        <v>241</v>
      </c>
      <c r="E20" s="101">
        <f t="shared" si="8"/>
        <v>218</v>
      </c>
      <c r="F20" s="101">
        <f t="shared" si="8"/>
        <v>241</v>
      </c>
      <c r="G20" s="102">
        <f t="shared" si="8"/>
        <v>1204</v>
      </c>
      <c r="H20" s="476"/>
      <c r="I20" s="477"/>
      <c r="J20" s="99"/>
      <c r="K20" s="101">
        <f t="shared" ref="K20:P20" si="9">SUM(K18:K19)</f>
        <v>237</v>
      </c>
      <c r="L20" s="101">
        <f t="shared" si="9"/>
        <v>221</v>
      </c>
      <c r="M20" s="101">
        <f t="shared" si="9"/>
        <v>207</v>
      </c>
      <c r="N20" s="101">
        <f t="shared" si="9"/>
        <v>196</v>
      </c>
      <c r="O20" s="101">
        <f t="shared" si="9"/>
        <v>225</v>
      </c>
      <c r="P20" s="102">
        <f t="shared" si="9"/>
        <v>1086</v>
      </c>
      <c r="Q20" s="128"/>
    </row>
    <row r="21" spans="1:17">
      <c r="A21" s="103" t="s">
        <v>12</v>
      </c>
      <c r="B21" s="104">
        <v>18</v>
      </c>
      <c r="C21" s="105">
        <f>B21</f>
        <v>18</v>
      </c>
      <c r="D21" s="104">
        <f>B21</f>
        <v>18</v>
      </c>
      <c r="E21" s="104">
        <f>B21</f>
        <v>18</v>
      </c>
      <c r="F21" s="104">
        <f>B21</f>
        <v>18</v>
      </c>
      <c r="G21" s="106">
        <f>SUM(B21:F21)</f>
        <v>90</v>
      </c>
      <c r="H21" s="249"/>
      <c r="I21" s="130"/>
      <c r="J21" s="103" t="s">
        <v>12</v>
      </c>
      <c r="K21" s="104">
        <v>21</v>
      </c>
      <c r="L21" s="105">
        <f>K21</f>
        <v>21</v>
      </c>
      <c r="M21" s="104">
        <f>K21</f>
        <v>21</v>
      </c>
      <c r="N21" s="104">
        <f>K21</f>
        <v>21</v>
      </c>
      <c r="O21" s="104">
        <f>K21</f>
        <v>21</v>
      </c>
      <c r="P21" s="106">
        <f>SUM(K21:O21)</f>
        <v>105</v>
      </c>
      <c r="Q21" s="249"/>
    </row>
    <row r="22" spans="1:17">
      <c r="A22" s="205"/>
      <c r="B22" s="108">
        <f>SUM(B20:B21)</f>
        <v>272</v>
      </c>
      <c r="C22" s="108">
        <f>SUM(C20:C21)</f>
        <v>268</v>
      </c>
      <c r="D22" s="108">
        <f>SUM(D20:D21)</f>
        <v>259</v>
      </c>
      <c r="E22" s="108">
        <f>SUM(E20:E21)</f>
        <v>236</v>
      </c>
      <c r="F22" s="108">
        <f>SUM(F20,F21)</f>
        <v>259</v>
      </c>
      <c r="G22" s="109">
        <f>SUM(B22:F22)</f>
        <v>1294</v>
      </c>
      <c r="H22" s="110" t="s">
        <v>14</v>
      </c>
      <c r="I22" s="130"/>
      <c r="J22" s="107">
        <f>K21-B21</f>
        <v>3</v>
      </c>
      <c r="K22" s="108">
        <f>SUM(K20:K21)</f>
        <v>258</v>
      </c>
      <c r="L22" s="108">
        <f>SUM(L20:L21)</f>
        <v>242</v>
      </c>
      <c r="M22" s="108">
        <f>SUM(M20:M21)</f>
        <v>228</v>
      </c>
      <c r="N22" s="108">
        <f>SUM(N20:N21)</f>
        <v>217</v>
      </c>
      <c r="O22" s="108">
        <f>SUM(O20,O21)</f>
        <v>246</v>
      </c>
      <c r="P22" s="109">
        <f>SUM(K22:O22)</f>
        <v>1191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1</v>
      </c>
      <c r="C23" s="59">
        <f t="shared" ref="C23:F23" si="10">IF(C22&gt;L22,1,0)+IF(C22&lt;L22,0)+IF(C22=L22,0.5)</f>
        <v>1</v>
      </c>
      <c r="D23" s="59">
        <f t="shared" si="10"/>
        <v>1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2</v>
      </c>
      <c r="H23" s="59">
        <f>SUM(B23:G23)</f>
        <v>7</v>
      </c>
      <c r="I23" s="131"/>
      <c r="J23" s="99" t="s">
        <v>13</v>
      </c>
      <c r="K23" s="59">
        <f>IF(K22&gt;B22,1,0)+IF(K22&lt;B22,0)+IF(K22=B22,0.5)</f>
        <v>0</v>
      </c>
      <c r="L23" s="59">
        <f t="shared" ref="L23:O23" si="11">IF(L22&gt;C22,1,0)+IF(L22&lt;C22,0)+IF(L22=C22,0.5)</f>
        <v>0</v>
      </c>
      <c r="M23" s="59">
        <f t="shared" si="11"/>
        <v>0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0</v>
      </c>
      <c r="Q23" s="59">
        <f>SUM(K23:P23)</f>
        <v>0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337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58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205" t="s">
        <v>469</v>
      </c>
      <c r="B26" s="226">
        <v>99</v>
      </c>
      <c r="C26" s="225">
        <v>92</v>
      </c>
      <c r="D26" s="225">
        <v>82</v>
      </c>
      <c r="E26" s="225">
        <v>118</v>
      </c>
      <c r="F26" s="225">
        <v>90</v>
      </c>
      <c r="G26" s="100">
        <f>SUM(B26:F26)</f>
        <v>481</v>
      </c>
      <c r="H26" s="128"/>
      <c r="I26" s="129"/>
      <c r="J26" s="98" t="s">
        <v>77</v>
      </c>
      <c r="K26" s="225">
        <v>92</v>
      </c>
      <c r="L26" s="225">
        <v>94</v>
      </c>
      <c r="M26" s="225">
        <v>87</v>
      </c>
      <c r="N26" s="225">
        <v>123</v>
      </c>
      <c r="O26" s="225">
        <v>105</v>
      </c>
      <c r="P26" s="100">
        <f>SUM(K26:O26)</f>
        <v>501</v>
      </c>
      <c r="Q26" s="128"/>
    </row>
    <row r="27" spans="1:17" ht="15" customHeight="1">
      <c r="A27" s="224" t="s">
        <v>266</v>
      </c>
      <c r="B27" s="227">
        <v>116</v>
      </c>
      <c r="C27" s="225">
        <v>124</v>
      </c>
      <c r="D27" s="225">
        <v>90</v>
      </c>
      <c r="E27" s="225">
        <v>122</v>
      </c>
      <c r="F27" s="225">
        <v>148</v>
      </c>
      <c r="G27" s="100">
        <f>SUM(B27:F27)</f>
        <v>600</v>
      </c>
      <c r="H27" s="476" t="s">
        <v>55</v>
      </c>
      <c r="I27" s="477"/>
      <c r="J27" s="117" t="s">
        <v>466</v>
      </c>
      <c r="K27" s="225">
        <v>131</v>
      </c>
      <c r="L27" s="225">
        <v>119</v>
      </c>
      <c r="M27" s="225">
        <v>116</v>
      </c>
      <c r="N27" s="225">
        <v>121</v>
      </c>
      <c r="O27" s="225">
        <v>108</v>
      </c>
      <c r="P27" s="100">
        <f>SUM(K27:O27)</f>
        <v>595</v>
      </c>
      <c r="Q27" s="128"/>
    </row>
    <row r="28" spans="1:17" ht="15" customHeight="1">
      <c r="A28" s="99"/>
      <c r="B28" s="101">
        <f>SUM(B26:B27)</f>
        <v>215</v>
      </c>
      <c r="C28" s="101">
        <f t="shared" ref="C28:G28" si="12">SUM(C26:C27)</f>
        <v>216</v>
      </c>
      <c r="D28" s="101">
        <f t="shared" si="12"/>
        <v>172</v>
      </c>
      <c r="E28" s="101">
        <f t="shared" si="12"/>
        <v>240</v>
      </c>
      <c r="F28" s="101">
        <f t="shared" si="12"/>
        <v>238</v>
      </c>
      <c r="G28" s="102">
        <f t="shared" si="12"/>
        <v>1081</v>
      </c>
      <c r="H28" s="476"/>
      <c r="I28" s="477"/>
      <c r="J28" s="99"/>
      <c r="K28" s="101">
        <f t="shared" ref="K28:P28" si="13">SUM(K26:K27)</f>
        <v>223</v>
      </c>
      <c r="L28" s="101">
        <f t="shared" si="13"/>
        <v>213</v>
      </c>
      <c r="M28" s="101">
        <f t="shared" si="13"/>
        <v>203</v>
      </c>
      <c r="N28" s="101">
        <f t="shared" si="13"/>
        <v>244</v>
      </c>
      <c r="O28" s="101">
        <f t="shared" si="13"/>
        <v>213</v>
      </c>
      <c r="P28" s="102">
        <f t="shared" si="13"/>
        <v>1096</v>
      </c>
      <c r="Q28" s="128"/>
    </row>
    <row r="29" spans="1:17">
      <c r="A29" s="103" t="s">
        <v>12</v>
      </c>
      <c r="B29" s="104">
        <v>45</v>
      </c>
      <c r="C29" s="105">
        <f>B29</f>
        <v>45</v>
      </c>
      <c r="D29" s="104">
        <f>B29</f>
        <v>45</v>
      </c>
      <c r="E29" s="104">
        <f>B29</f>
        <v>45</v>
      </c>
      <c r="F29" s="104">
        <f>B29</f>
        <v>45</v>
      </c>
      <c r="G29" s="106">
        <f>SUM(B29:F29)</f>
        <v>225</v>
      </c>
      <c r="H29" s="249"/>
      <c r="I29" s="130"/>
      <c r="J29" s="103" t="s">
        <v>12</v>
      </c>
      <c r="K29" s="104">
        <v>24</v>
      </c>
      <c r="L29" s="105">
        <f>K29</f>
        <v>24</v>
      </c>
      <c r="M29" s="104">
        <f>K29</f>
        <v>24</v>
      </c>
      <c r="N29" s="104">
        <f>K29</f>
        <v>24</v>
      </c>
      <c r="O29" s="104">
        <f>K29</f>
        <v>24</v>
      </c>
      <c r="P29" s="106">
        <f>SUM(K29:O29)</f>
        <v>120</v>
      </c>
      <c r="Q29" s="249"/>
    </row>
    <row r="30" spans="1:17">
      <c r="A30" s="205"/>
      <c r="B30" s="108">
        <f>SUM(B28:B29)</f>
        <v>260</v>
      </c>
      <c r="C30" s="108">
        <f>SUM(C28:C29)</f>
        <v>261</v>
      </c>
      <c r="D30" s="108">
        <f>SUM(D28:D29)</f>
        <v>217</v>
      </c>
      <c r="E30" s="108">
        <f>SUM(E28:E29)</f>
        <v>285</v>
      </c>
      <c r="F30" s="108">
        <f>SUM(F28,F29)</f>
        <v>283</v>
      </c>
      <c r="G30" s="109">
        <f>SUM(B30:F30)</f>
        <v>1306</v>
      </c>
      <c r="H30" s="110" t="s">
        <v>14</v>
      </c>
      <c r="I30" s="130"/>
      <c r="J30" s="107">
        <f>K29-B29</f>
        <v>-21</v>
      </c>
      <c r="K30" s="108">
        <f>SUM(K28:K29)</f>
        <v>247</v>
      </c>
      <c r="L30" s="108">
        <f>SUM(L28:L29)</f>
        <v>237</v>
      </c>
      <c r="M30" s="108">
        <f>SUM(M28:M29)</f>
        <v>227</v>
      </c>
      <c r="N30" s="108">
        <f>SUM(N28:N29)</f>
        <v>268</v>
      </c>
      <c r="O30" s="108">
        <f>SUM(O28,O29)</f>
        <v>237</v>
      </c>
      <c r="P30" s="109">
        <f>SUM(K30:O30)</f>
        <v>1216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1</v>
      </c>
      <c r="C31" s="59">
        <f t="shared" ref="C31:F31" si="14">IF(C30&gt;L30,1,0)+IF(C30&lt;L30,0)+IF(C30=L30,0.5)</f>
        <v>1</v>
      </c>
      <c r="D31" s="59">
        <f t="shared" si="14"/>
        <v>0</v>
      </c>
      <c r="E31" s="59">
        <f t="shared" si="14"/>
        <v>1</v>
      </c>
      <c r="F31" s="59">
        <f t="shared" si="14"/>
        <v>1</v>
      </c>
      <c r="G31" s="111">
        <f>IF(G30&gt;P30,2,0)+IF(G30&lt;P30,0)+IF(G30=P30,1)</f>
        <v>2</v>
      </c>
      <c r="H31" s="59">
        <f>SUM(B31:G31)</f>
        <v>6</v>
      </c>
      <c r="I31" s="131"/>
      <c r="J31" s="99" t="s">
        <v>13</v>
      </c>
      <c r="K31" s="59">
        <f>IF(K30&gt;B30,1,0)+IF(K30&lt;B30,0)+IF(K30=B30,0.5)</f>
        <v>0</v>
      </c>
      <c r="L31" s="59">
        <f t="shared" ref="L31:O31" si="15">IF(L30&gt;C30,1,0)+IF(L30&lt;C30,0)+IF(L30=C30,0.5)</f>
        <v>0</v>
      </c>
      <c r="M31" s="59">
        <f t="shared" si="15"/>
        <v>1</v>
      </c>
      <c r="N31" s="59">
        <f t="shared" si="15"/>
        <v>0</v>
      </c>
      <c r="O31" s="59">
        <f t="shared" si="15"/>
        <v>0</v>
      </c>
      <c r="P31" s="111">
        <f>IF(P30&gt;G30,2,0)+IF(P30&lt;G30,0)+IF(P30=G30,1)</f>
        <v>0</v>
      </c>
      <c r="Q31" s="59">
        <f>SUM(K31:P31)</f>
        <v>1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111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57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119" t="s">
        <v>31</v>
      </c>
      <c r="B34" s="226">
        <v>131</v>
      </c>
      <c r="C34" s="226">
        <v>117</v>
      </c>
      <c r="D34" s="226">
        <v>94</v>
      </c>
      <c r="E34" s="226">
        <v>89</v>
      </c>
      <c r="F34" s="226">
        <v>124</v>
      </c>
      <c r="G34" s="100">
        <f>SUM(B34:F34)</f>
        <v>555</v>
      </c>
      <c r="H34" s="128"/>
      <c r="I34" s="129"/>
      <c r="J34" s="205" t="s">
        <v>413</v>
      </c>
      <c r="K34" s="226">
        <v>137</v>
      </c>
      <c r="L34" s="226">
        <v>84</v>
      </c>
      <c r="M34" s="226">
        <v>107</v>
      </c>
      <c r="N34" s="226">
        <v>118</v>
      </c>
      <c r="O34" s="226">
        <v>114</v>
      </c>
      <c r="P34" s="100">
        <f>SUM(K34:O34)</f>
        <v>560</v>
      </c>
      <c r="Q34" s="128"/>
    </row>
    <row r="35" spans="1:17" ht="15" customHeight="1">
      <c r="A35" s="119" t="s">
        <v>95</v>
      </c>
      <c r="B35" s="226">
        <v>113</v>
      </c>
      <c r="C35" s="226">
        <v>102</v>
      </c>
      <c r="D35" s="226">
        <v>122</v>
      </c>
      <c r="E35" s="226">
        <v>115</v>
      </c>
      <c r="F35" s="226">
        <v>95</v>
      </c>
      <c r="G35" s="100">
        <f>SUM(B35:F35)</f>
        <v>547</v>
      </c>
      <c r="H35" s="476" t="s">
        <v>55</v>
      </c>
      <c r="I35" s="477"/>
      <c r="J35" s="224" t="s">
        <v>75</v>
      </c>
      <c r="K35" s="226">
        <v>138</v>
      </c>
      <c r="L35" s="226">
        <v>104</v>
      </c>
      <c r="M35" s="226">
        <v>128</v>
      </c>
      <c r="N35" s="226">
        <v>130</v>
      </c>
      <c r="O35" s="226">
        <v>114</v>
      </c>
      <c r="P35" s="100">
        <f>SUM(K35:O35)</f>
        <v>614</v>
      </c>
      <c r="Q35" s="128"/>
    </row>
    <row r="36" spans="1:17" ht="15" customHeight="1">
      <c r="A36" s="99"/>
      <c r="B36" s="101">
        <f t="shared" ref="B36:G36" si="16">SUM(B34:B35)</f>
        <v>244</v>
      </c>
      <c r="C36" s="101">
        <f t="shared" si="16"/>
        <v>219</v>
      </c>
      <c r="D36" s="101">
        <f t="shared" si="16"/>
        <v>216</v>
      </c>
      <c r="E36" s="101">
        <f t="shared" si="16"/>
        <v>204</v>
      </c>
      <c r="F36" s="101">
        <f t="shared" si="16"/>
        <v>219</v>
      </c>
      <c r="G36" s="102">
        <f t="shared" si="16"/>
        <v>1102</v>
      </c>
      <c r="H36" s="476"/>
      <c r="I36" s="477"/>
      <c r="J36" s="99"/>
      <c r="K36" s="101">
        <f t="shared" ref="K36:P36" si="17">SUM(K34:K35)</f>
        <v>275</v>
      </c>
      <c r="L36" s="101">
        <f t="shared" si="17"/>
        <v>188</v>
      </c>
      <c r="M36" s="101">
        <f t="shared" si="17"/>
        <v>235</v>
      </c>
      <c r="N36" s="101">
        <f t="shared" si="17"/>
        <v>248</v>
      </c>
      <c r="O36" s="101">
        <f t="shared" si="17"/>
        <v>228</v>
      </c>
      <c r="P36" s="102">
        <f t="shared" si="17"/>
        <v>1174</v>
      </c>
      <c r="Q36" s="128"/>
    </row>
    <row r="37" spans="1:17">
      <c r="A37" s="103" t="s">
        <v>12</v>
      </c>
      <c r="B37" s="104">
        <v>37</v>
      </c>
      <c r="C37" s="105">
        <f>B37</f>
        <v>37</v>
      </c>
      <c r="D37" s="104">
        <f>B37</f>
        <v>37</v>
      </c>
      <c r="E37" s="104">
        <f>B37</f>
        <v>37</v>
      </c>
      <c r="F37" s="104">
        <f>B37</f>
        <v>37</v>
      </c>
      <c r="G37" s="106">
        <f>SUM(B37:F37)</f>
        <v>185</v>
      </c>
      <c r="H37" s="249"/>
      <c r="I37" s="130"/>
      <c r="J37" s="103" t="s">
        <v>12</v>
      </c>
      <c r="K37" s="104">
        <v>33</v>
      </c>
      <c r="L37" s="105">
        <f>K37</f>
        <v>33</v>
      </c>
      <c r="M37" s="104">
        <f>K37</f>
        <v>33</v>
      </c>
      <c r="N37" s="104">
        <f>K37</f>
        <v>33</v>
      </c>
      <c r="O37" s="104">
        <f>K37</f>
        <v>33</v>
      </c>
      <c r="P37" s="106">
        <f>SUM(K37:O37)</f>
        <v>165</v>
      </c>
      <c r="Q37" s="249"/>
    </row>
    <row r="38" spans="1:17">
      <c r="A38" s="205"/>
      <c r="B38" s="108">
        <f>SUM(B36:B37)</f>
        <v>281</v>
      </c>
      <c r="C38" s="108">
        <f>SUM(C36:C37)</f>
        <v>256</v>
      </c>
      <c r="D38" s="108">
        <f>SUM(D36:D37)</f>
        <v>253</v>
      </c>
      <c r="E38" s="108">
        <f>SUM(E36:E37)</f>
        <v>241</v>
      </c>
      <c r="F38" s="108">
        <f>SUM(F36,F37)</f>
        <v>256</v>
      </c>
      <c r="G38" s="109">
        <f>SUM(B38:F38)</f>
        <v>1287</v>
      </c>
      <c r="H38" s="110" t="s">
        <v>14</v>
      </c>
      <c r="I38" s="130"/>
      <c r="J38" s="107">
        <f>K37-B37</f>
        <v>-4</v>
      </c>
      <c r="K38" s="108">
        <f>SUM(K36:K37)</f>
        <v>308</v>
      </c>
      <c r="L38" s="108">
        <f>SUM(L36:L37)</f>
        <v>221</v>
      </c>
      <c r="M38" s="108">
        <f>SUM(M36:M37)</f>
        <v>268</v>
      </c>
      <c r="N38" s="108">
        <f>SUM(N36:N37)</f>
        <v>281</v>
      </c>
      <c r="O38" s="108">
        <f>SUM(O36,O37)</f>
        <v>261</v>
      </c>
      <c r="P38" s="109">
        <f>SUM(K38:O38)</f>
        <v>1339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1</v>
      </c>
      <c r="D39" s="59">
        <f t="shared" si="18"/>
        <v>0</v>
      </c>
      <c r="E39" s="59">
        <f t="shared" si="18"/>
        <v>0</v>
      </c>
      <c r="F39" s="59">
        <f t="shared" si="18"/>
        <v>0</v>
      </c>
      <c r="G39" s="111">
        <f>IF(G38&gt;P38,2,0)+IF(G38&lt;P38,0)+IF(G38=P38,1)</f>
        <v>0</v>
      </c>
      <c r="H39" s="59">
        <f>SUM(B39:G39)</f>
        <v>1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0</v>
      </c>
      <c r="M39" s="59">
        <f t="shared" si="19"/>
        <v>1</v>
      </c>
      <c r="N39" s="59">
        <f t="shared" si="19"/>
        <v>1</v>
      </c>
      <c r="O39" s="59">
        <f t="shared" si="19"/>
        <v>1</v>
      </c>
      <c r="P39" s="111">
        <f>IF(P38&gt;G38,2,0)+IF(P38&lt;G38,0)+IF(P38=G38,1)</f>
        <v>2</v>
      </c>
      <c r="Q39" s="59">
        <f>SUM(K39:P39)</f>
        <v>6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334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67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88</v>
      </c>
      <c r="B42" s="225">
        <v>109</v>
      </c>
      <c r="C42" s="225">
        <v>102</v>
      </c>
      <c r="D42" s="225">
        <v>106</v>
      </c>
      <c r="E42" s="225">
        <v>99</v>
      </c>
      <c r="F42" s="225">
        <v>115</v>
      </c>
      <c r="G42" s="100">
        <f>SUM(B42:F42)</f>
        <v>531</v>
      </c>
      <c r="H42" s="128"/>
      <c r="I42" s="129"/>
      <c r="J42" s="98" t="s">
        <v>436</v>
      </c>
      <c r="K42" s="225">
        <v>110</v>
      </c>
      <c r="L42" s="225">
        <v>110</v>
      </c>
      <c r="M42" s="225">
        <v>110</v>
      </c>
      <c r="N42" s="225">
        <v>110</v>
      </c>
      <c r="O42" s="225">
        <v>110</v>
      </c>
      <c r="P42" s="100">
        <f>SUM(K42:O42)</f>
        <v>550</v>
      </c>
      <c r="Q42" s="128"/>
    </row>
    <row r="43" spans="1:17" ht="15" customHeight="1">
      <c r="A43" s="98" t="s">
        <v>89</v>
      </c>
      <c r="B43" s="225">
        <v>127</v>
      </c>
      <c r="C43" s="225">
        <v>125</v>
      </c>
      <c r="D43" s="225">
        <v>115</v>
      </c>
      <c r="E43" s="225">
        <v>133</v>
      </c>
      <c r="F43" s="225">
        <v>155</v>
      </c>
      <c r="G43" s="100">
        <f>SUM(B43:F43)</f>
        <v>655</v>
      </c>
      <c r="H43" s="476" t="s">
        <v>55</v>
      </c>
      <c r="I43" s="477"/>
      <c r="J43" s="98" t="s">
        <v>436</v>
      </c>
      <c r="K43" s="225">
        <v>110</v>
      </c>
      <c r="L43" s="225">
        <v>110</v>
      </c>
      <c r="M43" s="225">
        <v>110</v>
      </c>
      <c r="N43" s="225">
        <v>110</v>
      </c>
      <c r="O43" s="225">
        <v>110</v>
      </c>
      <c r="P43" s="100">
        <f>SUM(K43:O43)</f>
        <v>550</v>
      </c>
      <c r="Q43" s="128"/>
    </row>
    <row r="44" spans="1:17" ht="15" customHeight="1">
      <c r="A44" s="99"/>
      <c r="B44" s="101">
        <f t="shared" ref="B44:G44" si="20">SUM(B42:B43)</f>
        <v>236</v>
      </c>
      <c r="C44" s="101">
        <f t="shared" si="20"/>
        <v>227</v>
      </c>
      <c r="D44" s="101">
        <f t="shared" si="20"/>
        <v>221</v>
      </c>
      <c r="E44" s="101">
        <f t="shared" si="20"/>
        <v>232</v>
      </c>
      <c r="F44" s="101">
        <f t="shared" si="20"/>
        <v>270</v>
      </c>
      <c r="G44" s="102">
        <f t="shared" si="20"/>
        <v>1186</v>
      </c>
      <c r="H44" s="476"/>
      <c r="I44" s="477"/>
      <c r="J44" s="99"/>
      <c r="K44" s="101">
        <f t="shared" ref="K44:P44" si="21">SUM(K42:K43)</f>
        <v>220</v>
      </c>
      <c r="L44" s="101">
        <f t="shared" si="21"/>
        <v>220</v>
      </c>
      <c r="M44" s="101">
        <f t="shared" si="21"/>
        <v>220</v>
      </c>
      <c r="N44" s="101">
        <f t="shared" si="21"/>
        <v>220</v>
      </c>
      <c r="O44" s="101">
        <f t="shared" si="21"/>
        <v>220</v>
      </c>
      <c r="P44" s="102">
        <f t="shared" si="21"/>
        <v>1100</v>
      </c>
      <c r="Q44" s="128"/>
    </row>
    <row r="45" spans="1:17">
      <c r="A45" s="103" t="s">
        <v>12</v>
      </c>
      <c r="B45" s="104">
        <v>13</v>
      </c>
      <c r="C45" s="105">
        <f>B45</f>
        <v>13</v>
      </c>
      <c r="D45" s="104">
        <f>B45</f>
        <v>13</v>
      </c>
      <c r="E45" s="104">
        <f>B45</f>
        <v>13</v>
      </c>
      <c r="F45" s="104">
        <f>B45</f>
        <v>13</v>
      </c>
      <c r="G45" s="106">
        <f>SUM(B45:F45)</f>
        <v>65</v>
      </c>
      <c r="H45" s="249"/>
      <c r="I45" s="130"/>
      <c r="J45" s="103" t="s">
        <v>12</v>
      </c>
      <c r="K45" s="104">
        <v>34</v>
      </c>
      <c r="L45" s="105">
        <f>K45</f>
        <v>34</v>
      </c>
      <c r="M45" s="104">
        <f>K45</f>
        <v>34</v>
      </c>
      <c r="N45" s="104">
        <f>K45</f>
        <v>34</v>
      </c>
      <c r="O45" s="104">
        <f>K45</f>
        <v>34</v>
      </c>
      <c r="P45" s="106">
        <f>SUM(K45:O45)</f>
        <v>170</v>
      </c>
      <c r="Q45" s="249"/>
    </row>
    <row r="46" spans="1:17">
      <c r="A46" s="107"/>
      <c r="B46" s="108">
        <f>SUM(B44:B45)</f>
        <v>249</v>
      </c>
      <c r="C46" s="108">
        <f>SUM(C44:C45)</f>
        <v>240</v>
      </c>
      <c r="D46" s="108">
        <f>SUM(D44:D45)</f>
        <v>234</v>
      </c>
      <c r="E46" s="108">
        <f>SUM(E44:E45)</f>
        <v>245</v>
      </c>
      <c r="F46" s="108">
        <f>SUM(F44,F45)</f>
        <v>283</v>
      </c>
      <c r="G46" s="109">
        <f>SUM(B46:F46)</f>
        <v>1251</v>
      </c>
      <c r="H46" s="110" t="s">
        <v>14</v>
      </c>
      <c r="I46" s="130"/>
      <c r="J46" s="107">
        <f>K45-B45</f>
        <v>21</v>
      </c>
      <c r="K46" s="108">
        <f>SUM(K44:K45)</f>
        <v>254</v>
      </c>
      <c r="L46" s="108">
        <f>SUM(L44:L45)</f>
        <v>254</v>
      </c>
      <c r="M46" s="108">
        <f>SUM(M44:M45)</f>
        <v>254</v>
      </c>
      <c r="N46" s="108">
        <f>SUM(N44:N45)</f>
        <v>254</v>
      </c>
      <c r="O46" s="108">
        <f>SUM(O44,O45)</f>
        <v>254</v>
      </c>
      <c r="P46" s="109">
        <f>SUM(K46:O46)</f>
        <v>1270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0</v>
      </c>
      <c r="D47" s="59">
        <f t="shared" si="22"/>
        <v>0</v>
      </c>
      <c r="E47" s="59">
        <f t="shared" si="22"/>
        <v>0</v>
      </c>
      <c r="F47" s="59">
        <f t="shared" si="22"/>
        <v>1</v>
      </c>
      <c r="G47" s="111">
        <f>IF(G46&gt;P46,2,0)+IF(G46&lt;P46,0)+IF(G46=P46,1)</f>
        <v>0</v>
      </c>
      <c r="H47" s="59">
        <f>SUM(B47:G47)</f>
        <v>1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1</v>
      </c>
      <c r="M47" s="59">
        <f t="shared" si="23"/>
        <v>1</v>
      </c>
      <c r="N47" s="59">
        <f t="shared" si="23"/>
        <v>1</v>
      </c>
      <c r="O47" s="59">
        <f t="shared" si="23"/>
        <v>0</v>
      </c>
      <c r="P47" s="111">
        <f>IF(P46&gt;G46,2,0)+IF(P46&lt;G46,0)+IF(P46=G46,1)</f>
        <v>2</v>
      </c>
      <c r="Q47" s="59">
        <f>SUM(K47:P47)</f>
        <v>6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65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61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84</v>
      </c>
      <c r="B50" s="225">
        <v>89</v>
      </c>
      <c r="C50" s="225">
        <v>118</v>
      </c>
      <c r="D50" s="225">
        <v>103</v>
      </c>
      <c r="E50" s="225">
        <v>105</v>
      </c>
      <c r="F50" s="225">
        <v>106</v>
      </c>
      <c r="G50" s="100">
        <f>SUM(B50:F50)</f>
        <v>521</v>
      </c>
      <c r="H50" s="128"/>
      <c r="I50" s="129"/>
      <c r="J50" s="98" t="s">
        <v>80</v>
      </c>
      <c r="K50" s="225">
        <v>115</v>
      </c>
      <c r="L50" s="225">
        <v>99</v>
      </c>
      <c r="M50" s="225">
        <v>107</v>
      </c>
      <c r="N50" s="225">
        <v>102</v>
      </c>
      <c r="O50" s="225">
        <v>110</v>
      </c>
      <c r="P50" s="100">
        <f>SUM(K50:O50)</f>
        <v>533</v>
      </c>
      <c r="Q50" s="128"/>
    </row>
    <row r="51" spans="1:17" ht="15" customHeight="1">
      <c r="A51" s="98" t="s">
        <v>85</v>
      </c>
      <c r="B51" s="225">
        <v>127</v>
      </c>
      <c r="C51" s="225">
        <v>139</v>
      </c>
      <c r="D51" s="225">
        <v>138</v>
      </c>
      <c r="E51" s="225">
        <v>107</v>
      </c>
      <c r="F51" s="225">
        <v>129</v>
      </c>
      <c r="G51" s="100">
        <f>SUM(B51:F51)</f>
        <v>640</v>
      </c>
      <c r="H51" s="476" t="s">
        <v>55</v>
      </c>
      <c r="I51" s="477"/>
      <c r="J51" s="98" t="s">
        <v>10</v>
      </c>
      <c r="K51" s="225">
        <v>93</v>
      </c>
      <c r="L51" s="225">
        <v>130</v>
      </c>
      <c r="M51" s="225">
        <v>111</v>
      </c>
      <c r="N51" s="225">
        <v>93</v>
      </c>
      <c r="O51" s="225">
        <v>104</v>
      </c>
      <c r="P51" s="100">
        <f>SUM(K51:O51)</f>
        <v>531</v>
      </c>
      <c r="Q51" s="128"/>
    </row>
    <row r="52" spans="1:17" ht="15" customHeight="1">
      <c r="A52" s="99"/>
      <c r="B52" s="101">
        <f>SUM(B50:B51)</f>
        <v>216</v>
      </c>
      <c r="C52" s="101">
        <f t="shared" ref="C52:G52" si="24">SUM(C50:C51)</f>
        <v>257</v>
      </c>
      <c r="D52" s="101">
        <f t="shared" si="24"/>
        <v>241</v>
      </c>
      <c r="E52" s="101">
        <f t="shared" si="24"/>
        <v>212</v>
      </c>
      <c r="F52" s="101">
        <f t="shared" si="24"/>
        <v>235</v>
      </c>
      <c r="G52" s="102">
        <f t="shared" si="24"/>
        <v>1161</v>
      </c>
      <c r="H52" s="476"/>
      <c r="I52" s="477"/>
      <c r="J52" s="99"/>
      <c r="K52" s="101">
        <f t="shared" ref="K52:P52" si="25">SUM(K50:K51)</f>
        <v>208</v>
      </c>
      <c r="L52" s="101">
        <f t="shared" si="25"/>
        <v>229</v>
      </c>
      <c r="M52" s="101">
        <f t="shared" si="25"/>
        <v>218</v>
      </c>
      <c r="N52" s="101">
        <f t="shared" si="25"/>
        <v>195</v>
      </c>
      <c r="O52" s="101">
        <f t="shared" si="25"/>
        <v>214</v>
      </c>
      <c r="P52" s="102">
        <f t="shared" si="25"/>
        <v>1064</v>
      </c>
      <c r="Q52" s="128"/>
    </row>
    <row r="53" spans="1:17">
      <c r="A53" s="103" t="s">
        <v>12</v>
      </c>
      <c r="B53" s="104">
        <v>26</v>
      </c>
      <c r="C53" s="105">
        <f>B53</f>
        <v>26</v>
      </c>
      <c r="D53" s="104">
        <f>B53</f>
        <v>26</v>
      </c>
      <c r="E53" s="104">
        <f>B53</f>
        <v>26</v>
      </c>
      <c r="F53" s="104">
        <f>B53</f>
        <v>26</v>
      </c>
      <c r="G53" s="106">
        <f>SUM(B53:F53)</f>
        <v>130</v>
      </c>
      <c r="H53" s="249"/>
      <c r="I53" s="130"/>
      <c r="J53" s="103" t="s">
        <v>12</v>
      </c>
      <c r="K53" s="104">
        <v>33</v>
      </c>
      <c r="L53" s="105">
        <f>K53</f>
        <v>33</v>
      </c>
      <c r="M53" s="104">
        <f>K53</f>
        <v>33</v>
      </c>
      <c r="N53" s="104">
        <f>K53</f>
        <v>33</v>
      </c>
      <c r="O53" s="104">
        <f>K53</f>
        <v>33</v>
      </c>
      <c r="P53" s="106">
        <f>SUM(K53:O53)</f>
        <v>165</v>
      </c>
      <c r="Q53" s="249"/>
    </row>
    <row r="54" spans="1:17">
      <c r="A54" s="107"/>
      <c r="B54" s="108">
        <f>SUM(B52:B53)</f>
        <v>242</v>
      </c>
      <c r="C54" s="108">
        <f>SUM(C52:C53)</f>
        <v>283</v>
      </c>
      <c r="D54" s="108">
        <f>SUM(D52:D53)</f>
        <v>267</v>
      </c>
      <c r="E54" s="108">
        <f>SUM(E52:E53)</f>
        <v>238</v>
      </c>
      <c r="F54" s="108">
        <f>SUM(F52,F53)</f>
        <v>261</v>
      </c>
      <c r="G54" s="109">
        <f>SUM(B54:F54)</f>
        <v>1291</v>
      </c>
      <c r="H54" s="110" t="s">
        <v>14</v>
      </c>
      <c r="I54" s="130"/>
      <c r="J54" s="107">
        <f>K53-B53</f>
        <v>7</v>
      </c>
      <c r="K54" s="108">
        <f>SUM(K52:K53)</f>
        <v>241</v>
      </c>
      <c r="L54" s="108">
        <f>SUM(L52:L53)</f>
        <v>262</v>
      </c>
      <c r="M54" s="108">
        <f>SUM(M52:M53)</f>
        <v>251</v>
      </c>
      <c r="N54" s="108">
        <f>SUM(N52:N53)</f>
        <v>228</v>
      </c>
      <c r="O54" s="108">
        <f>SUM(O52,O53)</f>
        <v>247</v>
      </c>
      <c r="P54" s="109">
        <f>SUM(K54:O54)</f>
        <v>1229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1</v>
      </c>
      <c r="E55" s="59">
        <f t="shared" si="26"/>
        <v>1</v>
      </c>
      <c r="F55" s="59">
        <f t="shared" si="26"/>
        <v>1</v>
      </c>
      <c r="G55" s="111">
        <f>IF(G54&gt;P54,2,0)+IF(G54&lt;P54,0)+IF(G54=P54,1)</f>
        <v>2</v>
      </c>
      <c r="H55" s="59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0</v>
      </c>
      <c r="N55" s="59">
        <f t="shared" si="27"/>
        <v>0</v>
      </c>
      <c r="O55" s="59">
        <f t="shared" si="27"/>
        <v>0</v>
      </c>
      <c r="P55" s="111">
        <f>IF(P54&gt;G54,2,0)+IF(P54&lt;G54,0)+IF(P54=G54,1)</f>
        <v>0</v>
      </c>
      <c r="Q55" s="59">
        <f>SUM(K55:P55)</f>
        <v>0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63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73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82</v>
      </c>
      <c r="B58" s="225">
        <v>100</v>
      </c>
      <c r="C58" s="225">
        <v>105</v>
      </c>
      <c r="D58" s="225">
        <v>121</v>
      </c>
      <c r="E58" s="225">
        <v>89</v>
      </c>
      <c r="F58" s="225">
        <v>131</v>
      </c>
      <c r="G58" s="23">
        <f>SUM(B58:F58)</f>
        <v>546</v>
      </c>
      <c r="H58" s="134"/>
      <c r="I58" s="135"/>
      <c r="J58" s="98" t="s">
        <v>3</v>
      </c>
      <c r="K58" s="225">
        <v>102</v>
      </c>
      <c r="L58" s="225">
        <v>119</v>
      </c>
      <c r="M58" s="225">
        <v>107</v>
      </c>
      <c r="N58" s="225">
        <v>111</v>
      </c>
      <c r="O58" s="225">
        <v>94</v>
      </c>
      <c r="P58" s="119">
        <f>SUM(K58:O58)</f>
        <v>533</v>
      </c>
      <c r="Q58" s="134"/>
    </row>
    <row r="59" spans="1:17" ht="15" customHeight="1">
      <c r="A59" s="98" t="s">
        <v>83</v>
      </c>
      <c r="B59" s="225">
        <v>108</v>
      </c>
      <c r="C59" s="225">
        <v>107</v>
      </c>
      <c r="D59" s="225">
        <v>120</v>
      </c>
      <c r="E59" s="225">
        <v>122</v>
      </c>
      <c r="F59" s="225">
        <v>119</v>
      </c>
      <c r="G59" s="23">
        <f>SUM(B59:F59)</f>
        <v>576</v>
      </c>
      <c r="H59" s="478" t="s">
        <v>55</v>
      </c>
      <c r="I59" s="479"/>
      <c r="J59" s="98" t="s">
        <v>4</v>
      </c>
      <c r="K59" s="225">
        <v>122</v>
      </c>
      <c r="L59" s="225">
        <v>125</v>
      </c>
      <c r="M59" s="225">
        <v>125</v>
      </c>
      <c r="N59" s="225">
        <v>123</v>
      </c>
      <c r="O59" s="225">
        <v>95</v>
      </c>
      <c r="P59" s="119">
        <f>SUM(K59:O59)</f>
        <v>590</v>
      </c>
      <c r="Q59" s="134"/>
    </row>
    <row r="60" spans="1:17" ht="15" customHeight="1">
      <c r="A60" s="22"/>
      <c r="B60" s="26">
        <f t="shared" ref="B60:G60" si="28">SUM(B58:B59)</f>
        <v>208</v>
      </c>
      <c r="C60" s="26">
        <f t="shared" si="28"/>
        <v>212</v>
      </c>
      <c r="D60" s="26">
        <f t="shared" si="28"/>
        <v>241</v>
      </c>
      <c r="E60" s="26">
        <f t="shared" si="28"/>
        <v>211</v>
      </c>
      <c r="F60" s="26">
        <f t="shared" si="28"/>
        <v>250</v>
      </c>
      <c r="G60" s="27">
        <f t="shared" si="28"/>
        <v>1122</v>
      </c>
      <c r="H60" s="478"/>
      <c r="I60" s="479"/>
      <c r="J60" s="22"/>
      <c r="K60" s="26">
        <f t="shared" ref="K60:P60" si="29">SUM(K58:K59)</f>
        <v>224</v>
      </c>
      <c r="L60" s="26">
        <f t="shared" si="29"/>
        <v>244</v>
      </c>
      <c r="M60" s="26">
        <f t="shared" si="29"/>
        <v>232</v>
      </c>
      <c r="N60" s="26">
        <f t="shared" si="29"/>
        <v>234</v>
      </c>
      <c r="O60" s="26">
        <f t="shared" si="29"/>
        <v>189</v>
      </c>
      <c r="P60" s="27">
        <f t="shared" si="29"/>
        <v>1123</v>
      </c>
      <c r="Q60" s="134"/>
    </row>
    <row r="61" spans="1:17">
      <c r="A61" s="2" t="s">
        <v>12</v>
      </c>
      <c r="B61" s="4">
        <v>22</v>
      </c>
      <c r="C61" s="15">
        <f>B61</f>
        <v>22</v>
      </c>
      <c r="D61" s="4">
        <f>B61</f>
        <v>22</v>
      </c>
      <c r="E61" s="4">
        <f>B61</f>
        <v>22</v>
      </c>
      <c r="F61" s="4">
        <f>B61</f>
        <v>22</v>
      </c>
      <c r="G61" s="6">
        <f>SUM(B61:F61)</f>
        <v>110</v>
      </c>
      <c r="H61" s="251"/>
      <c r="I61" s="136"/>
      <c r="J61" s="2" t="s">
        <v>12</v>
      </c>
      <c r="K61" s="4">
        <v>31</v>
      </c>
      <c r="L61" s="15">
        <f>K61</f>
        <v>31</v>
      </c>
      <c r="M61" s="4">
        <f>K61</f>
        <v>31</v>
      </c>
      <c r="N61" s="4">
        <f>K61</f>
        <v>31</v>
      </c>
      <c r="O61" s="4">
        <f>K61</f>
        <v>31</v>
      </c>
      <c r="P61" s="6">
        <f>SUM(K61:O61)</f>
        <v>155</v>
      </c>
      <c r="Q61" s="251"/>
    </row>
    <row r="62" spans="1:17">
      <c r="A62" s="205"/>
      <c r="B62" s="9">
        <f>SUM(B60:B61)</f>
        <v>230</v>
      </c>
      <c r="C62" s="9">
        <f>SUM(C60:C61)</f>
        <v>234</v>
      </c>
      <c r="D62" s="9">
        <f>SUM(D60:D61)</f>
        <v>263</v>
      </c>
      <c r="E62" s="9">
        <f>SUM(E60:E61)</f>
        <v>233</v>
      </c>
      <c r="F62" s="9">
        <f>SUM(F60,F61)</f>
        <v>272</v>
      </c>
      <c r="G62" s="10">
        <f>SUM(B62:F62)</f>
        <v>1232</v>
      </c>
      <c r="H62" s="16" t="s">
        <v>14</v>
      </c>
      <c r="I62" s="136"/>
      <c r="J62" s="205">
        <f>K61-B61</f>
        <v>9</v>
      </c>
      <c r="K62" s="9">
        <f>SUM(K60:K61)</f>
        <v>255</v>
      </c>
      <c r="L62" s="9">
        <f>SUM(L60:L61)</f>
        <v>275</v>
      </c>
      <c r="M62" s="9">
        <f>SUM(M60:M61)</f>
        <v>263</v>
      </c>
      <c r="N62" s="9">
        <f>SUM(N60:N61)</f>
        <v>265</v>
      </c>
      <c r="O62" s="9">
        <f>SUM(O60,O61)</f>
        <v>220</v>
      </c>
      <c r="P62" s="10">
        <f>SUM(K62:O62)</f>
        <v>1278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0</v>
      </c>
      <c r="D63" s="59">
        <f t="shared" si="30"/>
        <v>0.5</v>
      </c>
      <c r="E63" s="59">
        <f t="shared" si="30"/>
        <v>0</v>
      </c>
      <c r="F63" s="59">
        <f t="shared" si="30"/>
        <v>1</v>
      </c>
      <c r="G63" s="59">
        <f>IF(G62&gt;P62,2,0)+IF(G62&lt;P62,0)+IF(G62=P62,1)</f>
        <v>0</v>
      </c>
      <c r="H63" s="59">
        <f>SUM(B63:G63)</f>
        <v>1.5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1</v>
      </c>
      <c r="M63" s="59">
        <f t="shared" si="31"/>
        <v>0.5</v>
      </c>
      <c r="N63" s="59">
        <f t="shared" si="31"/>
        <v>1</v>
      </c>
      <c r="O63" s="59">
        <f t="shared" si="31"/>
        <v>0</v>
      </c>
      <c r="P63" s="111">
        <f>IF(P62&gt;G62,2,0)+IF(P62&lt;G62,0)+IF(P62=G62,1)</f>
        <v>2</v>
      </c>
      <c r="Q63" s="59">
        <f>SUM(K63:P63)</f>
        <v>5.5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59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56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380</v>
      </c>
      <c r="B66" s="225">
        <v>108</v>
      </c>
      <c r="C66" s="225">
        <v>103</v>
      </c>
      <c r="D66" s="225">
        <v>107</v>
      </c>
      <c r="E66" s="225">
        <v>128</v>
      </c>
      <c r="F66" s="225">
        <v>135</v>
      </c>
      <c r="G66" s="100">
        <f>SUM(B66:F66)</f>
        <v>581</v>
      </c>
      <c r="H66" s="128"/>
      <c r="I66" s="129"/>
      <c r="J66" s="98" t="s">
        <v>69</v>
      </c>
      <c r="K66" s="225">
        <v>130</v>
      </c>
      <c r="L66" s="225">
        <v>125</v>
      </c>
      <c r="M66" s="225">
        <v>111</v>
      </c>
      <c r="N66" s="225">
        <v>126</v>
      </c>
      <c r="O66" s="225">
        <v>147</v>
      </c>
      <c r="P66" s="100">
        <f>SUM(K66:O66)</f>
        <v>639</v>
      </c>
      <c r="Q66" s="128"/>
    </row>
    <row r="67" spans="1:17" ht="15" customHeight="1">
      <c r="A67" s="98" t="s">
        <v>307</v>
      </c>
      <c r="B67" s="225">
        <v>123</v>
      </c>
      <c r="C67" s="225">
        <v>112</v>
      </c>
      <c r="D67" s="225">
        <v>128</v>
      </c>
      <c r="E67" s="225">
        <v>120</v>
      </c>
      <c r="F67" s="225">
        <v>91</v>
      </c>
      <c r="G67" s="100">
        <f>SUM(B67:F67)</f>
        <v>574</v>
      </c>
      <c r="H67" s="476" t="s">
        <v>55</v>
      </c>
      <c r="I67" s="477"/>
      <c r="J67" s="98" t="s">
        <v>70</v>
      </c>
      <c r="K67" s="225">
        <v>123</v>
      </c>
      <c r="L67" s="225">
        <v>120</v>
      </c>
      <c r="M67" s="225">
        <v>154</v>
      </c>
      <c r="N67" s="225">
        <v>132</v>
      </c>
      <c r="O67" s="225">
        <v>102</v>
      </c>
      <c r="P67" s="100">
        <f>SUM(K67:O67)</f>
        <v>631</v>
      </c>
      <c r="Q67" s="128"/>
    </row>
    <row r="68" spans="1:17" ht="15" customHeight="1">
      <c r="A68" s="99"/>
      <c r="B68" s="101">
        <f t="shared" ref="B68:G68" si="32">SUM(B66:B67)</f>
        <v>231</v>
      </c>
      <c r="C68" s="101">
        <f t="shared" si="32"/>
        <v>215</v>
      </c>
      <c r="D68" s="101">
        <f t="shared" si="32"/>
        <v>235</v>
      </c>
      <c r="E68" s="101">
        <f t="shared" si="32"/>
        <v>248</v>
      </c>
      <c r="F68" s="101">
        <f t="shared" si="32"/>
        <v>226</v>
      </c>
      <c r="G68" s="102">
        <f t="shared" si="32"/>
        <v>1155</v>
      </c>
      <c r="H68" s="476"/>
      <c r="I68" s="477"/>
      <c r="J68" s="99"/>
      <c r="K68" s="101">
        <f t="shared" ref="K68:P68" si="33">SUM(K66:K67)</f>
        <v>253</v>
      </c>
      <c r="L68" s="101">
        <f t="shared" si="33"/>
        <v>245</v>
      </c>
      <c r="M68" s="101">
        <f t="shared" si="33"/>
        <v>265</v>
      </c>
      <c r="N68" s="101">
        <f t="shared" si="33"/>
        <v>258</v>
      </c>
      <c r="O68" s="101">
        <f t="shared" si="33"/>
        <v>249</v>
      </c>
      <c r="P68" s="102">
        <f t="shared" si="33"/>
        <v>1270</v>
      </c>
      <c r="Q68" s="128"/>
    </row>
    <row r="69" spans="1:17" ht="15" customHeight="1">
      <c r="A69" s="103" t="s">
        <v>12</v>
      </c>
      <c r="B69" s="104">
        <v>13</v>
      </c>
      <c r="C69" s="105">
        <f>B69</f>
        <v>13</v>
      </c>
      <c r="D69" s="104">
        <f>B69</f>
        <v>13</v>
      </c>
      <c r="E69" s="104">
        <f>B69</f>
        <v>13</v>
      </c>
      <c r="F69" s="104">
        <f>B69</f>
        <v>13</v>
      </c>
      <c r="G69" s="106">
        <f>SUM(B69:F69)</f>
        <v>65</v>
      </c>
      <c r="H69" s="249"/>
      <c r="I69" s="130"/>
      <c r="J69" s="103" t="s">
        <v>12</v>
      </c>
      <c r="K69" s="104">
        <v>27</v>
      </c>
      <c r="L69" s="105">
        <f>K69</f>
        <v>27</v>
      </c>
      <c r="M69" s="104">
        <f>K69</f>
        <v>27</v>
      </c>
      <c r="N69" s="104">
        <f>K69</f>
        <v>27</v>
      </c>
      <c r="O69" s="104">
        <f>K69</f>
        <v>27</v>
      </c>
      <c r="P69" s="106">
        <f>SUM(K69:O69)</f>
        <v>135</v>
      </c>
      <c r="Q69" s="249"/>
    </row>
    <row r="70" spans="1:17">
      <c r="A70" s="107"/>
      <c r="B70" s="108">
        <f>SUM(B68:B69)</f>
        <v>244</v>
      </c>
      <c r="C70" s="108">
        <f>SUM(C68:C69)</f>
        <v>228</v>
      </c>
      <c r="D70" s="108">
        <f>SUM(D68:D69)</f>
        <v>248</v>
      </c>
      <c r="E70" s="108">
        <f>SUM(E68:E69)</f>
        <v>261</v>
      </c>
      <c r="F70" s="108">
        <f>SUM(F68,F69)</f>
        <v>239</v>
      </c>
      <c r="G70" s="109">
        <f>SUM(B70:F70)</f>
        <v>1220</v>
      </c>
      <c r="H70" s="110" t="s">
        <v>14</v>
      </c>
      <c r="I70" s="130"/>
      <c r="J70" s="107">
        <f>K69-B69</f>
        <v>14</v>
      </c>
      <c r="K70" s="108">
        <f>SUM(K68:K69)</f>
        <v>280</v>
      </c>
      <c r="L70" s="108">
        <f>SUM(L68:L69)</f>
        <v>272</v>
      </c>
      <c r="M70" s="108">
        <f>SUM(M68:M69)</f>
        <v>292</v>
      </c>
      <c r="N70" s="108">
        <f>SUM(N68:N69)</f>
        <v>285</v>
      </c>
      <c r="O70" s="108">
        <f>SUM(O68,O69)</f>
        <v>276</v>
      </c>
      <c r="P70" s="109">
        <f>SUM(K70:O70)</f>
        <v>1405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:F71" si="34">IF(C70&gt;L70,1,0)+IF(C70&lt;L70,0)+IF(C70=L70,0.5)</f>
        <v>0</v>
      </c>
      <c r="D71" s="59">
        <f t="shared" si="34"/>
        <v>0</v>
      </c>
      <c r="E71" s="59">
        <f t="shared" si="34"/>
        <v>0</v>
      </c>
      <c r="F71" s="59">
        <f t="shared" si="34"/>
        <v>0</v>
      </c>
      <c r="G71" s="111">
        <f>IF(G70&gt;P70,2,0)+IF(G70&lt;P70,0)+IF(G70=P70,1)</f>
        <v>0</v>
      </c>
      <c r="H71" s="59">
        <f>SUM(B71:G71)</f>
        <v>0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35">IF(L70&gt;C70,1,0)+IF(L70&lt;C70,0)+IF(L70=C70,0.5)</f>
        <v>1</v>
      </c>
      <c r="M71" s="59">
        <f t="shared" si="35"/>
        <v>1</v>
      </c>
      <c r="N71" s="59">
        <f t="shared" si="35"/>
        <v>1</v>
      </c>
      <c r="O71" s="59">
        <f t="shared" si="35"/>
        <v>1</v>
      </c>
      <c r="P71" s="111">
        <f>IF(P70&gt;G70,2,0)+IF(P70&lt;G70,0)+IF(P70=G70,1)</f>
        <v>2</v>
      </c>
      <c r="Q71" s="59">
        <f>SUM(K71:P71)</f>
        <v>7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59</v>
      </c>
      <c r="E75" s="124">
        <f>MAX(W12,B4:F4,K4:O4,B12:F12,K12:O12,B20:F20,K20:O20,B28:F28,K28:O28,K36:O36,B36:F36,B44:F44,K44:O44,B52:F52,K52:O52,B60:F60,K60:O60,B68:F68,K68:O68)</f>
        <v>275</v>
      </c>
      <c r="H75" s="252"/>
      <c r="J75" s="124" t="s">
        <v>104</v>
      </c>
      <c r="K75" s="124" t="s">
        <v>307</v>
      </c>
      <c r="L75" s="124"/>
      <c r="M75" s="124"/>
      <c r="N75" s="124"/>
      <c r="O75" s="124">
        <f>MAX(B66:F67,K66:O67,K58:O59,B58:F59,B50:F51,K50:O51,K42:O43,B42:F43,B34:F35,K34:O35,K26:O27,B26:F27,B18:F19,K18:O19)</f>
        <v>155</v>
      </c>
      <c r="Q75" s="252"/>
    </row>
    <row r="76" spans="1:17" s="125" customFormat="1">
      <c r="A76" s="124" t="s">
        <v>101</v>
      </c>
      <c r="B76" s="125" t="s">
        <v>59</v>
      </c>
      <c r="E76" s="124">
        <f>MAX(G68,P68,P60,G60,G52,P52,P44,G44,G36,P36,P28,G28,G20,P20,P12,G12,G4,P4)</f>
        <v>1270</v>
      </c>
      <c r="H76" s="252"/>
      <c r="J76" s="124" t="s">
        <v>105</v>
      </c>
      <c r="K76" s="124" t="s">
        <v>307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655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59</v>
      </c>
      <c r="E78" s="124">
        <f>MAX(B70:F70,K70:O70,K62:O62,B62:F62,B54:F54,K54:O54,K46:O46,B46:F46,B38:F38,K38:O38,K30:O30,B30:F30,B22:F22,K22:O22,K14:O14,B14:F14,B6:F6,K6:O6)</f>
        <v>308</v>
      </c>
      <c r="H78" s="252"/>
      <c r="Q78" s="252"/>
    </row>
    <row r="79" spans="1:17" s="125" customFormat="1">
      <c r="A79" s="124" t="s">
        <v>376</v>
      </c>
      <c r="B79" s="125" t="s">
        <v>334</v>
      </c>
      <c r="E79" s="124">
        <f>MAX(G70,P70,P62,G62,G54,P54,P46,G46,G38,P38,P30,G30,G22,P22,P14,G14,G6,P6)</f>
        <v>1405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471" priority="467" operator="equal">
      <formula>0.5</formula>
    </cfRule>
    <cfRule type="cellIs" dxfId="470" priority="468" operator="equal">
      <formula>1</formula>
    </cfRule>
  </conditionalFormatting>
  <conditionalFormatting sqref="H63 Q63 Q55 H55 H47 Q47 Q39 H39">
    <cfRule type="cellIs" dxfId="469" priority="466" operator="greaterThan">
      <formula>0.1</formula>
    </cfRule>
  </conditionalFormatting>
  <conditionalFormatting sqref="P39 G39 G47 G55 G63 P47 P55 P63">
    <cfRule type="cellIs" dxfId="468" priority="465" operator="greaterThan">
      <formula>0.1</formula>
    </cfRule>
  </conditionalFormatting>
  <conditionalFormatting sqref="B7:G7 K7:P7 B15:G15 B23:G23 B31:G31 K15:P15 K23:P23 K31:P31">
    <cfRule type="cellIs" dxfId="467" priority="471" operator="equal">
      <formula>0.5</formula>
    </cfRule>
    <cfRule type="cellIs" dxfId="466" priority="472" operator="equal">
      <formula>1</formula>
    </cfRule>
  </conditionalFormatting>
  <conditionalFormatting sqref="H31 Q31 Q23 H23 H15 Q15 Q7 H7">
    <cfRule type="cellIs" dxfId="465" priority="470" operator="greaterThan">
      <formula>0.1</formula>
    </cfRule>
  </conditionalFormatting>
  <conditionalFormatting sqref="P7 G7 G15 G23 G31 P15 P23 P31">
    <cfRule type="cellIs" dxfId="464" priority="469" operator="greaterThan">
      <formula>0.1</formula>
    </cfRule>
  </conditionalFormatting>
  <conditionalFormatting sqref="B7:G7 K7:P7 B15:G15 B23:G23 K15:P15 K23:P23 B31:G31 K31:P31 B39:G39 B47:G47 K39:P39 K47:P47">
    <cfRule type="cellIs" dxfId="463" priority="463" operator="equal">
      <formula>0.5</formula>
    </cfRule>
    <cfRule type="cellIs" dxfId="462" priority="464" operator="equal">
      <formula>1</formula>
    </cfRule>
  </conditionalFormatting>
  <conditionalFormatting sqref="Q23 H23 H15 Q15 Q7 H7 Q47 H47 H39 Q39 Q31 H31">
    <cfRule type="cellIs" dxfId="461" priority="462" operator="greaterThan">
      <formula>0.1</formula>
    </cfRule>
  </conditionalFormatting>
  <conditionalFormatting sqref="P7 G7 G15 G23 P15 P23 P31 G31 G39 G47 P39 P47">
    <cfRule type="cellIs" dxfId="460" priority="461" operator="greaterThan">
      <formula>0.1</formula>
    </cfRule>
  </conditionalFormatting>
  <conditionalFormatting sqref="B39:G39 K39:P39 B47:G47 B55:G55 B63:G63 K47:P47 K55:P55 K63:P63">
    <cfRule type="cellIs" dxfId="459" priority="459" operator="equal">
      <formula>0.5</formula>
    </cfRule>
    <cfRule type="cellIs" dxfId="458" priority="460" operator="equal">
      <formula>1</formula>
    </cfRule>
  </conditionalFormatting>
  <conditionalFormatting sqref="H63 Q63 Q55 H55 H47 Q47 Q39 H39">
    <cfRule type="cellIs" dxfId="457" priority="458" operator="greaterThan">
      <formula>0.1</formula>
    </cfRule>
  </conditionalFormatting>
  <conditionalFormatting sqref="P39 G39 G47 P47 G55 P55 G63 P63">
    <cfRule type="cellIs" dxfId="456" priority="457" operator="greaterThan">
      <formula>0.1</formula>
    </cfRule>
  </conditionalFormatting>
  <conditionalFormatting sqref="B71:G71 K71:P71">
    <cfRule type="cellIs" dxfId="455" priority="455" operator="equal">
      <formula>0.5</formula>
    </cfRule>
    <cfRule type="cellIs" dxfId="454" priority="456" operator="equal">
      <formula>1</formula>
    </cfRule>
  </conditionalFormatting>
  <conditionalFormatting sqref="H71 Q71">
    <cfRule type="cellIs" dxfId="453" priority="454" operator="greaterThan">
      <formula>0.1</formula>
    </cfRule>
  </conditionalFormatting>
  <conditionalFormatting sqref="G71 P71">
    <cfRule type="cellIs" dxfId="452" priority="453" operator="greaterThan">
      <formula>0.1</formula>
    </cfRule>
  </conditionalFormatting>
  <conditionalFormatting sqref="B55:G55 K55:P55 B63:G63 B71:G71 K63:P63 K71:P71">
    <cfRule type="cellIs" dxfId="451" priority="451" operator="equal">
      <formula>0.5</formula>
    </cfRule>
    <cfRule type="cellIs" dxfId="450" priority="452" operator="equal">
      <formula>1</formula>
    </cfRule>
  </conditionalFormatting>
  <conditionalFormatting sqref="Q71 H71 H63 Q63 Q55 H55">
    <cfRule type="cellIs" dxfId="449" priority="450" operator="greaterThan">
      <formula>0.1</formula>
    </cfRule>
  </conditionalFormatting>
  <conditionalFormatting sqref="P55 G55 G63 G71 P63 P71">
    <cfRule type="cellIs" dxfId="448" priority="449" operator="greaterThan">
      <formula>0.1</formula>
    </cfRule>
  </conditionalFormatting>
  <conditionalFormatting sqref="B7:G7 K7:P7 B15:G15 B23:G23 B31:G31 K15:P15 K23:P23 K31:P31">
    <cfRule type="cellIs" dxfId="447" priority="447" operator="equal">
      <formula>0.5</formula>
    </cfRule>
    <cfRule type="cellIs" dxfId="446" priority="448" operator="equal">
      <formula>1</formula>
    </cfRule>
  </conditionalFormatting>
  <conditionalFormatting sqref="H31 Q31 Q23 H23 H15 Q15 Q7 H7">
    <cfRule type="cellIs" dxfId="445" priority="446" operator="greaterThan">
      <formula>0.1</formula>
    </cfRule>
  </conditionalFormatting>
  <conditionalFormatting sqref="P7 G7 G15 G23 G31 P15 P23 P31">
    <cfRule type="cellIs" dxfId="444" priority="445" operator="greaterThan">
      <formula>0.1</formula>
    </cfRule>
  </conditionalFormatting>
  <conditionalFormatting sqref="B39:G39 K39:P39 B47:G47 B55:G55 B63:G63 K47:P47 K55:P55 K63:P63">
    <cfRule type="cellIs" dxfId="443" priority="443" operator="equal">
      <formula>0.5</formula>
    </cfRule>
    <cfRule type="cellIs" dxfId="442" priority="444" operator="equal">
      <formula>1</formula>
    </cfRule>
  </conditionalFormatting>
  <conditionalFormatting sqref="H63 Q63 Q55 H55 H47 Q47 Q39 H39">
    <cfRule type="cellIs" dxfId="441" priority="442" operator="greaterThan">
      <formula>0.1</formula>
    </cfRule>
  </conditionalFormatting>
  <conditionalFormatting sqref="P39 G39 G47 G55 G63 P47 P55 P63">
    <cfRule type="cellIs" dxfId="440" priority="441" operator="greaterThan">
      <formula>0.1</formula>
    </cfRule>
  </conditionalFormatting>
  <conditionalFormatting sqref="B7:G7 K7:P7 B15:G15 B23:G23 K15:P15 K23:P23 B31:G31 K31:P31 B39:G39 B47:G47 K39:P39 K47:P47">
    <cfRule type="cellIs" dxfId="439" priority="439" operator="equal">
      <formula>0.5</formula>
    </cfRule>
    <cfRule type="cellIs" dxfId="438" priority="440" operator="equal">
      <formula>1</formula>
    </cfRule>
  </conditionalFormatting>
  <conditionalFormatting sqref="Q23 H23 H15 Q15 Q7 H7 Q47 H47 H39 Q39 Q31 H31">
    <cfRule type="cellIs" dxfId="437" priority="438" operator="greaterThan">
      <formula>0.1</formula>
    </cfRule>
  </conditionalFormatting>
  <conditionalFormatting sqref="P7 G7 G15 G23 P15 P23 P31 G31 G39 G47 P39 P47">
    <cfRule type="cellIs" dxfId="436" priority="437" operator="greaterThan">
      <formula>0.1</formula>
    </cfRule>
  </conditionalFormatting>
  <conditionalFormatting sqref="B39:G39 K39:P39 B47:G47 B55:G55 B63:G63 K47:P47 K55:P55 K63:P63">
    <cfRule type="cellIs" dxfId="435" priority="435" operator="equal">
      <formula>0.5</formula>
    </cfRule>
    <cfRule type="cellIs" dxfId="434" priority="436" operator="equal">
      <formula>1</formula>
    </cfRule>
  </conditionalFormatting>
  <conditionalFormatting sqref="H63 Q63 Q55 H55 H47 Q47 Q39 H39">
    <cfRule type="cellIs" dxfId="433" priority="434" operator="greaterThan">
      <formula>0.1</formula>
    </cfRule>
  </conditionalFormatting>
  <conditionalFormatting sqref="P39 G39 G47 P47 G55 P55 G63 P63">
    <cfRule type="cellIs" dxfId="432" priority="433" operator="greaterThan">
      <formula>0.1</formula>
    </cfRule>
  </conditionalFormatting>
  <conditionalFormatting sqref="B71:G71 K71:P71">
    <cfRule type="cellIs" dxfId="431" priority="431" operator="equal">
      <formula>0.5</formula>
    </cfRule>
    <cfRule type="cellIs" dxfId="430" priority="432" operator="equal">
      <formula>1</formula>
    </cfRule>
  </conditionalFormatting>
  <conditionalFormatting sqref="H71 Q71">
    <cfRule type="cellIs" dxfId="429" priority="430" operator="greaterThan">
      <formula>0.1</formula>
    </cfRule>
  </conditionalFormatting>
  <conditionalFormatting sqref="G71 P71">
    <cfRule type="cellIs" dxfId="428" priority="429" operator="greaterThan">
      <formula>0.1</formula>
    </cfRule>
  </conditionalFormatting>
  <conditionalFormatting sqref="B55:G55 K55:P55 B63:G63 B71:G71 K63:P63 K71:P71">
    <cfRule type="cellIs" dxfId="427" priority="427" operator="equal">
      <formula>0.5</formula>
    </cfRule>
    <cfRule type="cellIs" dxfId="426" priority="428" operator="equal">
      <formula>1</formula>
    </cfRule>
  </conditionalFormatting>
  <conditionalFormatting sqref="Q71 H71 H63 Q63 Q55 H55">
    <cfRule type="cellIs" dxfId="425" priority="426" operator="greaterThan">
      <formula>0.1</formula>
    </cfRule>
  </conditionalFormatting>
  <conditionalFormatting sqref="P55 G55 G63 G71 P63 P71">
    <cfRule type="cellIs" dxfId="424" priority="425" operator="greaterThan">
      <formula>0.1</formula>
    </cfRule>
  </conditionalFormatting>
  <conditionalFormatting sqref="B7:G7 K7:P7 B15:G15 B23:G23 B31:G31 K15:P15 K23:P23 K31:P31">
    <cfRule type="cellIs" dxfId="423" priority="423" operator="equal">
      <formula>0.5</formula>
    </cfRule>
    <cfRule type="cellIs" dxfId="422" priority="424" operator="equal">
      <formula>1</formula>
    </cfRule>
  </conditionalFormatting>
  <conditionalFormatting sqref="H31 Q31 Q23 H23 H15 Q15 Q7 H7">
    <cfRule type="cellIs" dxfId="421" priority="422" operator="greaterThan">
      <formula>0.1</formula>
    </cfRule>
  </conditionalFormatting>
  <conditionalFormatting sqref="P7 G7 G15 G23 G31 P15 P23 P31">
    <cfRule type="cellIs" dxfId="420" priority="421" operator="greaterThan">
      <formula>0.1</formula>
    </cfRule>
  </conditionalFormatting>
  <conditionalFormatting sqref="B39:G39 K39:P39 B47:G47 B55:G55 B63:G63 K47:P47 K55:P55 K63:P63">
    <cfRule type="cellIs" dxfId="419" priority="419" operator="equal">
      <formula>0.5</formula>
    </cfRule>
    <cfRule type="cellIs" dxfId="418" priority="420" operator="equal">
      <formula>1</formula>
    </cfRule>
  </conditionalFormatting>
  <conditionalFormatting sqref="H63 Q63 Q55 H55 H47 Q47 Q39 H39">
    <cfRule type="cellIs" dxfId="417" priority="418" operator="greaterThan">
      <formula>0.1</formula>
    </cfRule>
  </conditionalFormatting>
  <conditionalFormatting sqref="P39 G39 G47 G55 G63 P47 P55 P63">
    <cfRule type="cellIs" dxfId="416" priority="417" operator="greaterThan">
      <formula>0.1</formula>
    </cfRule>
  </conditionalFormatting>
  <conditionalFormatting sqref="B7:G7 K7:P7 B15:G15 B23:G23 K15:P15 K23:P23 B31:G31 K31:P31 B39:G39 B47:G47 K39:P39 K47:P47">
    <cfRule type="cellIs" dxfId="415" priority="415" operator="equal">
      <formula>0.5</formula>
    </cfRule>
    <cfRule type="cellIs" dxfId="414" priority="416" operator="equal">
      <formula>1</formula>
    </cfRule>
  </conditionalFormatting>
  <conditionalFormatting sqref="Q23 H23 H15 Q15 Q7 H7 Q47 H47 H39 Q39 Q31 H31">
    <cfRule type="cellIs" dxfId="413" priority="414" operator="greaterThan">
      <formula>0.1</formula>
    </cfRule>
  </conditionalFormatting>
  <conditionalFormatting sqref="P7 G7 G15 G23 P15 P23 P31 G31 G39 G47 P39 P47">
    <cfRule type="cellIs" dxfId="412" priority="413" operator="greaterThan">
      <formula>0.1</formula>
    </cfRule>
  </conditionalFormatting>
  <conditionalFormatting sqref="B39:G39 K39:P39 B47:G47 B55:G55 B63:G63 K47:P47 K55:P55 K63:P63">
    <cfRule type="cellIs" dxfId="411" priority="411" operator="equal">
      <formula>0.5</formula>
    </cfRule>
    <cfRule type="cellIs" dxfId="410" priority="412" operator="equal">
      <formula>1</formula>
    </cfRule>
  </conditionalFormatting>
  <conditionalFormatting sqref="H63 Q63 Q55 H55 H47 Q47 Q39 H39">
    <cfRule type="cellIs" dxfId="409" priority="410" operator="greaterThan">
      <formula>0.1</formula>
    </cfRule>
  </conditionalFormatting>
  <conditionalFormatting sqref="P39 G39 G47 P47 G55 P55 G63 P63">
    <cfRule type="cellIs" dxfId="408" priority="409" operator="greaterThan">
      <formula>0.1</formula>
    </cfRule>
  </conditionalFormatting>
  <conditionalFormatting sqref="B71:G71 K71:P71">
    <cfRule type="cellIs" dxfId="407" priority="407" operator="equal">
      <formula>0.5</formula>
    </cfRule>
    <cfRule type="cellIs" dxfId="406" priority="408" operator="equal">
      <formula>1</formula>
    </cfRule>
  </conditionalFormatting>
  <conditionalFormatting sqref="H71 Q71">
    <cfRule type="cellIs" dxfId="405" priority="406" operator="greaterThan">
      <formula>0.1</formula>
    </cfRule>
  </conditionalFormatting>
  <conditionalFormatting sqref="G71 P71">
    <cfRule type="cellIs" dxfId="404" priority="405" operator="greaterThan">
      <formula>0.1</formula>
    </cfRule>
  </conditionalFormatting>
  <conditionalFormatting sqref="B55:G55 K55:P55 B63:G63 B71:G71 K63:P63 K71:P71">
    <cfRule type="cellIs" dxfId="403" priority="403" operator="equal">
      <formula>0.5</formula>
    </cfRule>
    <cfRule type="cellIs" dxfId="402" priority="404" operator="equal">
      <formula>1</formula>
    </cfRule>
  </conditionalFormatting>
  <conditionalFormatting sqref="Q71 H71 H63 Q63 Q55 H55">
    <cfRule type="cellIs" dxfId="401" priority="402" operator="greaterThan">
      <formula>0.1</formula>
    </cfRule>
  </conditionalFormatting>
  <conditionalFormatting sqref="P55 G55 G63 G71 P63 P71">
    <cfRule type="cellIs" dxfId="400" priority="401" operator="greaterThan">
      <formula>0.1</formula>
    </cfRule>
  </conditionalFormatting>
  <conditionalFormatting sqref="B39:G39 K39:P39 B55:G55 B63:G63 K55:P55 K63:P63 K47:P47 B47:G47">
    <cfRule type="cellIs" dxfId="399" priority="399" operator="equal">
      <formula>0.5</formula>
    </cfRule>
    <cfRule type="cellIs" dxfId="398" priority="400" operator="equal">
      <formula>1</formula>
    </cfRule>
  </conditionalFormatting>
  <conditionalFormatting sqref="H63 Q63 Q55 H55 H47 Q39 H39 Q47">
    <cfRule type="cellIs" dxfId="397" priority="398" operator="greaterThan">
      <formula>0.1</formula>
    </cfRule>
  </conditionalFormatting>
  <conditionalFormatting sqref="P39 G39 G55 G63 P55 P63 P47 G47">
    <cfRule type="cellIs" dxfId="396" priority="397" operator="greaterThan">
      <formula>0.1</formula>
    </cfRule>
  </conditionalFormatting>
  <conditionalFormatting sqref="B7:G7 K7:P7 B15:G15 B23:G23 B31:G31 K15:P15 K23:P23 K31:P31">
    <cfRule type="cellIs" dxfId="395" priority="395" operator="equal">
      <formula>0.5</formula>
    </cfRule>
    <cfRule type="cellIs" dxfId="394" priority="396" operator="equal">
      <formula>1</formula>
    </cfRule>
  </conditionalFormatting>
  <conditionalFormatting sqref="H31 Q31 Q23 H23 H15 Q15 Q7 H7">
    <cfRule type="cellIs" dxfId="393" priority="394" operator="greaterThan">
      <formula>0.1</formula>
    </cfRule>
  </conditionalFormatting>
  <conditionalFormatting sqref="P7 G7 G15 G23 G31 P15 P23 P31">
    <cfRule type="cellIs" dxfId="392" priority="393" operator="greaterThan">
      <formula>0.1</formula>
    </cfRule>
  </conditionalFormatting>
  <conditionalFormatting sqref="B7:G7 K7:P7 B15:G15 B23:G23 K15:P15 K23:P23 B31:G31 K31:P31 B39:G39 B47:G47 K39:P39 K47:P47">
    <cfRule type="cellIs" dxfId="391" priority="391" operator="equal">
      <formula>0.5</formula>
    </cfRule>
    <cfRule type="cellIs" dxfId="390" priority="392" operator="equal">
      <formula>1</formula>
    </cfRule>
  </conditionalFormatting>
  <conditionalFormatting sqref="Q23 H23 H15 Q15 Q7 H7 H47 H39 Q39 Q31 H31 Q47">
    <cfRule type="cellIs" dxfId="389" priority="390" operator="greaterThan">
      <formula>0.1</formula>
    </cfRule>
  </conditionalFormatting>
  <conditionalFormatting sqref="P7 G7 G15 G23 P15 P23 P31 G31 G39 G47 P39 P47">
    <cfRule type="cellIs" dxfId="388" priority="389" operator="greaterThan">
      <formula>0.1</formula>
    </cfRule>
  </conditionalFormatting>
  <conditionalFormatting sqref="B39:G39 K39:P39 B55:G55 B63:G63 K55:P55 K63:P63 K47:P47 B47:G47">
    <cfRule type="cellIs" dxfId="387" priority="387" operator="equal">
      <formula>0.5</formula>
    </cfRule>
    <cfRule type="cellIs" dxfId="386" priority="388" operator="equal">
      <formula>1</formula>
    </cfRule>
  </conditionalFormatting>
  <conditionalFormatting sqref="H63 Q63 Q55 H55 H47 Q39 H39 Q47">
    <cfRule type="cellIs" dxfId="385" priority="386" operator="greaterThan">
      <formula>0.1</formula>
    </cfRule>
  </conditionalFormatting>
  <conditionalFormatting sqref="P39 G39 G55 P55 G63 P63 P47 G47">
    <cfRule type="cellIs" dxfId="384" priority="385" operator="greaterThan">
      <formula>0.1</formula>
    </cfRule>
  </conditionalFormatting>
  <conditionalFormatting sqref="B71:G71 K71:P71">
    <cfRule type="cellIs" dxfId="383" priority="383" operator="equal">
      <formula>0.5</formula>
    </cfRule>
    <cfRule type="cellIs" dxfId="382" priority="384" operator="equal">
      <formula>1</formula>
    </cfRule>
  </conditionalFormatting>
  <conditionalFormatting sqref="H71 Q71">
    <cfRule type="cellIs" dxfId="381" priority="382" operator="greaterThan">
      <formula>0.1</formula>
    </cfRule>
  </conditionalFormatting>
  <conditionalFormatting sqref="G71 P71">
    <cfRule type="cellIs" dxfId="380" priority="381" operator="greaterThan">
      <formula>0.1</formula>
    </cfRule>
  </conditionalFormatting>
  <conditionalFormatting sqref="B55:G55 K55:P55 B63:G63 B71:G71 K63:P63 K71:P71">
    <cfRule type="cellIs" dxfId="379" priority="379" operator="equal">
      <formula>0.5</formula>
    </cfRule>
    <cfRule type="cellIs" dxfId="378" priority="380" operator="equal">
      <formula>1</formula>
    </cfRule>
  </conditionalFormatting>
  <conditionalFormatting sqref="Q71 H71 H63 Q63 Q55 H55">
    <cfRule type="cellIs" dxfId="377" priority="378" operator="greaterThan">
      <formula>0.1</formula>
    </cfRule>
  </conditionalFormatting>
  <conditionalFormatting sqref="P55 G55 G63 G71 P63 P71">
    <cfRule type="cellIs" dxfId="376" priority="377" operator="greaterThan">
      <formula>0.1</formula>
    </cfRule>
  </conditionalFormatting>
  <conditionalFormatting sqref="Q39">
    <cfRule type="cellIs" dxfId="375" priority="376" operator="greaterThan">
      <formula>0.1</formula>
    </cfRule>
  </conditionalFormatting>
  <conditionalFormatting sqref="H23">
    <cfRule type="cellIs" dxfId="374" priority="375" operator="greaterThan">
      <formula>0.1</formula>
    </cfRule>
  </conditionalFormatting>
  <conditionalFormatting sqref="Q15">
    <cfRule type="cellIs" dxfId="373" priority="374" operator="greaterThan">
      <formula>0.1</formula>
    </cfRule>
  </conditionalFormatting>
  <conditionalFormatting sqref="Q23">
    <cfRule type="cellIs" dxfId="372" priority="373" operator="greaterThan">
      <formula>0.1</formula>
    </cfRule>
  </conditionalFormatting>
  <conditionalFormatting sqref="H7">
    <cfRule type="cellIs" dxfId="371" priority="372" operator="greaterThan">
      <formula>0.1</formula>
    </cfRule>
  </conditionalFormatting>
  <conditionalFormatting sqref="Q7">
    <cfRule type="cellIs" dxfId="370" priority="371" operator="greaterThan">
      <formula>0.1</formula>
    </cfRule>
  </conditionalFormatting>
  <conditionalFormatting sqref="B7:G7 K7:P7 B15:G15 B23:G23 B31:G31 K15:P15 K23:P23 K31:P31">
    <cfRule type="cellIs" dxfId="369" priority="369" operator="equal">
      <formula>0.5</formula>
    </cfRule>
    <cfRule type="cellIs" dxfId="368" priority="370" operator="equal">
      <formula>1</formula>
    </cfRule>
  </conditionalFormatting>
  <conditionalFormatting sqref="H31 Q31 Q23 H23 H15 Q15 Q7 H7">
    <cfRule type="cellIs" dxfId="367" priority="368" operator="greaterThan">
      <formula>0.1</formula>
    </cfRule>
  </conditionalFormatting>
  <conditionalFormatting sqref="P7 G7 G15 G23 G31 P15 P23 P31">
    <cfRule type="cellIs" dxfId="366" priority="367" operator="greaterThan">
      <formula>0.1</formula>
    </cfRule>
  </conditionalFormatting>
  <conditionalFormatting sqref="B63:G63 K63:P63 K55:P55 B55:G55 K39:P39 B39:G39 K47:P47 B47:G47">
    <cfRule type="cellIs" dxfId="365" priority="365" operator="equal">
      <formula>0.5</formula>
    </cfRule>
    <cfRule type="cellIs" dxfId="364" priority="366" operator="equal">
      <formula>1</formula>
    </cfRule>
  </conditionalFormatting>
  <conditionalFormatting sqref="H63 Q63 H55 Q55 H47 H39 Q39 Q47">
    <cfRule type="cellIs" dxfId="363" priority="364" operator="greaterThan">
      <formula>0.1</formula>
    </cfRule>
  </conditionalFormatting>
  <conditionalFormatting sqref="P39 G39 G55 G63 P55 P63 P47 G47">
    <cfRule type="cellIs" dxfId="362" priority="363" operator="greaterThan">
      <formula>0.1</formula>
    </cfRule>
  </conditionalFormatting>
  <conditionalFormatting sqref="B7:G7 K7:P7 B15:G15 B23:G23 K15:P15 K23:P23 B31:G31 K31:P31 B39:G39 B47:G47 K39:P39 K47:P47">
    <cfRule type="cellIs" dxfId="361" priority="361" operator="equal">
      <formula>0.5</formula>
    </cfRule>
    <cfRule type="cellIs" dxfId="360" priority="362" operator="equal">
      <formula>1</formula>
    </cfRule>
  </conditionalFormatting>
  <conditionalFormatting sqref="Q23 H23 H15 Q15 Q7 H7 H47 H39 Q39 Q31 H31 Q47">
    <cfRule type="cellIs" dxfId="359" priority="360" operator="greaterThan">
      <formula>0.1</formula>
    </cfRule>
  </conditionalFormatting>
  <conditionalFormatting sqref="P7 G7 G15 G23 P15 P23 P31 G31 G39 G47 P39 P47">
    <cfRule type="cellIs" dxfId="358" priority="359" operator="greaterThan">
      <formula>0.1</formula>
    </cfRule>
  </conditionalFormatting>
  <conditionalFormatting sqref="B63:G63 K63:P63 K55:P55 B55:G55 K39:P39 B39:G39 K47:P47 B47:G47">
    <cfRule type="cellIs" dxfId="357" priority="357" operator="equal">
      <formula>0.5</formula>
    </cfRule>
    <cfRule type="cellIs" dxfId="356" priority="358" operator="equal">
      <formula>1</formula>
    </cfRule>
  </conditionalFormatting>
  <conditionalFormatting sqref="H63 Q63 H55 Q55 H47 H39 Q39 Q47">
    <cfRule type="cellIs" dxfId="355" priority="356" operator="greaterThan">
      <formula>0.1</formula>
    </cfRule>
  </conditionalFormatting>
  <conditionalFormatting sqref="P39 G39 G55 P55 G63 P63 P47 G47">
    <cfRule type="cellIs" dxfId="354" priority="355" operator="greaterThan">
      <formula>0.1</formula>
    </cfRule>
  </conditionalFormatting>
  <conditionalFormatting sqref="B71:G71 K71:P71">
    <cfRule type="cellIs" dxfId="353" priority="353" operator="equal">
      <formula>0.5</formula>
    </cfRule>
    <cfRule type="cellIs" dxfId="352" priority="354" operator="equal">
      <formula>1</formula>
    </cfRule>
  </conditionalFormatting>
  <conditionalFormatting sqref="H71 Q71">
    <cfRule type="cellIs" dxfId="351" priority="352" operator="greaterThan">
      <formula>0.1</formula>
    </cfRule>
  </conditionalFormatting>
  <conditionalFormatting sqref="G71 P71">
    <cfRule type="cellIs" dxfId="350" priority="351" operator="greaterThan">
      <formula>0.1</formula>
    </cfRule>
  </conditionalFormatting>
  <conditionalFormatting sqref="B63:G63 K63:P63 B71:G71 K71:P71 K55:P55 B55:G55">
    <cfRule type="cellIs" dxfId="349" priority="349" operator="equal">
      <formula>0.5</formula>
    </cfRule>
    <cfRule type="cellIs" dxfId="348" priority="350" operator="equal">
      <formula>1</formula>
    </cfRule>
  </conditionalFormatting>
  <conditionalFormatting sqref="H63 Q63 H71 Q71 H55 Q55">
    <cfRule type="cellIs" dxfId="347" priority="348" operator="greaterThan">
      <formula>0.1</formula>
    </cfRule>
  </conditionalFormatting>
  <conditionalFormatting sqref="P55 G55 G63 G71 P63 P71">
    <cfRule type="cellIs" dxfId="346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345" priority="345" operator="equal">
      <formula>0.5</formula>
    </cfRule>
    <cfRule type="cellIs" dxfId="344" priority="346" operator="equal">
      <formula>1</formula>
    </cfRule>
  </conditionalFormatting>
  <conditionalFormatting sqref="H63 Q63 H71 Q71 H55 Q55 H47 H31 H39 Q39 Q31 H23 Q15 Q23 H15 H7 Q7 Q47">
    <cfRule type="cellIs" dxfId="343" priority="344" operator="greaterThan">
      <formula>0.1</formula>
    </cfRule>
  </conditionalFormatting>
  <conditionalFormatting sqref="P7 G7 G15 G23 P15 P23 P31 G31 P39 G39 P55 G55 G71 P71 G63 P63 P47 G47">
    <cfRule type="cellIs" dxfId="342" priority="343" operator="greaterThan">
      <formula>0.1</formula>
    </cfRule>
  </conditionalFormatting>
  <conditionalFormatting sqref="B71:F71">
    <cfRule type="cellIs" dxfId="341" priority="341" operator="equal">
      <formula>0.5</formula>
    </cfRule>
    <cfRule type="cellIs" dxfId="340" priority="342" operator="equal">
      <formula>1</formula>
    </cfRule>
  </conditionalFormatting>
  <conditionalFormatting sqref="B71:F71">
    <cfRule type="cellIs" dxfId="339" priority="339" operator="equal">
      <formula>0.5</formula>
    </cfRule>
    <cfRule type="cellIs" dxfId="338" priority="340" operator="equal">
      <formula>1</formula>
    </cfRule>
  </conditionalFormatting>
  <conditionalFormatting sqref="K71:O71">
    <cfRule type="cellIs" dxfId="337" priority="337" operator="equal">
      <formula>0.5</formula>
    </cfRule>
    <cfRule type="cellIs" dxfId="336" priority="338" operator="equal">
      <formula>1</formula>
    </cfRule>
  </conditionalFormatting>
  <conditionalFormatting sqref="K71:O71">
    <cfRule type="cellIs" dxfId="335" priority="335" operator="equal">
      <formula>0.5</formula>
    </cfRule>
    <cfRule type="cellIs" dxfId="334" priority="336" operator="equal">
      <formula>1</formula>
    </cfRule>
  </conditionalFormatting>
  <conditionalFormatting sqref="B47:F47">
    <cfRule type="cellIs" dxfId="333" priority="333" operator="equal">
      <formula>0.5</formula>
    </cfRule>
    <cfRule type="cellIs" dxfId="332" priority="334" operator="equal">
      <formula>1</formula>
    </cfRule>
  </conditionalFormatting>
  <conditionalFormatting sqref="K47:O47">
    <cfRule type="cellIs" dxfId="331" priority="331" operator="equal">
      <formula>0.5</formula>
    </cfRule>
    <cfRule type="cellIs" dxfId="330" priority="332" operator="equal">
      <formula>1</formula>
    </cfRule>
  </conditionalFormatting>
  <conditionalFormatting sqref="K39:O39">
    <cfRule type="cellIs" dxfId="329" priority="329" operator="equal">
      <formula>0.5</formula>
    </cfRule>
    <cfRule type="cellIs" dxfId="328" priority="330" operator="equal">
      <formula>1</formula>
    </cfRule>
  </conditionalFormatting>
  <conditionalFormatting sqref="B39:F39">
    <cfRule type="cellIs" dxfId="327" priority="327" operator="equal">
      <formula>0.5</formula>
    </cfRule>
    <cfRule type="cellIs" dxfId="326" priority="328" operator="equal">
      <formula>1</formula>
    </cfRule>
  </conditionalFormatting>
  <conditionalFormatting sqref="B31:F31">
    <cfRule type="cellIs" dxfId="325" priority="325" operator="equal">
      <formula>0.5</formula>
    </cfRule>
    <cfRule type="cellIs" dxfId="324" priority="326" operator="equal">
      <formula>1</formula>
    </cfRule>
  </conditionalFormatting>
  <conditionalFormatting sqref="B31:F31">
    <cfRule type="cellIs" dxfId="323" priority="323" operator="equal">
      <formula>0.5</formula>
    </cfRule>
    <cfRule type="cellIs" dxfId="322" priority="324" operator="equal">
      <formula>1</formula>
    </cfRule>
  </conditionalFormatting>
  <conditionalFormatting sqref="B31:F31">
    <cfRule type="cellIs" dxfId="321" priority="321" operator="equal">
      <formula>0.5</formula>
    </cfRule>
    <cfRule type="cellIs" dxfId="320" priority="322" operator="equal">
      <formula>1</formula>
    </cfRule>
  </conditionalFormatting>
  <conditionalFormatting sqref="K31:O31">
    <cfRule type="cellIs" dxfId="319" priority="319" operator="equal">
      <formula>0.5</formula>
    </cfRule>
    <cfRule type="cellIs" dxfId="318" priority="320" operator="equal">
      <formula>1</formula>
    </cfRule>
  </conditionalFormatting>
  <conditionalFormatting sqref="K31:O31">
    <cfRule type="cellIs" dxfId="317" priority="317" operator="equal">
      <formula>0.5</formula>
    </cfRule>
    <cfRule type="cellIs" dxfId="316" priority="318" operator="equal">
      <formula>1</formula>
    </cfRule>
  </conditionalFormatting>
  <conditionalFormatting sqref="K31:O31">
    <cfRule type="cellIs" dxfId="315" priority="315" operator="equal">
      <formula>0.5</formula>
    </cfRule>
    <cfRule type="cellIs" dxfId="314" priority="316" operator="equal">
      <formula>1</formula>
    </cfRule>
  </conditionalFormatting>
  <conditionalFormatting sqref="K23:O23">
    <cfRule type="cellIs" dxfId="313" priority="313" operator="equal">
      <formula>0.5</formula>
    </cfRule>
    <cfRule type="cellIs" dxfId="312" priority="314" operator="equal">
      <formula>1</formula>
    </cfRule>
  </conditionalFormatting>
  <conditionalFormatting sqref="K23:O23">
    <cfRule type="cellIs" dxfId="311" priority="311" operator="equal">
      <formula>0.5</formula>
    </cfRule>
    <cfRule type="cellIs" dxfId="310" priority="312" operator="equal">
      <formula>1</formula>
    </cfRule>
  </conditionalFormatting>
  <conditionalFormatting sqref="K23:O23">
    <cfRule type="cellIs" dxfId="309" priority="309" operator="equal">
      <formula>0.5</formula>
    </cfRule>
    <cfRule type="cellIs" dxfId="308" priority="310" operator="equal">
      <formula>1</formula>
    </cfRule>
  </conditionalFormatting>
  <conditionalFormatting sqref="B23:F23">
    <cfRule type="cellIs" dxfId="307" priority="307" operator="equal">
      <formula>0.5</formula>
    </cfRule>
    <cfRule type="cellIs" dxfId="306" priority="308" operator="equal">
      <formula>1</formula>
    </cfRule>
  </conditionalFormatting>
  <conditionalFormatting sqref="B23:F23">
    <cfRule type="cellIs" dxfId="305" priority="305" operator="equal">
      <formula>0.5</formula>
    </cfRule>
    <cfRule type="cellIs" dxfId="304" priority="306" operator="equal">
      <formula>1</formula>
    </cfRule>
  </conditionalFormatting>
  <conditionalFormatting sqref="B23:F23">
    <cfRule type="cellIs" dxfId="303" priority="303" operator="equal">
      <formula>0.5</formula>
    </cfRule>
    <cfRule type="cellIs" dxfId="302" priority="304" operator="equal">
      <formula>1</formula>
    </cfRule>
  </conditionalFormatting>
  <conditionalFormatting sqref="B15:F15">
    <cfRule type="cellIs" dxfId="301" priority="301" operator="equal">
      <formula>0.5</formula>
    </cfRule>
    <cfRule type="cellIs" dxfId="300" priority="302" operator="equal">
      <formula>1</formula>
    </cfRule>
  </conditionalFormatting>
  <conditionalFormatting sqref="B15:F15">
    <cfRule type="cellIs" dxfId="299" priority="299" operator="equal">
      <formula>0.5</formula>
    </cfRule>
    <cfRule type="cellIs" dxfId="298" priority="300" operator="equal">
      <formula>1</formula>
    </cfRule>
  </conditionalFormatting>
  <conditionalFormatting sqref="B15:F15">
    <cfRule type="cellIs" dxfId="297" priority="297" operator="equal">
      <formula>0.5</formula>
    </cfRule>
    <cfRule type="cellIs" dxfId="296" priority="298" operator="equal">
      <formula>1</formula>
    </cfRule>
  </conditionalFormatting>
  <conditionalFormatting sqref="K15:O15">
    <cfRule type="cellIs" dxfId="295" priority="295" operator="equal">
      <formula>0.5</formula>
    </cfRule>
    <cfRule type="cellIs" dxfId="294" priority="296" operator="equal">
      <formula>1</formula>
    </cfRule>
  </conditionalFormatting>
  <conditionalFormatting sqref="K15:O15">
    <cfRule type="cellIs" dxfId="293" priority="293" operator="equal">
      <formula>0.5</formula>
    </cfRule>
    <cfRule type="cellIs" dxfId="292" priority="294" operator="equal">
      <formula>1</formula>
    </cfRule>
  </conditionalFormatting>
  <conditionalFormatting sqref="K15:O15">
    <cfRule type="cellIs" dxfId="291" priority="291" operator="equal">
      <formula>0.5</formula>
    </cfRule>
    <cfRule type="cellIs" dxfId="290" priority="292" operator="equal">
      <formula>1</formula>
    </cfRule>
  </conditionalFormatting>
  <conditionalFormatting sqref="B7:F7">
    <cfRule type="cellIs" dxfId="289" priority="289" operator="equal">
      <formula>0.5</formula>
    </cfRule>
    <cfRule type="cellIs" dxfId="288" priority="290" operator="equal">
      <formula>1</formula>
    </cfRule>
  </conditionalFormatting>
  <conditionalFormatting sqref="B7:F7">
    <cfRule type="cellIs" dxfId="287" priority="287" operator="equal">
      <formula>0.5</formula>
    </cfRule>
    <cfRule type="cellIs" dxfId="286" priority="288" operator="equal">
      <formula>1</formula>
    </cfRule>
  </conditionalFormatting>
  <conditionalFormatting sqref="B7:F7">
    <cfRule type="cellIs" dxfId="285" priority="285" operator="equal">
      <formula>0.5</formula>
    </cfRule>
    <cfRule type="cellIs" dxfId="284" priority="286" operator="equal">
      <formula>1</formula>
    </cfRule>
  </conditionalFormatting>
  <conditionalFormatting sqref="K7:O7">
    <cfRule type="cellIs" dxfId="283" priority="283" operator="equal">
      <formula>0.5</formula>
    </cfRule>
    <cfRule type="cellIs" dxfId="282" priority="284" operator="equal">
      <formula>1</formula>
    </cfRule>
  </conditionalFormatting>
  <conditionalFormatting sqref="K7:O7">
    <cfRule type="cellIs" dxfId="281" priority="281" operator="equal">
      <formula>0.5</formula>
    </cfRule>
    <cfRule type="cellIs" dxfId="280" priority="282" operator="equal">
      <formula>1</formula>
    </cfRule>
  </conditionalFormatting>
  <conditionalFormatting sqref="K7:O7">
    <cfRule type="cellIs" dxfId="279" priority="279" operator="equal">
      <formula>0.5</formula>
    </cfRule>
    <cfRule type="cellIs" dxfId="278" priority="280" operator="equal">
      <formula>1</formula>
    </cfRule>
  </conditionalFormatting>
  <conditionalFormatting sqref="K7:P7">
    <cfRule type="cellIs" dxfId="277" priority="277" operator="equal">
      <formula>0.5</formula>
    </cfRule>
    <cfRule type="cellIs" dxfId="276" priority="278" operator="equal">
      <formula>1</formula>
    </cfRule>
  </conditionalFormatting>
  <conditionalFormatting sqref="P7">
    <cfRule type="cellIs" dxfId="275" priority="276" operator="greaterThan">
      <formula>0.1</formula>
    </cfRule>
  </conditionalFormatting>
  <conditionalFormatting sqref="K7:P7">
    <cfRule type="cellIs" dxfId="274" priority="274" operator="equal">
      <formula>0.5</formula>
    </cfRule>
    <cfRule type="cellIs" dxfId="273" priority="275" operator="equal">
      <formula>1</formula>
    </cfRule>
  </conditionalFormatting>
  <conditionalFormatting sqref="P7">
    <cfRule type="cellIs" dxfId="272" priority="273" operator="greaterThan">
      <formula>0.1</formula>
    </cfRule>
  </conditionalFormatting>
  <conditionalFormatting sqref="K7:P7">
    <cfRule type="cellIs" dxfId="271" priority="271" operator="equal">
      <formula>0.5</formula>
    </cfRule>
    <cfRule type="cellIs" dxfId="270" priority="272" operator="equal">
      <formula>1</formula>
    </cfRule>
  </conditionalFormatting>
  <conditionalFormatting sqref="P7">
    <cfRule type="cellIs" dxfId="269" priority="270" operator="greaterThan">
      <formula>0.1</formula>
    </cfRule>
  </conditionalFormatting>
  <conditionalFormatting sqref="K7:P7">
    <cfRule type="cellIs" dxfId="268" priority="268" operator="equal">
      <formula>0.5</formula>
    </cfRule>
    <cfRule type="cellIs" dxfId="267" priority="269" operator="equal">
      <formula>1</formula>
    </cfRule>
  </conditionalFormatting>
  <conditionalFormatting sqref="P7">
    <cfRule type="cellIs" dxfId="266" priority="267" operator="greaterThan">
      <formula>0.1</formula>
    </cfRule>
  </conditionalFormatting>
  <conditionalFormatting sqref="K7:P7">
    <cfRule type="cellIs" dxfId="265" priority="265" operator="equal">
      <formula>0.5</formula>
    </cfRule>
    <cfRule type="cellIs" dxfId="264" priority="266" operator="equal">
      <formula>1</formula>
    </cfRule>
  </conditionalFormatting>
  <conditionalFormatting sqref="P7">
    <cfRule type="cellIs" dxfId="263" priority="264" operator="greaterThan">
      <formula>0.1</formula>
    </cfRule>
  </conditionalFormatting>
  <conditionalFormatting sqref="K7:O7">
    <cfRule type="cellIs" dxfId="262" priority="262" operator="equal">
      <formula>0.5</formula>
    </cfRule>
    <cfRule type="cellIs" dxfId="261" priority="263" operator="equal">
      <formula>1</formula>
    </cfRule>
  </conditionalFormatting>
  <conditionalFormatting sqref="K7:O7">
    <cfRule type="cellIs" dxfId="260" priority="260" operator="equal">
      <formula>0.5</formula>
    </cfRule>
    <cfRule type="cellIs" dxfId="259" priority="261" operator="equal">
      <formula>1</formula>
    </cfRule>
  </conditionalFormatting>
  <conditionalFormatting sqref="K7:O7">
    <cfRule type="cellIs" dxfId="258" priority="258" operator="equal">
      <formula>0.5</formula>
    </cfRule>
    <cfRule type="cellIs" dxfId="257" priority="259" operator="equal">
      <formula>1</formula>
    </cfRule>
  </conditionalFormatting>
  <conditionalFormatting sqref="K15:P15">
    <cfRule type="cellIs" dxfId="256" priority="256" operator="equal">
      <formula>0.5</formula>
    </cfRule>
    <cfRule type="cellIs" dxfId="255" priority="257" operator="equal">
      <formula>1</formula>
    </cfRule>
  </conditionalFormatting>
  <conditionalFormatting sqref="P15">
    <cfRule type="cellIs" dxfId="254" priority="255" operator="greaterThan">
      <formula>0.1</formula>
    </cfRule>
  </conditionalFormatting>
  <conditionalFormatting sqref="K15:P15">
    <cfRule type="cellIs" dxfId="253" priority="253" operator="equal">
      <formula>0.5</formula>
    </cfRule>
    <cfRule type="cellIs" dxfId="252" priority="254" operator="equal">
      <formula>1</formula>
    </cfRule>
  </conditionalFormatting>
  <conditionalFormatting sqref="P15">
    <cfRule type="cellIs" dxfId="251" priority="252" operator="greaterThan">
      <formula>0.1</formula>
    </cfRule>
  </conditionalFormatting>
  <conditionalFormatting sqref="K15:P15">
    <cfRule type="cellIs" dxfId="250" priority="250" operator="equal">
      <formula>0.5</formula>
    </cfRule>
    <cfRule type="cellIs" dxfId="249" priority="251" operator="equal">
      <formula>1</formula>
    </cfRule>
  </conditionalFormatting>
  <conditionalFormatting sqref="P15">
    <cfRule type="cellIs" dxfId="248" priority="249" operator="greaterThan">
      <formula>0.1</formula>
    </cfRule>
  </conditionalFormatting>
  <conditionalFormatting sqref="K15:P15">
    <cfRule type="cellIs" dxfId="247" priority="247" operator="equal">
      <formula>0.5</formula>
    </cfRule>
    <cfRule type="cellIs" dxfId="246" priority="248" operator="equal">
      <formula>1</formula>
    </cfRule>
  </conditionalFormatting>
  <conditionalFormatting sqref="P15">
    <cfRule type="cellIs" dxfId="245" priority="246" operator="greaterThan">
      <formula>0.1</formula>
    </cfRule>
  </conditionalFormatting>
  <conditionalFormatting sqref="K15:P15">
    <cfRule type="cellIs" dxfId="244" priority="244" operator="equal">
      <formula>0.5</formula>
    </cfRule>
    <cfRule type="cellIs" dxfId="243" priority="245" operator="equal">
      <formula>1</formula>
    </cfRule>
  </conditionalFormatting>
  <conditionalFormatting sqref="P15">
    <cfRule type="cellIs" dxfId="242" priority="243" operator="greaterThan">
      <formula>0.1</formula>
    </cfRule>
  </conditionalFormatting>
  <conditionalFormatting sqref="K15:O15">
    <cfRule type="cellIs" dxfId="241" priority="241" operator="equal">
      <formula>0.5</formula>
    </cfRule>
    <cfRule type="cellIs" dxfId="240" priority="242" operator="equal">
      <formula>1</formula>
    </cfRule>
  </conditionalFormatting>
  <conditionalFormatting sqref="K15:O15">
    <cfRule type="cellIs" dxfId="239" priority="239" operator="equal">
      <formula>0.5</formula>
    </cfRule>
    <cfRule type="cellIs" dxfId="238" priority="240" operator="equal">
      <formula>1</formula>
    </cfRule>
  </conditionalFormatting>
  <conditionalFormatting sqref="K15:O15">
    <cfRule type="cellIs" dxfId="237" priority="237" operator="equal">
      <formula>0.5</formula>
    </cfRule>
    <cfRule type="cellIs" dxfId="236" priority="238" operator="equal">
      <formula>1</formula>
    </cfRule>
  </conditionalFormatting>
  <conditionalFormatting sqref="K23:P23">
    <cfRule type="cellIs" dxfId="235" priority="235" operator="equal">
      <formula>0.5</formula>
    </cfRule>
    <cfRule type="cellIs" dxfId="234" priority="236" operator="equal">
      <formula>1</formula>
    </cfRule>
  </conditionalFormatting>
  <conditionalFormatting sqref="P23">
    <cfRule type="cellIs" dxfId="233" priority="234" operator="greaterThan">
      <formula>0.1</formula>
    </cfRule>
  </conditionalFormatting>
  <conditionalFormatting sqref="K23:P23">
    <cfRule type="cellIs" dxfId="232" priority="232" operator="equal">
      <formula>0.5</formula>
    </cfRule>
    <cfRule type="cellIs" dxfId="231" priority="233" operator="equal">
      <formula>1</formula>
    </cfRule>
  </conditionalFormatting>
  <conditionalFormatting sqref="P23">
    <cfRule type="cellIs" dxfId="230" priority="231" operator="greaterThan">
      <formula>0.1</formula>
    </cfRule>
  </conditionalFormatting>
  <conditionalFormatting sqref="K23:P23">
    <cfRule type="cellIs" dxfId="229" priority="229" operator="equal">
      <formula>0.5</formula>
    </cfRule>
    <cfRule type="cellIs" dxfId="228" priority="230" operator="equal">
      <formula>1</formula>
    </cfRule>
  </conditionalFormatting>
  <conditionalFormatting sqref="P23">
    <cfRule type="cellIs" dxfId="227" priority="228" operator="greaterThan">
      <formula>0.1</formula>
    </cfRule>
  </conditionalFormatting>
  <conditionalFormatting sqref="K23:P23">
    <cfRule type="cellIs" dxfId="226" priority="226" operator="equal">
      <formula>0.5</formula>
    </cfRule>
    <cfRule type="cellIs" dxfId="225" priority="227" operator="equal">
      <formula>1</formula>
    </cfRule>
  </conditionalFormatting>
  <conditionalFormatting sqref="P23">
    <cfRule type="cellIs" dxfId="224" priority="225" operator="greaterThan">
      <formula>0.1</formula>
    </cfRule>
  </conditionalFormatting>
  <conditionalFormatting sqref="K23:P23">
    <cfRule type="cellIs" dxfId="223" priority="223" operator="equal">
      <formula>0.5</formula>
    </cfRule>
    <cfRule type="cellIs" dxfId="222" priority="224" operator="equal">
      <formula>1</formula>
    </cfRule>
  </conditionalFormatting>
  <conditionalFormatting sqref="P23">
    <cfRule type="cellIs" dxfId="221" priority="222" operator="greaterThan">
      <formula>0.1</formula>
    </cfRule>
  </conditionalFormatting>
  <conditionalFormatting sqref="K23:O23">
    <cfRule type="cellIs" dxfId="220" priority="220" operator="equal">
      <formula>0.5</formula>
    </cfRule>
    <cfRule type="cellIs" dxfId="219" priority="221" operator="equal">
      <formula>1</formula>
    </cfRule>
  </conditionalFormatting>
  <conditionalFormatting sqref="K23:O23">
    <cfRule type="cellIs" dxfId="218" priority="218" operator="equal">
      <formula>0.5</formula>
    </cfRule>
    <cfRule type="cellIs" dxfId="217" priority="219" operator="equal">
      <formula>1</formula>
    </cfRule>
  </conditionalFormatting>
  <conditionalFormatting sqref="K23:O23">
    <cfRule type="cellIs" dxfId="216" priority="216" operator="equal">
      <formula>0.5</formula>
    </cfRule>
    <cfRule type="cellIs" dxfId="215" priority="217" operator="equal">
      <formula>1</formula>
    </cfRule>
  </conditionalFormatting>
  <conditionalFormatting sqref="K31:P31">
    <cfRule type="cellIs" dxfId="214" priority="214" operator="equal">
      <formula>0.5</formula>
    </cfRule>
    <cfRule type="cellIs" dxfId="213" priority="215" operator="equal">
      <formula>1</formula>
    </cfRule>
  </conditionalFormatting>
  <conditionalFormatting sqref="P31">
    <cfRule type="cellIs" dxfId="212" priority="213" operator="greaterThan">
      <formula>0.1</formula>
    </cfRule>
  </conditionalFormatting>
  <conditionalFormatting sqref="K31:P31">
    <cfRule type="cellIs" dxfId="211" priority="211" operator="equal">
      <formula>0.5</formula>
    </cfRule>
    <cfRule type="cellIs" dxfId="210" priority="212" operator="equal">
      <formula>1</formula>
    </cfRule>
  </conditionalFormatting>
  <conditionalFormatting sqref="P31">
    <cfRule type="cellIs" dxfId="209" priority="210" operator="greaterThan">
      <formula>0.1</formula>
    </cfRule>
  </conditionalFormatting>
  <conditionalFormatting sqref="K31:P31">
    <cfRule type="cellIs" dxfId="208" priority="208" operator="equal">
      <formula>0.5</formula>
    </cfRule>
    <cfRule type="cellIs" dxfId="207" priority="209" operator="equal">
      <formula>1</formula>
    </cfRule>
  </conditionalFormatting>
  <conditionalFormatting sqref="P31">
    <cfRule type="cellIs" dxfId="206" priority="207" operator="greaterThan">
      <formula>0.1</formula>
    </cfRule>
  </conditionalFormatting>
  <conditionalFormatting sqref="K31:P31">
    <cfRule type="cellIs" dxfId="205" priority="205" operator="equal">
      <formula>0.5</formula>
    </cfRule>
    <cfRule type="cellIs" dxfId="204" priority="206" operator="equal">
      <formula>1</formula>
    </cfRule>
  </conditionalFormatting>
  <conditionalFormatting sqref="P31">
    <cfRule type="cellIs" dxfId="203" priority="204" operator="greaterThan">
      <formula>0.1</formula>
    </cfRule>
  </conditionalFormatting>
  <conditionalFormatting sqref="K31:P31">
    <cfRule type="cellIs" dxfId="202" priority="202" operator="equal">
      <formula>0.5</formula>
    </cfRule>
    <cfRule type="cellIs" dxfId="201" priority="203" operator="equal">
      <formula>1</formula>
    </cfRule>
  </conditionalFormatting>
  <conditionalFormatting sqref="P31">
    <cfRule type="cellIs" dxfId="200" priority="201" operator="greaterThan">
      <formula>0.1</formula>
    </cfRule>
  </conditionalFormatting>
  <conditionalFormatting sqref="K31:O31">
    <cfRule type="cellIs" dxfId="199" priority="199" operator="equal">
      <formula>0.5</formula>
    </cfRule>
    <cfRule type="cellIs" dxfId="198" priority="200" operator="equal">
      <formula>1</formula>
    </cfRule>
  </conditionalFormatting>
  <conditionalFormatting sqref="K31:O31">
    <cfRule type="cellIs" dxfId="197" priority="197" operator="equal">
      <formula>0.5</formula>
    </cfRule>
    <cfRule type="cellIs" dxfId="196" priority="198" operator="equal">
      <formula>1</formula>
    </cfRule>
  </conditionalFormatting>
  <conditionalFormatting sqref="K31:O31">
    <cfRule type="cellIs" dxfId="195" priority="195" operator="equal">
      <formula>0.5</formula>
    </cfRule>
    <cfRule type="cellIs" dxfId="194" priority="196" operator="equal">
      <formula>1</formula>
    </cfRule>
  </conditionalFormatting>
  <conditionalFormatting sqref="K39:P39">
    <cfRule type="cellIs" dxfId="193" priority="193" operator="equal">
      <formula>0.5</formula>
    </cfRule>
    <cfRule type="cellIs" dxfId="192" priority="194" operator="equal">
      <formula>1</formula>
    </cfRule>
  </conditionalFormatting>
  <conditionalFormatting sqref="P39">
    <cfRule type="cellIs" dxfId="191" priority="192" operator="greaterThan">
      <formula>0.1</formula>
    </cfRule>
  </conditionalFormatting>
  <conditionalFormatting sqref="K39:P39">
    <cfRule type="cellIs" dxfId="190" priority="190" operator="equal">
      <formula>0.5</formula>
    </cfRule>
    <cfRule type="cellIs" dxfId="189" priority="191" operator="equal">
      <formula>1</formula>
    </cfRule>
  </conditionalFormatting>
  <conditionalFormatting sqref="P39">
    <cfRule type="cellIs" dxfId="188" priority="189" operator="greaterThan">
      <formula>0.1</formula>
    </cfRule>
  </conditionalFormatting>
  <conditionalFormatting sqref="K39:P39">
    <cfRule type="cellIs" dxfId="187" priority="187" operator="equal">
      <formula>0.5</formula>
    </cfRule>
    <cfRule type="cellIs" dxfId="186" priority="188" operator="equal">
      <formula>1</formula>
    </cfRule>
  </conditionalFormatting>
  <conditionalFormatting sqref="P39">
    <cfRule type="cellIs" dxfId="185" priority="186" operator="greaterThan">
      <formula>0.1</formula>
    </cfRule>
  </conditionalFormatting>
  <conditionalFormatting sqref="K39:P39">
    <cfRule type="cellIs" dxfId="184" priority="184" operator="equal">
      <formula>0.5</formula>
    </cfRule>
    <cfRule type="cellIs" dxfId="183" priority="185" operator="equal">
      <formula>1</formula>
    </cfRule>
  </conditionalFormatting>
  <conditionalFormatting sqref="P39">
    <cfRule type="cellIs" dxfId="182" priority="183" operator="greaterThan">
      <formula>0.1</formula>
    </cfRule>
  </conditionalFormatting>
  <conditionalFormatting sqref="K39:P39">
    <cfRule type="cellIs" dxfId="181" priority="181" operator="equal">
      <formula>0.5</formula>
    </cfRule>
    <cfRule type="cellIs" dxfId="180" priority="182" operator="equal">
      <formula>1</formula>
    </cfRule>
  </conditionalFormatting>
  <conditionalFormatting sqref="P39">
    <cfRule type="cellIs" dxfId="179" priority="180" operator="greaterThan">
      <formula>0.1</formula>
    </cfRule>
  </conditionalFormatting>
  <conditionalFormatting sqref="K39:O39">
    <cfRule type="cellIs" dxfId="178" priority="178" operator="equal">
      <formula>0.5</formula>
    </cfRule>
    <cfRule type="cellIs" dxfId="177" priority="179" operator="equal">
      <formula>1</formula>
    </cfRule>
  </conditionalFormatting>
  <conditionalFormatting sqref="K39:O39">
    <cfRule type="cellIs" dxfId="176" priority="176" operator="equal">
      <formula>0.5</formula>
    </cfRule>
    <cfRule type="cellIs" dxfId="175" priority="177" operator="equal">
      <formula>1</formula>
    </cfRule>
  </conditionalFormatting>
  <conditionalFormatting sqref="K39:O39">
    <cfRule type="cellIs" dxfId="174" priority="174" operator="equal">
      <formula>0.5</formula>
    </cfRule>
    <cfRule type="cellIs" dxfId="173" priority="175" operator="equal">
      <formula>1</formula>
    </cfRule>
  </conditionalFormatting>
  <conditionalFormatting sqref="K47:P47">
    <cfRule type="cellIs" dxfId="172" priority="172" operator="equal">
      <formula>0.5</formula>
    </cfRule>
    <cfRule type="cellIs" dxfId="171" priority="173" operator="equal">
      <formula>1</formula>
    </cfRule>
  </conditionalFormatting>
  <conditionalFormatting sqref="P47">
    <cfRule type="cellIs" dxfId="170" priority="171" operator="greaterThan">
      <formula>0.1</formula>
    </cfRule>
  </conditionalFormatting>
  <conditionalFormatting sqref="K47:P47">
    <cfRule type="cellIs" dxfId="169" priority="169" operator="equal">
      <formula>0.5</formula>
    </cfRule>
    <cfRule type="cellIs" dxfId="168" priority="170" operator="equal">
      <formula>1</formula>
    </cfRule>
  </conditionalFormatting>
  <conditionalFormatting sqref="P47">
    <cfRule type="cellIs" dxfId="167" priority="168" operator="greaterThan">
      <formula>0.1</formula>
    </cfRule>
  </conditionalFormatting>
  <conditionalFormatting sqref="K47:P47">
    <cfRule type="cellIs" dxfId="166" priority="166" operator="equal">
      <formula>0.5</formula>
    </cfRule>
    <cfRule type="cellIs" dxfId="165" priority="167" operator="equal">
      <formula>1</formula>
    </cfRule>
  </conditionalFormatting>
  <conditionalFormatting sqref="P47">
    <cfRule type="cellIs" dxfId="164" priority="165" operator="greaterThan">
      <formula>0.1</formula>
    </cfRule>
  </conditionalFormatting>
  <conditionalFormatting sqref="K47:P47">
    <cfRule type="cellIs" dxfId="163" priority="163" operator="equal">
      <formula>0.5</formula>
    </cfRule>
    <cfRule type="cellIs" dxfId="162" priority="164" operator="equal">
      <formula>1</formula>
    </cfRule>
  </conditionalFormatting>
  <conditionalFormatting sqref="P47">
    <cfRule type="cellIs" dxfId="161" priority="162" operator="greaterThan">
      <formula>0.1</formula>
    </cfRule>
  </conditionalFormatting>
  <conditionalFormatting sqref="K47:P47">
    <cfRule type="cellIs" dxfId="160" priority="160" operator="equal">
      <formula>0.5</formula>
    </cfRule>
    <cfRule type="cellIs" dxfId="159" priority="161" operator="equal">
      <formula>1</formula>
    </cfRule>
  </conditionalFormatting>
  <conditionalFormatting sqref="P47">
    <cfRule type="cellIs" dxfId="158" priority="159" operator="greaterThan">
      <formula>0.1</formula>
    </cfRule>
  </conditionalFormatting>
  <conditionalFormatting sqref="K47:O47">
    <cfRule type="cellIs" dxfId="157" priority="157" operator="equal">
      <formula>0.5</formula>
    </cfRule>
    <cfRule type="cellIs" dxfId="156" priority="158" operator="equal">
      <formula>1</formula>
    </cfRule>
  </conditionalFormatting>
  <conditionalFormatting sqref="K47:O47">
    <cfRule type="cellIs" dxfId="155" priority="155" operator="equal">
      <formula>0.5</formula>
    </cfRule>
    <cfRule type="cellIs" dxfId="154" priority="156" operator="equal">
      <formula>1</formula>
    </cfRule>
  </conditionalFormatting>
  <conditionalFormatting sqref="K47:O47">
    <cfRule type="cellIs" dxfId="153" priority="153" operator="equal">
      <formula>0.5</formula>
    </cfRule>
    <cfRule type="cellIs" dxfId="152" priority="154" operator="equal">
      <formula>1</formula>
    </cfRule>
  </conditionalFormatting>
  <conditionalFormatting sqref="K55:P55">
    <cfRule type="cellIs" dxfId="151" priority="151" operator="equal">
      <formula>0.5</formula>
    </cfRule>
    <cfRule type="cellIs" dxfId="150" priority="152" operator="equal">
      <formula>1</formula>
    </cfRule>
  </conditionalFormatting>
  <conditionalFormatting sqref="P55">
    <cfRule type="cellIs" dxfId="149" priority="150" operator="greaterThan">
      <formula>0.1</formula>
    </cfRule>
  </conditionalFormatting>
  <conditionalFormatting sqref="K55:P55">
    <cfRule type="cellIs" dxfId="148" priority="148" operator="equal">
      <formula>0.5</formula>
    </cfRule>
    <cfRule type="cellIs" dxfId="147" priority="149" operator="equal">
      <formula>1</formula>
    </cfRule>
  </conditionalFormatting>
  <conditionalFormatting sqref="P55">
    <cfRule type="cellIs" dxfId="146" priority="147" operator="greaterThan">
      <formula>0.1</formula>
    </cfRule>
  </conditionalFormatting>
  <conditionalFormatting sqref="K55:P55">
    <cfRule type="cellIs" dxfId="145" priority="145" operator="equal">
      <formula>0.5</formula>
    </cfRule>
    <cfRule type="cellIs" dxfId="144" priority="146" operator="equal">
      <formula>1</formula>
    </cfRule>
  </conditionalFormatting>
  <conditionalFormatting sqref="P55">
    <cfRule type="cellIs" dxfId="143" priority="144" operator="greaterThan">
      <formula>0.1</formula>
    </cfRule>
  </conditionalFormatting>
  <conditionalFormatting sqref="K55:P55">
    <cfRule type="cellIs" dxfId="142" priority="142" operator="equal">
      <formula>0.5</formula>
    </cfRule>
    <cfRule type="cellIs" dxfId="141" priority="143" operator="equal">
      <formula>1</formula>
    </cfRule>
  </conditionalFormatting>
  <conditionalFormatting sqref="P55">
    <cfRule type="cellIs" dxfId="140" priority="141" operator="greaterThan">
      <formula>0.1</formula>
    </cfRule>
  </conditionalFormatting>
  <conditionalFormatting sqref="K55:P55">
    <cfRule type="cellIs" dxfId="139" priority="139" operator="equal">
      <formula>0.5</formula>
    </cfRule>
    <cfRule type="cellIs" dxfId="138" priority="140" operator="equal">
      <formula>1</formula>
    </cfRule>
  </conditionalFormatting>
  <conditionalFormatting sqref="P55">
    <cfRule type="cellIs" dxfId="137" priority="138" operator="greaterThan">
      <formula>0.1</formula>
    </cfRule>
  </conditionalFormatting>
  <conditionalFormatting sqref="K55:O55">
    <cfRule type="cellIs" dxfId="136" priority="136" operator="equal">
      <formula>0.5</formula>
    </cfRule>
    <cfRule type="cellIs" dxfId="135" priority="137" operator="equal">
      <formula>1</formula>
    </cfRule>
  </conditionalFormatting>
  <conditionalFormatting sqref="K55:O55">
    <cfRule type="cellIs" dxfId="134" priority="134" operator="equal">
      <formula>0.5</formula>
    </cfRule>
    <cfRule type="cellIs" dxfId="133" priority="135" operator="equal">
      <formula>1</formula>
    </cfRule>
  </conditionalFormatting>
  <conditionalFormatting sqref="K55:O55">
    <cfRule type="cellIs" dxfId="132" priority="132" operator="equal">
      <formula>0.5</formula>
    </cfRule>
    <cfRule type="cellIs" dxfId="131" priority="133" operator="equal">
      <formula>1</formula>
    </cfRule>
  </conditionalFormatting>
  <conditionalFormatting sqref="K63:P63">
    <cfRule type="cellIs" dxfId="130" priority="130" operator="equal">
      <formula>0.5</formula>
    </cfRule>
    <cfRule type="cellIs" dxfId="129" priority="131" operator="equal">
      <formula>1</formula>
    </cfRule>
  </conditionalFormatting>
  <conditionalFormatting sqref="P63">
    <cfRule type="cellIs" dxfId="128" priority="129" operator="greaterThan">
      <formula>0.1</formula>
    </cfRule>
  </conditionalFormatting>
  <conditionalFormatting sqref="K63:P63">
    <cfRule type="cellIs" dxfId="127" priority="127" operator="equal">
      <formula>0.5</formula>
    </cfRule>
    <cfRule type="cellIs" dxfId="126" priority="128" operator="equal">
      <formula>1</formula>
    </cfRule>
  </conditionalFormatting>
  <conditionalFormatting sqref="P63">
    <cfRule type="cellIs" dxfId="125" priority="126" operator="greaterThan">
      <formula>0.1</formula>
    </cfRule>
  </conditionalFormatting>
  <conditionalFormatting sqref="K63:P63">
    <cfRule type="cellIs" dxfId="124" priority="124" operator="equal">
      <formula>0.5</formula>
    </cfRule>
    <cfRule type="cellIs" dxfId="123" priority="125" operator="equal">
      <formula>1</formula>
    </cfRule>
  </conditionalFormatting>
  <conditionalFormatting sqref="P63">
    <cfRule type="cellIs" dxfId="122" priority="123" operator="greaterThan">
      <formula>0.1</formula>
    </cfRule>
  </conditionalFormatting>
  <conditionalFormatting sqref="K63:P63">
    <cfRule type="cellIs" dxfId="121" priority="121" operator="equal">
      <formula>0.5</formula>
    </cfRule>
    <cfRule type="cellIs" dxfId="120" priority="122" operator="equal">
      <formula>1</formula>
    </cfRule>
  </conditionalFormatting>
  <conditionalFormatting sqref="P63">
    <cfRule type="cellIs" dxfId="119" priority="120" operator="greaterThan">
      <formula>0.1</formula>
    </cfRule>
  </conditionalFormatting>
  <conditionalFormatting sqref="K63:P63">
    <cfRule type="cellIs" dxfId="118" priority="118" operator="equal">
      <formula>0.5</formula>
    </cfRule>
    <cfRule type="cellIs" dxfId="117" priority="119" operator="equal">
      <formula>1</formula>
    </cfRule>
  </conditionalFormatting>
  <conditionalFormatting sqref="P63">
    <cfRule type="cellIs" dxfId="116" priority="117" operator="greaterThan">
      <formula>0.1</formula>
    </cfRule>
  </conditionalFormatting>
  <conditionalFormatting sqref="K63:O63">
    <cfRule type="cellIs" dxfId="115" priority="115" operator="equal">
      <formula>0.5</formula>
    </cfRule>
    <cfRule type="cellIs" dxfId="114" priority="116" operator="equal">
      <formula>1</formula>
    </cfRule>
  </conditionalFormatting>
  <conditionalFormatting sqref="K63:O63">
    <cfRule type="cellIs" dxfId="113" priority="113" operator="equal">
      <formula>0.5</formula>
    </cfRule>
    <cfRule type="cellIs" dxfId="112" priority="114" operator="equal">
      <formula>1</formula>
    </cfRule>
  </conditionalFormatting>
  <conditionalFormatting sqref="K63:O63">
    <cfRule type="cellIs" dxfId="111" priority="111" operator="equal">
      <formula>0.5</formula>
    </cfRule>
    <cfRule type="cellIs" dxfId="110" priority="112" operator="equal">
      <formula>1</formula>
    </cfRule>
  </conditionalFormatting>
  <conditionalFormatting sqref="K71:P71">
    <cfRule type="cellIs" dxfId="109" priority="109" operator="equal">
      <formula>0.5</formula>
    </cfRule>
    <cfRule type="cellIs" dxfId="108" priority="110" operator="equal">
      <formula>1</formula>
    </cfRule>
  </conditionalFormatting>
  <conditionalFormatting sqref="P71">
    <cfRule type="cellIs" dxfId="107" priority="108" operator="greaterThan">
      <formula>0.1</formula>
    </cfRule>
  </conditionalFormatting>
  <conditionalFormatting sqref="K71:P71">
    <cfRule type="cellIs" dxfId="106" priority="106" operator="equal">
      <formula>0.5</formula>
    </cfRule>
    <cfRule type="cellIs" dxfId="105" priority="107" operator="equal">
      <formula>1</formula>
    </cfRule>
  </conditionalFormatting>
  <conditionalFormatting sqref="P71">
    <cfRule type="cellIs" dxfId="104" priority="105" operator="greaterThan">
      <formula>0.1</formula>
    </cfRule>
  </conditionalFormatting>
  <conditionalFormatting sqref="K71:P71">
    <cfRule type="cellIs" dxfId="103" priority="103" operator="equal">
      <formula>0.5</formula>
    </cfRule>
    <cfRule type="cellIs" dxfId="102" priority="104" operator="equal">
      <formula>1</formula>
    </cfRule>
  </conditionalFormatting>
  <conditionalFormatting sqref="P71">
    <cfRule type="cellIs" dxfId="101" priority="102" operator="greaterThan">
      <formula>0.1</formula>
    </cfRule>
  </conditionalFormatting>
  <conditionalFormatting sqref="K71:P71">
    <cfRule type="cellIs" dxfId="100" priority="100" operator="equal">
      <formula>0.5</formula>
    </cfRule>
    <cfRule type="cellIs" dxfId="99" priority="101" operator="equal">
      <formula>1</formula>
    </cfRule>
  </conditionalFormatting>
  <conditionalFormatting sqref="P71">
    <cfRule type="cellIs" dxfId="98" priority="99" operator="greaterThan">
      <formula>0.1</formula>
    </cfRule>
  </conditionalFormatting>
  <conditionalFormatting sqref="K71:P71">
    <cfRule type="cellIs" dxfId="97" priority="97" operator="equal">
      <formula>0.5</formula>
    </cfRule>
    <cfRule type="cellIs" dxfId="96" priority="98" operator="equal">
      <formula>1</formula>
    </cfRule>
  </conditionalFormatting>
  <conditionalFormatting sqref="P71">
    <cfRule type="cellIs" dxfId="95" priority="96" operator="greaterThan">
      <formula>0.1</formula>
    </cfRule>
  </conditionalFormatting>
  <conditionalFormatting sqref="K71:O71">
    <cfRule type="cellIs" dxfId="94" priority="94" operator="equal">
      <formula>0.5</formula>
    </cfRule>
    <cfRule type="cellIs" dxfId="93" priority="95" operator="equal">
      <formula>1</formula>
    </cfRule>
  </conditionalFormatting>
  <conditionalFormatting sqref="K71:O71">
    <cfRule type="cellIs" dxfId="92" priority="92" operator="equal">
      <formula>0.5</formula>
    </cfRule>
    <cfRule type="cellIs" dxfId="91" priority="93" operator="equal">
      <formula>1</formula>
    </cfRule>
  </conditionalFormatting>
  <conditionalFormatting sqref="K71:O71">
    <cfRule type="cellIs" dxfId="90" priority="90" operator="equal">
      <formula>0.5</formula>
    </cfRule>
    <cfRule type="cellIs" dxfId="89" priority="91" operator="equal">
      <formula>1</formula>
    </cfRule>
  </conditionalFormatting>
  <conditionalFormatting sqref="H71">
    <cfRule type="cellIs" dxfId="88" priority="89" operator="greaterThan">
      <formula>0.1</formula>
    </cfRule>
  </conditionalFormatting>
  <conditionalFormatting sqref="H71">
    <cfRule type="cellIs" dxfId="87" priority="88" operator="greaterThan">
      <formula>0.1</formula>
    </cfRule>
  </conditionalFormatting>
  <conditionalFormatting sqref="Q71">
    <cfRule type="cellIs" dxfId="86" priority="87" operator="greaterThan">
      <formula>0.1</formula>
    </cfRule>
  </conditionalFormatting>
  <conditionalFormatting sqref="Q71">
    <cfRule type="cellIs" dxfId="85" priority="86" operator="greaterThan">
      <formula>0.1</formula>
    </cfRule>
  </conditionalFormatting>
  <conditionalFormatting sqref="H47">
    <cfRule type="cellIs" dxfId="84" priority="85" operator="greaterThan">
      <formula>0.1</formula>
    </cfRule>
  </conditionalFormatting>
  <conditionalFormatting sqref="Q47">
    <cfRule type="cellIs" dxfId="83" priority="84" operator="greaterThan">
      <formula>0.1</formula>
    </cfRule>
  </conditionalFormatting>
  <conditionalFormatting sqref="H31">
    <cfRule type="cellIs" dxfId="82" priority="83" operator="greaterThan">
      <formula>0.1</formula>
    </cfRule>
  </conditionalFormatting>
  <conditionalFormatting sqref="H31">
    <cfRule type="cellIs" dxfId="81" priority="82" operator="greaterThan">
      <formula>0.1</formula>
    </cfRule>
  </conditionalFormatting>
  <conditionalFormatting sqref="H31">
    <cfRule type="cellIs" dxfId="80" priority="81" operator="greaterThan">
      <formula>0.1</formula>
    </cfRule>
  </conditionalFormatting>
  <conditionalFormatting sqref="H39">
    <cfRule type="cellIs" dxfId="79" priority="80" operator="greaterThan">
      <formula>0.1</formula>
    </cfRule>
  </conditionalFormatting>
  <conditionalFormatting sqref="Q31">
    <cfRule type="cellIs" dxfId="78" priority="79" operator="greaterThan">
      <formula>0.1</formula>
    </cfRule>
  </conditionalFormatting>
  <conditionalFormatting sqref="Q31">
    <cfRule type="cellIs" dxfId="77" priority="78" operator="greaterThan">
      <formula>0.1</formula>
    </cfRule>
  </conditionalFormatting>
  <conditionalFormatting sqref="Q31">
    <cfRule type="cellIs" dxfId="76" priority="77" operator="greaterThan">
      <formula>0.1</formula>
    </cfRule>
  </conditionalFormatting>
  <conditionalFormatting sqref="H23">
    <cfRule type="cellIs" dxfId="75" priority="76" operator="greaterThan">
      <formula>0.1</formula>
    </cfRule>
  </conditionalFormatting>
  <conditionalFormatting sqref="H23">
    <cfRule type="cellIs" dxfId="74" priority="75" operator="greaterThan">
      <formula>0.1</formula>
    </cfRule>
  </conditionalFormatting>
  <conditionalFormatting sqref="Q15">
    <cfRule type="cellIs" dxfId="73" priority="74" operator="greaterThan">
      <formula>0.1</formula>
    </cfRule>
  </conditionalFormatting>
  <conditionalFormatting sqref="Q15">
    <cfRule type="cellIs" dxfId="72" priority="73" operator="greaterThan">
      <formula>0.1</formula>
    </cfRule>
  </conditionalFormatting>
  <conditionalFormatting sqref="Q23">
    <cfRule type="cellIs" dxfId="71" priority="72" operator="greaterThan">
      <formula>0.1</formula>
    </cfRule>
  </conditionalFormatting>
  <conditionalFormatting sqref="Q23">
    <cfRule type="cellIs" dxfId="70" priority="71" operator="greaterThan">
      <formula>0.1</formula>
    </cfRule>
  </conditionalFormatting>
  <conditionalFormatting sqref="H15">
    <cfRule type="cellIs" dxfId="69" priority="70" operator="greaterThan">
      <formula>0.1</formula>
    </cfRule>
  </conditionalFormatting>
  <conditionalFormatting sqref="H15">
    <cfRule type="cellIs" dxfId="68" priority="69" operator="greaterThan">
      <formula>0.1</formula>
    </cfRule>
  </conditionalFormatting>
  <conditionalFormatting sqref="H15">
    <cfRule type="cellIs" dxfId="67" priority="68" operator="greaterThan">
      <formula>0.1</formula>
    </cfRule>
  </conditionalFormatting>
  <conditionalFormatting sqref="H7">
    <cfRule type="cellIs" dxfId="66" priority="67" operator="greaterThan">
      <formula>0.1</formula>
    </cfRule>
  </conditionalFormatting>
  <conditionalFormatting sqref="H7">
    <cfRule type="cellIs" dxfId="65" priority="66" operator="greaterThan">
      <formula>0.1</formula>
    </cfRule>
  </conditionalFormatting>
  <conditionalFormatting sqref="Q7">
    <cfRule type="cellIs" dxfId="64" priority="65" operator="greaterThan">
      <formula>0.1</formula>
    </cfRule>
  </conditionalFormatting>
  <conditionalFormatting sqref="Q7">
    <cfRule type="cellIs" dxfId="63" priority="64" operator="greaterThan">
      <formula>0.1</formula>
    </cfRule>
  </conditionalFormatting>
  <conditionalFormatting sqref="Q47">
    <cfRule type="cellIs" dxfId="62" priority="63" operator="greaterThan">
      <formula>0.1</formula>
    </cfRule>
  </conditionalFormatting>
  <conditionalFormatting sqref="K47:O47">
    <cfRule type="cellIs" dxfId="61" priority="61" operator="equal">
      <formula>0.5</formula>
    </cfRule>
    <cfRule type="cellIs" dxfId="60" priority="62" operator="equal">
      <formula>1</formula>
    </cfRule>
  </conditionalFormatting>
  <conditionalFormatting sqref="K47:P47">
    <cfRule type="cellIs" dxfId="59" priority="59" operator="equal">
      <formula>0.5</formula>
    </cfRule>
    <cfRule type="cellIs" dxfId="58" priority="60" operator="equal">
      <formula>1</formula>
    </cfRule>
  </conditionalFormatting>
  <conditionalFormatting sqref="P47">
    <cfRule type="cellIs" dxfId="57" priority="58" operator="greaterThan">
      <formula>0.1</formula>
    </cfRule>
  </conditionalFormatting>
  <conditionalFormatting sqref="K47:P47">
    <cfRule type="cellIs" dxfId="56" priority="56" operator="equal">
      <formula>0.5</formula>
    </cfRule>
    <cfRule type="cellIs" dxfId="55" priority="57" operator="equal">
      <formula>1</formula>
    </cfRule>
  </conditionalFormatting>
  <conditionalFormatting sqref="P47">
    <cfRule type="cellIs" dxfId="54" priority="55" operator="greaterThan">
      <formula>0.1</formula>
    </cfRule>
  </conditionalFormatting>
  <conditionalFormatting sqref="K47:P47">
    <cfRule type="cellIs" dxfId="53" priority="53" operator="equal">
      <formula>0.5</formula>
    </cfRule>
    <cfRule type="cellIs" dxfId="52" priority="54" operator="equal">
      <formula>1</formula>
    </cfRule>
  </conditionalFormatting>
  <conditionalFormatting sqref="P47">
    <cfRule type="cellIs" dxfId="51" priority="52" operator="greaterThan">
      <formula>0.1</formula>
    </cfRule>
  </conditionalFormatting>
  <conditionalFormatting sqref="K47:P47">
    <cfRule type="cellIs" dxfId="50" priority="50" operator="equal">
      <formula>0.5</formula>
    </cfRule>
    <cfRule type="cellIs" dxfId="49" priority="51" operator="equal">
      <formula>1</formula>
    </cfRule>
  </conditionalFormatting>
  <conditionalFormatting sqref="P47">
    <cfRule type="cellIs" dxfId="48" priority="49" operator="greaterThan">
      <formula>0.1</formula>
    </cfRule>
  </conditionalFormatting>
  <conditionalFormatting sqref="K47:P47">
    <cfRule type="cellIs" dxfId="47" priority="47" operator="equal">
      <formula>0.5</formula>
    </cfRule>
    <cfRule type="cellIs" dxfId="46" priority="48" operator="equal">
      <formula>1</formula>
    </cfRule>
  </conditionalFormatting>
  <conditionalFormatting sqref="P47">
    <cfRule type="cellIs" dxfId="45" priority="46" operator="greaterThan">
      <formula>0.1</formula>
    </cfRule>
  </conditionalFormatting>
  <conditionalFormatting sqref="K47:O47">
    <cfRule type="cellIs" dxfId="44" priority="44" operator="equal">
      <formula>0.5</formula>
    </cfRule>
    <cfRule type="cellIs" dxfId="43" priority="45" operator="equal">
      <formula>1</formula>
    </cfRule>
  </conditionalFormatting>
  <conditionalFormatting sqref="K47:O47">
    <cfRule type="cellIs" dxfId="42" priority="42" operator="equal">
      <formula>0.5</formula>
    </cfRule>
    <cfRule type="cellIs" dxfId="41" priority="43" operator="equal">
      <formula>1</formula>
    </cfRule>
  </conditionalFormatting>
  <conditionalFormatting sqref="K47:O47">
    <cfRule type="cellIs" dxfId="40" priority="40" operator="equal">
      <formula>0.5</formula>
    </cfRule>
    <cfRule type="cellIs" dxfId="39" priority="41" operator="equal">
      <formula>1</formula>
    </cfRule>
  </conditionalFormatting>
  <conditionalFormatting sqref="K47:P47">
    <cfRule type="cellIs" dxfId="38" priority="38" operator="equal">
      <formula>0.5</formula>
    </cfRule>
    <cfRule type="cellIs" dxfId="37" priority="39" operator="equal">
      <formula>1</formula>
    </cfRule>
  </conditionalFormatting>
  <conditionalFormatting sqref="P47">
    <cfRule type="cellIs" dxfId="36" priority="37" operator="greaterThan">
      <formula>0.1</formula>
    </cfRule>
  </conditionalFormatting>
  <conditionalFormatting sqref="K47:P47">
    <cfRule type="cellIs" dxfId="35" priority="35" operator="equal">
      <formula>0.5</formula>
    </cfRule>
    <cfRule type="cellIs" dxfId="34" priority="36" operator="equal">
      <formula>1</formula>
    </cfRule>
  </conditionalFormatting>
  <conditionalFormatting sqref="P47">
    <cfRule type="cellIs" dxfId="33" priority="34" operator="greaterThan">
      <formula>0.1</formula>
    </cfRule>
  </conditionalFormatting>
  <conditionalFormatting sqref="K47:O47">
    <cfRule type="cellIs" dxfId="32" priority="32" operator="equal">
      <formula>0.5</formula>
    </cfRule>
    <cfRule type="cellIs" dxfId="31" priority="33" operator="equal">
      <formula>1</formula>
    </cfRule>
  </conditionalFormatting>
  <conditionalFormatting sqref="K47:O47">
    <cfRule type="cellIs" dxfId="30" priority="30" operator="equal">
      <formula>0.5</formula>
    </cfRule>
    <cfRule type="cellIs" dxfId="29" priority="31" operator="equal">
      <formula>1</formula>
    </cfRule>
  </conditionalFormatting>
  <conditionalFormatting sqref="K47:O47">
    <cfRule type="cellIs" dxfId="28" priority="28" operator="equal">
      <formula>0.5</formula>
    </cfRule>
    <cfRule type="cellIs" dxfId="27" priority="29" operator="equal">
      <formula>1</formula>
    </cfRule>
  </conditionalFormatting>
  <conditionalFormatting sqref="K47:P47">
    <cfRule type="cellIs" dxfId="26" priority="26" operator="equal">
      <formula>0.5</formula>
    </cfRule>
    <cfRule type="cellIs" dxfId="25" priority="27" operator="equal">
      <formula>1</formula>
    </cfRule>
  </conditionalFormatting>
  <conditionalFormatting sqref="P47">
    <cfRule type="cellIs" dxfId="24" priority="25" operator="greaterThan">
      <formula>0.1</formula>
    </cfRule>
  </conditionalFormatting>
  <conditionalFormatting sqref="K47:P47">
    <cfRule type="cellIs" dxfId="23" priority="23" operator="equal">
      <formula>0.5</formula>
    </cfRule>
    <cfRule type="cellIs" dxfId="22" priority="24" operator="equal">
      <formula>1</formula>
    </cfRule>
  </conditionalFormatting>
  <conditionalFormatting sqref="P47">
    <cfRule type="cellIs" dxfId="21" priority="22" operator="greaterThan">
      <formula>0.1</formula>
    </cfRule>
  </conditionalFormatting>
  <conditionalFormatting sqref="K47:P47">
    <cfRule type="cellIs" dxfId="20" priority="20" operator="equal">
      <formula>0.5</formula>
    </cfRule>
    <cfRule type="cellIs" dxfId="19" priority="21" operator="equal">
      <formula>1</formula>
    </cfRule>
  </conditionalFormatting>
  <conditionalFormatting sqref="P47">
    <cfRule type="cellIs" dxfId="18" priority="19" operator="greaterThan">
      <formula>0.1</formula>
    </cfRule>
  </conditionalFormatting>
  <conditionalFormatting sqref="K47:P47">
    <cfRule type="cellIs" dxfId="17" priority="17" operator="equal">
      <formula>0.5</formula>
    </cfRule>
    <cfRule type="cellIs" dxfId="16" priority="18" operator="equal">
      <formula>1</formula>
    </cfRule>
  </conditionalFormatting>
  <conditionalFormatting sqref="P47">
    <cfRule type="cellIs" dxfId="15" priority="16" operator="greaterThan">
      <formula>0.1</formula>
    </cfRule>
  </conditionalFormatting>
  <conditionalFormatting sqref="K47:P47">
    <cfRule type="cellIs" dxfId="14" priority="14" operator="equal">
      <formula>0.5</formula>
    </cfRule>
    <cfRule type="cellIs" dxfId="13" priority="15" operator="equal">
      <formula>1</formula>
    </cfRule>
  </conditionalFormatting>
  <conditionalFormatting sqref="P47">
    <cfRule type="cellIs" dxfId="12" priority="13" operator="greaterThan">
      <formula>0.1</formula>
    </cfRule>
  </conditionalFormatting>
  <conditionalFormatting sqref="K47:O47">
    <cfRule type="cellIs" dxfId="11" priority="11" operator="equal">
      <formula>0.5</formula>
    </cfRule>
    <cfRule type="cellIs" dxfId="10" priority="12" operator="equal">
      <formula>1</formula>
    </cfRule>
  </conditionalFormatting>
  <conditionalFormatting sqref="K47:O47">
    <cfRule type="cellIs" dxfId="9" priority="9" operator="equal">
      <formula>0.5</formula>
    </cfRule>
    <cfRule type="cellIs" dxfId="8" priority="10" operator="equal">
      <formula>1</formula>
    </cfRule>
  </conditionalFormatting>
  <conditionalFormatting sqref="K47:O47">
    <cfRule type="cellIs" dxfId="7" priority="7" operator="equal">
      <formula>0.5</formula>
    </cfRule>
    <cfRule type="cellIs" dxfId="6" priority="8" operator="equal">
      <formula>1</formula>
    </cfRule>
  </conditionalFormatting>
  <conditionalFormatting sqref="B47:G47">
    <cfRule type="cellIs" dxfId="5" priority="5" operator="equal">
      <formula>0.5</formula>
    </cfRule>
    <cfRule type="cellIs" dxfId="4" priority="6" operator="equal">
      <formula>1</formula>
    </cfRule>
  </conditionalFormatting>
  <conditionalFormatting sqref="G47">
    <cfRule type="cellIs" dxfId="3" priority="4" operator="greaterThan">
      <formula>0.1</formula>
    </cfRule>
  </conditionalFormatting>
  <conditionalFormatting sqref="B47:G47">
    <cfRule type="cellIs" dxfId="2" priority="2" operator="equal">
      <formula>0.5</formula>
    </cfRule>
    <cfRule type="cellIs" dxfId="1" priority="3" operator="equal">
      <formula>1</formula>
    </cfRule>
  </conditionalFormatting>
  <conditionalFormatting sqref="G47">
    <cfRule type="cellIs" dxfId="0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33"/>
  <sheetViews>
    <sheetView topLeftCell="A49" zoomScale="80" zoomScaleNormal="80" workbookViewId="0">
      <selection activeCell="L21" sqref="L21"/>
    </sheetView>
  </sheetViews>
  <sheetFormatPr defaultRowHeight="15"/>
  <cols>
    <col min="1" max="1" width="27.85546875" style="97" customWidth="1"/>
    <col min="2" max="2" width="5.140625" style="97" bestFit="1" customWidth="1"/>
    <col min="3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1" width="5.140625" style="97" bestFit="1" customWidth="1"/>
    <col min="12" max="12" width="5" style="97" bestFit="1" customWidth="1"/>
    <col min="13" max="13" width="5.5703125" style="97" bestFit="1" customWidth="1"/>
    <col min="14" max="14" width="5" style="97" bestFit="1" customWidth="1"/>
    <col min="15" max="15" width="5.14062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61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334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5" t="s">
        <v>475</v>
      </c>
      <c r="S1" s="475"/>
      <c r="T1" s="254"/>
    </row>
    <row r="2" spans="1:20" ht="15" customHeight="1">
      <c r="A2" s="98" t="s">
        <v>80</v>
      </c>
      <c r="B2" s="225">
        <v>99</v>
      </c>
      <c r="C2" s="225">
        <v>101</v>
      </c>
      <c r="D2" s="225">
        <v>92</v>
      </c>
      <c r="E2" s="225">
        <v>118</v>
      </c>
      <c r="F2" s="225">
        <v>93</v>
      </c>
      <c r="G2" s="100">
        <f>SUM(B2:F2)</f>
        <v>503</v>
      </c>
      <c r="H2" s="128"/>
      <c r="I2" s="129"/>
      <c r="J2" s="98" t="s">
        <v>88</v>
      </c>
      <c r="K2" s="225">
        <v>106</v>
      </c>
      <c r="L2" s="225">
        <v>97</v>
      </c>
      <c r="M2" s="225">
        <v>101</v>
      </c>
      <c r="N2" s="225">
        <v>102</v>
      </c>
      <c r="O2" s="225">
        <v>116</v>
      </c>
      <c r="P2" s="100">
        <f>SUM(K2:O2)</f>
        <v>522</v>
      </c>
      <c r="Q2" s="128"/>
      <c r="S2" s="254"/>
      <c r="T2" s="254"/>
    </row>
    <row r="3" spans="1:20">
      <c r="A3" s="98" t="s">
        <v>10</v>
      </c>
      <c r="B3" s="225">
        <v>129</v>
      </c>
      <c r="C3" s="225">
        <v>103</v>
      </c>
      <c r="D3" s="225">
        <v>120</v>
      </c>
      <c r="E3" s="225">
        <v>133</v>
      </c>
      <c r="F3" s="225">
        <v>109</v>
      </c>
      <c r="G3" s="100">
        <f>SUM(B3:F3)</f>
        <v>594</v>
      </c>
      <c r="H3" s="476" t="s">
        <v>55</v>
      </c>
      <c r="I3" s="477"/>
      <c r="J3" s="98" t="s">
        <v>89</v>
      </c>
      <c r="K3" s="225">
        <v>123</v>
      </c>
      <c r="L3" s="225">
        <v>168</v>
      </c>
      <c r="M3" s="225">
        <v>130</v>
      </c>
      <c r="N3" s="225">
        <v>115</v>
      </c>
      <c r="O3" s="225">
        <v>146</v>
      </c>
      <c r="P3" s="100">
        <f>SUM(K3:O3)</f>
        <v>682</v>
      </c>
      <c r="Q3" s="128"/>
    </row>
    <row r="4" spans="1:20">
      <c r="A4" s="99"/>
      <c r="B4" s="101">
        <f>SUM(B2:B3)</f>
        <v>228</v>
      </c>
      <c r="C4" s="101">
        <f t="shared" ref="C4:G4" si="0">SUM(C2:C3)</f>
        <v>204</v>
      </c>
      <c r="D4" s="101">
        <f t="shared" si="0"/>
        <v>212</v>
      </c>
      <c r="E4" s="101">
        <f t="shared" si="0"/>
        <v>251</v>
      </c>
      <c r="F4" s="101">
        <f t="shared" si="0"/>
        <v>202</v>
      </c>
      <c r="G4" s="102">
        <f t="shared" si="0"/>
        <v>1097</v>
      </c>
      <c r="H4" s="476"/>
      <c r="I4" s="477"/>
      <c r="J4" s="99"/>
      <c r="K4" s="101">
        <f t="shared" ref="K4:P4" si="1">SUM(K2:K3)</f>
        <v>229</v>
      </c>
      <c r="L4" s="101">
        <f t="shared" si="1"/>
        <v>265</v>
      </c>
      <c r="M4" s="101">
        <f t="shared" si="1"/>
        <v>231</v>
      </c>
      <c r="N4" s="101">
        <f t="shared" si="1"/>
        <v>217</v>
      </c>
      <c r="O4" s="101">
        <f t="shared" si="1"/>
        <v>262</v>
      </c>
      <c r="P4" s="102">
        <f t="shared" si="1"/>
        <v>1204</v>
      </c>
      <c r="Q4" s="128"/>
    </row>
    <row r="5" spans="1:20">
      <c r="A5" s="103" t="s">
        <v>12</v>
      </c>
      <c r="B5" s="104">
        <v>34</v>
      </c>
      <c r="C5" s="105">
        <f>B5</f>
        <v>34</v>
      </c>
      <c r="D5" s="104">
        <f>B5</f>
        <v>34</v>
      </c>
      <c r="E5" s="104">
        <f>B5</f>
        <v>34</v>
      </c>
      <c r="F5" s="104">
        <f>B5</f>
        <v>34</v>
      </c>
      <c r="G5" s="106">
        <f>SUM(B5:F5)</f>
        <v>170</v>
      </c>
      <c r="H5" s="249"/>
      <c r="I5" s="130"/>
      <c r="J5" s="103" t="s">
        <v>12</v>
      </c>
      <c r="K5" s="104">
        <v>14</v>
      </c>
      <c r="L5" s="105">
        <f>K5</f>
        <v>14</v>
      </c>
      <c r="M5" s="104">
        <f>K5</f>
        <v>14</v>
      </c>
      <c r="N5" s="104">
        <f>K5</f>
        <v>14</v>
      </c>
      <c r="O5" s="104">
        <f>K5</f>
        <v>14</v>
      </c>
      <c r="P5" s="106">
        <f>SUM(K5:O5)</f>
        <v>70</v>
      </c>
      <c r="Q5" s="249"/>
    </row>
    <row r="6" spans="1:20">
      <c r="A6" s="205">
        <f>B5-K5</f>
        <v>20</v>
      </c>
      <c r="B6" s="108">
        <f>SUM(B4:B5)</f>
        <v>262</v>
      </c>
      <c r="C6" s="108">
        <f>SUM(C4:C5)</f>
        <v>238</v>
      </c>
      <c r="D6" s="108">
        <f>SUM(D4:D5)</f>
        <v>246</v>
      </c>
      <c r="E6" s="108">
        <f>SUM(E4:E5)</f>
        <v>285</v>
      </c>
      <c r="F6" s="108">
        <f>SUM(F4,F5)</f>
        <v>236</v>
      </c>
      <c r="G6" s="109">
        <f>SUM(B6:F6)</f>
        <v>1267</v>
      </c>
      <c r="H6" s="110" t="s">
        <v>14</v>
      </c>
      <c r="I6" s="130"/>
      <c r="J6" s="107"/>
      <c r="K6" s="108">
        <f>SUM(K4:K5)</f>
        <v>243</v>
      </c>
      <c r="L6" s="108">
        <f>SUM(L4:L5)</f>
        <v>279</v>
      </c>
      <c r="M6" s="108">
        <f>SUM(M4:M5)</f>
        <v>245</v>
      </c>
      <c r="N6" s="108">
        <f>SUM(N4:N5)</f>
        <v>231</v>
      </c>
      <c r="O6" s="108">
        <f>SUM(O4,O5)</f>
        <v>276</v>
      </c>
      <c r="P6" s="109">
        <f>SUM(K6:O6)</f>
        <v>1274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1</v>
      </c>
      <c r="F7" s="59">
        <f t="shared" si="2"/>
        <v>0</v>
      </c>
      <c r="G7" s="111">
        <f>IF(G6&gt;P6,2,0)+IF(G6&lt;P6,0)+IF(G6=P6,1)</f>
        <v>0</v>
      </c>
      <c r="H7" s="59">
        <f>SUM(B7:G7)</f>
        <v>3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0</v>
      </c>
      <c r="O7" s="59">
        <f t="shared" si="3"/>
        <v>1</v>
      </c>
      <c r="P7" s="111">
        <f>IF(P6&gt;G6,2,0)+IF(P6&lt;G6,0)+IF(P6=G6,1)</f>
        <v>2</v>
      </c>
      <c r="Q7" s="59">
        <f>SUM(K7:P7)</f>
        <v>4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111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63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119" t="s">
        <v>31</v>
      </c>
      <c r="B10" s="226">
        <v>111</v>
      </c>
      <c r="C10" s="226">
        <v>128</v>
      </c>
      <c r="D10" s="226">
        <v>88</v>
      </c>
      <c r="E10" s="226">
        <v>110</v>
      </c>
      <c r="F10" s="226">
        <v>115</v>
      </c>
      <c r="G10" s="100">
        <f>SUM(B10:F10)</f>
        <v>552</v>
      </c>
      <c r="H10" s="128"/>
      <c r="I10" s="129"/>
      <c r="J10" s="98" t="s">
        <v>82</v>
      </c>
      <c r="K10" s="225">
        <v>123</v>
      </c>
      <c r="L10" s="225">
        <v>123</v>
      </c>
      <c r="M10" s="225">
        <v>111</v>
      </c>
      <c r="N10" s="225">
        <v>102</v>
      </c>
      <c r="O10" s="225">
        <v>117</v>
      </c>
      <c r="P10" s="100">
        <f>SUM(K10:O10)</f>
        <v>576</v>
      </c>
      <c r="Q10" s="128"/>
    </row>
    <row r="11" spans="1:20">
      <c r="A11" s="119" t="s">
        <v>95</v>
      </c>
      <c r="B11" s="226">
        <v>93</v>
      </c>
      <c r="C11" s="226">
        <v>125</v>
      </c>
      <c r="D11" s="226">
        <v>125</v>
      </c>
      <c r="E11" s="226">
        <v>115</v>
      </c>
      <c r="F11" s="226">
        <v>110</v>
      </c>
      <c r="G11" s="100">
        <f>SUM(B11:F11)</f>
        <v>568</v>
      </c>
      <c r="H11" s="476" t="s">
        <v>55</v>
      </c>
      <c r="I11" s="477"/>
      <c r="J11" s="117" t="s">
        <v>474</v>
      </c>
      <c r="K11" s="225">
        <v>102</v>
      </c>
      <c r="L11" s="225">
        <v>105</v>
      </c>
      <c r="M11" s="225">
        <v>115</v>
      </c>
      <c r="N11" s="225">
        <v>125</v>
      </c>
      <c r="O11" s="225">
        <v>125</v>
      </c>
      <c r="P11" s="100">
        <f>SUM(K11:O11)</f>
        <v>572</v>
      </c>
      <c r="Q11" s="128"/>
    </row>
    <row r="12" spans="1:20">
      <c r="A12" s="99"/>
      <c r="B12" s="101">
        <f t="shared" ref="B12:G12" si="4">SUM(B10:B11)</f>
        <v>204</v>
      </c>
      <c r="C12" s="101">
        <f t="shared" si="4"/>
        <v>253</v>
      </c>
      <c r="D12" s="101">
        <f t="shared" si="4"/>
        <v>213</v>
      </c>
      <c r="E12" s="101">
        <f t="shared" si="4"/>
        <v>225</v>
      </c>
      <c r="F12" s="101">
        <f t="shared" si="4"/>
        <v>225</v>
      </c>
      <c r="G12" s="102">
        <f t="shared" si="4"/>
        <v>1120</v>
      </c>
      <c r="H12" s="476"/>
      <c r="I12" s="477"/>
      <c r="J12" s="99"/>
      <c r="K12" s="101">
        <f t="shared" ref="K12:P12" si="5">SUM(K10:K11)</f>
        <v>225</v>
      </c>
      <c r="L12" s="101">
        <f t="shared" si="5"/>
        <v>228</v>
      </c>
      <c r="M12" s="101">
        <f t="shared" si="5"/>
        <v>226</v>
      </c>
      <c r="N12" s="101">
        <f t="shared" si="5"/>
        <v>227</v>
      </c>
      <c r="O12" s="101">
        <f t="shared" si="5"/>
        <v>242</v>
      </c>
      <c r="P12" s="102">
        <f t="shared" si="5"/>
        <v>1148</v>
      </c>
      <c r="Q12" s="128"/>
    </row>
    <row r="13" spans="1:20">
      <c r="A13" s="103" t="s">
        <v>12</v>
      </c>
      <c r="B13" s="104">
        <v>37</v>
      </c>
      <c r="C13" s="105">
        <f>B13</f>
        <v>37</v>
      </c>
      <c r="D13" s="104">
        <f>B13</f>
        <v>37</v>
      </c>
      <c r="E13" s="104">
        <f>B13</f>
        <v>37</v>
      </c>
      <c r="F13" s="104">
        <f>B13</f>
        <v>37</v>
      </c>
      <c r="G13" s="106">
        <f>SUM(B13:F13)</f>
        <v>185</v>
      </c>
      <c r="H13" s="249"/>
      <c r="I13" s="130"/>
      <c r="J13" s="103" t="s">
        <v>12</v>
      </c>
      <c r="K13" s="104">
        <v>22</v>
      </c>
      <c r="L13" s="105">
        <f>K13</f>
        <v>22</v>
      </c>
      <c r="M13" s="104">
        <f>K13</f>
        <v>22</v>
      </c>
      <c r="N13" s="104">
        <f>K13</f>
        <v>22</v>
      </c>
      <c r="O13" s="104">
        <f>K13</f>
        <v>22</v>
      </c>
      <c r="P13" s="106">
        <f>SUM(K13:O13)</f>
        <v>110</v>
      </c>
      <c r="Q13" s="249"/>
    </row>
    <row r="14" spans="1:20">
      <c r="A14" s="205">
        <f>B13-K13</f>
        <v>15</v>
      </c>
      <c r="B14" s="108">
        <f>SUM(B12:B13)</f>
        <v>241</v>
      </c>
      <c r="C14" s="108">
        <f>SUM(C12:C13)</f>
        <v>290</v>
      </c>
      <c r="D14" s="108">
        <f>SUM(D12:D13)</f>
        <v>250</v>
      </c>
      <c r="E14" s="108">
        <f>SUM(E12:E13)</f>
        <v>262</v>
      </c>
      <c r="F14" s="108">
        <f>SUM(F12,F13)</f>
        <v>262</v>
      </c>
      <c r="G14" s="109">
        <f>SUM(B14:F14)</f>
        <v>1305</v>
      </c>
      <c r="H14" s="110" t="s">
        <v>14</v>
      </c>
      <c r="I14" s="130"/>
      <c r="J14" s="107"/>
      <c r="K14" s="108">
        <f>SUM(K12:K13)</f>
        <v>247</v>
      </c>
      <c r="L14" s="108">
        <f>SUM(L12:L13)</f>
        <v>250</v>
      </c>
      <c r="M14" s="108">
        <f>SUM(M12:M13)</f>
        <v>248</v>
      </c>
      <c r="N14" s="108">
        <f>SUM(N12:N13)</f>
        <v>249</v>
      </c>
      <c r="O14" s="108">
        <f>SUM(O12,O13)</f>
        <v>264</v>
      </c>
      <c r="P14" s="109">
        <f>SUM(K14:O14)</f>
        <v>1258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0</v>
      </c>
      <c r="C15" s="59">
        <f t="shared" ref="C15:F15" si="6">IF(C14&gt;L14,1,0)+IF(C14&lt;L14,0)+IF(C14=L14,0.5)</f>
        <v>1</v>
      </c>
      <c r="D15" s="59">
        <f t="shared" si="6"/>
        <v>1</v>
      </c>
      <c r="E15" s="59">
        <f t="shared" si="6"/>
        <v>1</v>
      </c>
      <c r="F15" s="59">
        <f t="shared" si="6"/>
        <v>0</v>
      </c>
      <c r="G15" s="111">
        <f>IF(G14&gt;P14,2,0)+IF(G14&lt;P14,0)+IF(G14=P14,1)</f>
        <v>2</v>
      </c>
      <c r="H15" s="59">
        <f>SUM(B15:G15)</f>
        <v>5</v>
      </c>
      <c r="I15" s="112"/>
      <c r="J15" s="99" t="s">
        <v>13</v>
      </c>
      <c r="K15" s="59">
        <f>IF(K14&gt;B14,1,0)+IF(K14&lt;B14,0)+IF(K14=B14,0.5)</f>
        <v>1</v>
      </c>
      <c r="L15" s="59">
        <f t="shared" ref="L15:O15" si="7">IF(L14&gt;C14,1,0)+IF(L14&lt;C14,0)+IF(L14=C14,0.5)</f>
        <v>0</v>
      </c>
      <c r="M15" s="59">
        <f t="shared" si="7"/>
        <v>0</v>
      </c>
      <c r="N15" s="59">
        <f t="shared" si="7"/>
        <v>0</v>
      </c>
      <c r="O15" s="59">
        <f t="shared" si="7"/>
        <v>1</v>
      </c>
      <c r="P15" s="111">
        <f>IF(P14&gt;G14,2,0)+IF(P14&lt;G14,0)+IF(P14=G14,1)</f>
        <v>0</v>
      </c>
      <c r="Q15" s="59">
        <f>SUM(K15:P15)</f>
        <v>2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67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389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436</v>
      </c>
      <c r="B18" s="225">
        <v>110</v>
      </c>
      <c r="C18" s="225">
        <v>110</v>
      </c>
      <c r="D18" s="225">
        <v>110</v>
      </c>
      <c r="E18" s="225">
        <v>110</v>
      </c>
      <c r="F18" s="225">
        <v>110</v>
      </c>
      <c r="G18" s="100">
        <f>SUM(B18:F18)</f>
        <v>550</v>
      </c>
      <c r="H18" s="128"/>
      <c r="I18" s="129"/>
      <c r="J18" s="98" t="s">
        <v>84</v>
      </c>
      <c r="K18" s="225">
        <v>121</v>
      </c>
      <c r="L18" s="225">
        <v>100</v>
      </c>
      <c r="M18" s="225">
        <v>110</v>
      </c>
      <c r="N18" s="225">
        <v>106</v>
      </c>
      <c r="O18" s="225">
        <v>107</v>
      </c>
      <c r="P18" s="100">
        <f>SUM(K18:O18)</f>
        <v>544</v>
      </c>
      <c r="Q18" s="128"/>
    </row>
    <row r="19" spans="1:17">
      <c r="A19" s="98" t="s">
        <v>436</v>
      </c>
      <c r="B19" s="225">
        <v>110</v>
      </c>
      <c r="C19" s="225">
        <v>110</v>
      </c>
      <c r="D19" s="225">
        <v>110</v>
      </c>
      <c r="E19" s="225">
        <v>110</v>
      </c>
      <c r="F19" s="225">
        <v>110</v>
      </c>
      <c r="G19" s="100">
        <f>SUM(B19:F19)</f>
        <v>550</v>
      </c>
      <c r="H19" s="476" t="s">
        <v>55</v>
      </c>
      <c r="I19" s="477"/>
      <c r="J19" s="98" t="s">
        <v>85</v>
      </c>
      <c r="K19" s="225">
        <v>152</v>
      </c>
      <c r="L19" s="225">
        <v>109</v>
      </c>
      <c r="M19" s="225">
        <v>123</v>
      </c>
      <c r="N19" s="225">
        <v>138</v>
      </c>
      <c r="O19" s="225">
        <v>152</v>
      </c>
      <c r="P19" s="100">
        <f>SUM(K19:O19)</f>
        <v>674</v>
      </c>
      <c r="Q19" s="128"/>
    </row>
    <row r="20" spans="1:17">
      <c r="A20" s="99"/>
      <c r="B20" s="101">
        <f t="shared" ref="B20:G20" si="8">SUM(B18:B19)</f>
        <v>220</v>
      </c>
      <c r="C20" s="101">
        <f t="shared" si="8"/>
        <v>220</v>
      </c>
      <c r="D20" s="101">
        <f t="shared" si="8"/>
        <v>220</v>
      </c>
      <c r="E20" s="101">
        <f t="shared" si="8"/>
        <v>220</v>
      </c>
      <c r="F20" s="101">
        <f t="shared" si="8"/>
        <v>220</v>
      </c>
      <c r="G20" s="102">
        <f t="shared" si="8"/>
        <v>1100</v>
      </c>
      <c r="H20" s="476"/>
      <c r="I20" s="477"/>
      <c r="J20" s="99"/>
      <c r="K20" s="101">
        <f t="shared" ref="K20:P20" si="9">SUM(K18:K19)</f>
        <v>273</v>
      </c>
      <c r="L20" s="101">
        <f t="shared" si="9"/>
        <v>209</v>
      </c>
      <c r="M20" s="101">
        <f t="shared" si="9"/>
        <v>233</v>
      </c>
      <c r="N20" s="101">
        <f t="shared" si="9"/>
        <v>244</v>
      </c>
      <c r="O20" s="101">
        <f t="shared" si="9"/>
        <v>259</v>
      </c>
      <c r="P20" s="102">
        <f t="shared" si="9"/>
        <v>1218</v>
      </c>
      <c r="Q20" s="128"/>
    </row>
    <row r="21" spans="1:17">
      <c r="A21" s="103" t="s">
        <v>12</v>
      </c>
      <c r="B21" s="104">
        <v>34</v>
      </c>
      <c r="C21" s="105">
        <f>B21</f>
        <v>34</v>
      </c>
      <c r="D21" s="104">
        <f>B21</f>
        <v>34</v>
      </c>
      <c r="E21" s="104">
        <f>B21</f>
        <v>34</v>
      </c>
      <c r="F21" s="104">
        <f>B21</f>
        <v>34</v>
      </c>
      <c r="G21" s="106">
        <f>SUM(B21:F21)</f>
        <v>170</v>
      </c>
      <c r="H21" s="249"/>
      <c r="I21" s="130"/>
      <c r="J21" s="103" t="s">
        <v>12</v>
      </c>
      <c r="K21" s="104">
        <v>26</v>
      </c>
      <c r="L21" s="105">
        <f>K21</f>
        <v>26</v>
      </c>
      <c r="M21" s="104">
        <f>K21</f>
        <v>26</v>
      </c>
      <c r="N21" s="104">
        <f>K21</f>
        <v>26</v>
      </c>
      <c r="O21" s="104">
        <f>K21</f>
        <v>26</v>
      </c>
      <c r="P21" s="106">
        <f>SUM(K21:O21)</f>
        <v>130</v>
      </c>
      <c r="Q21" s="249"/>
    </row>
    <row r="22" spans="1:17">
      <c r="A22" s="205"/>
      <c r="B22" s="108">
        <f>SUM(B20:B21)</f>
        <v>254</v>
      </c>
      <c r="C22" s="108">
        <f t="shared" ref="C22:F22" si="10">SUM(C20:C21)</f>
        <v>254</v>
      </c>
      <c r="D22" s="108">
        <f t="shared" si="10"/>
        <v>254</v>
      </c>
      <c r="E22" s="108">
        <f t="shared" si="10"/>
        <v>254</v>
      </c>
      <c r="F22" s="108">
        <f t="shared" si="10"/>
        <v>254</v>
      </c>
      <c r="G22" s="109">
        <f>SUM(B22:F22)</f>
        <v>1270</v>
      </c>
      <c r="H22" s="110" t="s">
        <v>14</v>
      </c>
      <c r="I22" s="130"/>
      <c r="J22" s="107">
        <f>K21-B21</f>
        <v>-8</v>
      </c>
      <c r="K22" s="108">
        <f>SUM(K20:K21)</f>
        <v>299</v>
      </c>
      <c r="L22" s="108">
        <f t="shared" ref="L22:O22" si="11">SUM(L20:L21)</f>
        <v>235</v>
      </c>
      <c r="M22" s="108">
        <f t="shared" si="11"/>
        <v>259</v>
      </c>
      <c r="N22" s="108">
        <f t="shared" si="11"/>
        <v>270</v>
      </c>
      <c r="O22" s="108">
        <f t="shared" si="11"/>
        <v>285</v>
      </c>
      <c r="P22" s="109">
        <f>SUM(K22:O22)</f>
        <v>1348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0</v>
      </c>
      <c r="C23" s="59">
        <f t="shared" ref="C23:F23" si="12">IF(C22&gt;L22,1,0)+IF(C22&lt;L22,0)+IF(C22=L22,0.5)</f>
        <v>1</v>
      </c>
      <c r="D23" s="59">
        <f t="shared" si="12"/>
        <v>0</v>
      </c>
      <c r="E23" s="59">
        <f t="shared" si="12"/>
        <v>0</v>
      </c>
      <c r="F23" s="59">
        <f t="shared" si="12"/>
        <v>0</v>
      </c>
      <c r="G23" s="111">
        <f>IF(G22&gt;P22,2,0)+IF(G22&lt;P22,0)+IF(G22=P22,1)</f>
        <v>0</v>
      </c>
      <c r="H23" s="59">
        <f>SUM(B23:G23)</f>
        <v>1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3">IF(L22&gt;C22,1,0)+IF(L22&lt;C22,0)+IF(L22=C22,0.5)</f>
        <v>0</v>
      </c>
      <c r="M23" s="59">
        <f t="shared" si="13"/>
        <v>1</v>
      </c>
      <c r="N23" s="59">
        <f t="shared" si="13"/>
        <v>1</v>
      </c>
      <c r="O23" s="59">
        <f t="shared" si="13"/>
        <v>1</v>
      </c>
      <c r="P23" s="111">
        <f>IF(P22&gt;G22,2,0)+IF(P22&lt;G22,0)+IF(P22=G22,1)</f>
        <v>2</v>
      </c>
      <c r="Q23" s="59">
        <f>SUM(K23:P23)</f>
        <v>6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56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62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69</v>
      </c>
      <c r="B26" s="225">
        <v>99</v>
      </c>
      <c r="C26" s="225">
        <v>102</v>
      </c>
      <c r="D26" s="225">
        <v>140</v>
      </c>
      <c r="E26" s="225">
        <v>111</v>
      </c>
      <c r="F26" s="225">
        <v>100</v>
      </c>
      <c r="G26" s="100">
        <f>SUM(B26:F26)</f>
        <v>552</v>
      </c>
      <c r="H26" s="128"/>
      <c r="I26" s="129"/>
      <c r="J26" s="98" t="s">
        <v>468</v>
      </c>
      <c r="K26" s="225">
        <v>109</v>
      </c>
      <c r="L26" s="225">
        <v>100</v>
      </c>
      <c r="M26" s="225">
        <v>102</v>
      </c>
      <c r="N26" s="225">
        <v>92</v>
      </c>
      <c r="O26" s="225">
        <v>137</v>
      </c>
      <c r="P26" s="100">
        <f>SUM(K26:O26)</f>
        <v>540</v>
      </c>
      <c r="Q26" s="128"/>
    </row>
    <row r="27" spans="1:17" ht="15" customHeight="1">
      <c r="A27" s="98" t="s">
        <v>70</v>
      </c>
      <c r="B27" s="225">
        <v>106</v>
      </c>
      <c r="C27" s="225">
        <v>134</v>
      </c>
      <c r="D27" s="225">
        <v>122</v>
      </c>
      <c r="E27" s="225">
        <v>135</v>
      </c>
      <c r="F27" s="225">
        <v>96</v>
      </c>
      <c r="G27" s="100">
        <f>SUM(B27:F27)</f>
        <v>593</v>
      </c>
      <c r="H27" s="476" t="s">
        <v>55</v>
      </c>
      <c r="I27" s="477"/>
      <c r="J27" s="98" t="s">
        <v>28</v>
      </c>
      <c r="K27" s="225">
        <v>100</v>
      </c>
      <c r="L27" s="225">
        <v>83</v>
      </c>
      <c r="M27" s="225">
        <v>123</v>
      </c>
      <c r="N27" s="225">
        <v>123</v>
      </c>
      <c r="O27" s="225">
        <v>117</v>
      </c>
      <c r="P27" s="100">
        <f>SUM(K27:O27)</f>
        <v>546</v>
      </c>
      <c r="Q27" s="128"/>
    </row>
    <row r="28" spans="1:17" ht="15" customHeight="1">
      <c r="A28" s="99"/>
      <c r="B28" s="101">
        <f>SUM(B26:B27)</f>
        <v>205</v>
      </c>
      <c r="C28" s="101">
        <f t="shared" ref="C28:G28" si="14">SUM(C26:C27)</f>
        <v>236</v>
      </c>
      <c r="D28" s="101">
        <f t="shared" si="14"/>
        <v>262</v>
      </c>
      <c r="E28" s="101">
        <f t="shared" si="14"/>
        <v>246</v>
      </c>
      <c r="F28" s="101">
        <f t="shared" si="14"/>
        <v>196</v>
      </c>
      <c r="G28" s="102">
        <f t="shared" si="14"/>
        <v>1145</v>
      </c>
      <c r="H28" s="476"/>
      <c r="I28" s="477"/>
      <c r="J28" s="99"/>
      <c r="K28" s="101">
        <f t="shared" ref="K28:P28" si="15">SUM(K26:K27)</f>
        <v>209</v>
      </c>
      <c r="L28" s="101">
        <f t="shared" si="15"/>
        <v>183</v>
      </c>
      <c r="M28" s="101">
        <f t="shared" si="15"/>
        <v>225</v>
      </c>
      <c r="N28" s="101">
        <f t="shared" si="15"/>
        <v>215</v>
      </c>
      <c r="O28" s="101">
        <f t="shared" si="15"/>
        <v>254</v>
      </c>
      <c r="P28" s="102">
        <f t="shared" si="15"/>
        <v>1086</v>
      </c>
      <c r="Q28" s="128"/>
    </row>
    <row r="29" spans="1:17">
      <c r="A29" s="103" t="s">
        <v>12</v>
      </c>
      <c r="B29" s="104">
        <v>25</v>
      </c>
      <c r="C29" s="105">
        <f>B29</f>
        <v>25</v>
      </c>
      <c r="D29" s="104">
        <f>B29</f>
        <v>25</v>
      </c>
      <c r="E29" s="104">
        <f>B29</f>
        <v>25</v>
      </c>
      <c r="F29" s="104">
        <f>B29</f>
        <v>25</v>
      </c>
      <c r="G29" s="106">
        <f>SUM(B29:F29)</f>
        <v>125</v>
      </c>
      <c r="H29" s="249"/>
      <c r="I29" s="130"/>
      <c r="J29" s="103" t="s">
        <v>12</v>
      </c>
      <c r="K29" s="104">
        <v>39</v>
      </c>
      <c r="L29" s="105">
        <f>K29</f>
        <v>39</v>
      </c>
      <c r="M29" s="104">
        <f>K29</f>
        <v>39</v>
      </c>
      <c r="N29" s="104">
        <f>K29</f>
        <v>39</v>
      </c>
      <c r="O29" s="104">
        <f>K29</f>
        <v>39</v>
      </c>
      <c r="P29" s="106">
        <f>SUM(K29:O29)</f>
        <v>195</v>
      </c>
      <c r="Q29" s="249"/>
    </row>
    <row r="30" spans="1:17">
      <c r="A30" s="107">
        <f>B29-K29</f>
        <v>-14</v>
      </c>
      <c r="B30" s="108">
        <f>SUM(B28:B29)</f>
        <v>230</v>
      </c>
      <c r="C30" s="108">
        <f>SUM(C28:C29)</f>
        <v>261</v>
      </c>
      <c r="D30" s="108">
        <f>SUM(D28:D29)</f>
        <v>287</v>
      </c>
      <c r="E30" s="108">
        <f>SUM(E28:E29)</f>
        <v>271</v>
      </c>
      <c r="F30" s="108">
        <f>SUM(F28,F29)</f>
        <v>221</v>
      </c>
      <c r="G30" s="109">
        <f>SUM(B30:F30)</f>
        <v>1270</v>
      </c>
      <c r="H30" s="110" t="s">
        <v>14</v>
      </c>
      <c r="I30" s="130"/>
      <c r="J30" s="107"/>
      <c r="K30" s="108">
        <f>SUM(K28:K29)</f>
        <v>248</v>
      </c>
      <c r="L30" s="108">
        <f>SUM(L28:L29)</f>
        <v>222</v>
      </c>
      <c r="M30" s="108">
        <f>SUM(M28:M29)</f>
        <v>264</v>
      </c>
      <c r="N30" s="108">
        <f>SUM(N28:N29)</f>
        <v>254</v>
      </c>
      <c r="O30" s="108">
        <f>SUM(O28,O29)</f>
        <v>293</v>
      </c>
      <c r="P30" s="109">
        <f>SUM(K30:O30)</f>
        <v>1281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0</v>
      </c>
      <c r="C31" s="59">
        <f t="shared" ref="C31:F31" si="16">IF(C30&gt;L30,1,0)+IF(C30&lt;L30,0)+IF(C30=L30,0.5)</f>
        <v>1</v>
      </c>
      <c r="D31" s="59">
        <f t="shared" si="16"/>
        <v>1</v>
      </c>
      <c r="E31" s="59">
        <f t="shared" si="16"/>
        <v>1</v>
      </c>
      <c r="F31" s="59">
        <f t="shared" si="16"/>
        <v>0</v>
      </c>
      <c r="G31" s="111">
        <f>IF(G30&gt;P30,2,0)+IF(G30&lt;P30,0)+IF(G30=P30,1)</f>
        <v>0</v>
      </c>
      <c r="H31" s="59">
        <f>SUM(B31:G31)</f>
        <v>3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7">IF(L30&gt;C30,1,0)+IF(L30&lt;C30,0)+IF(L30=C30,0.5)</f>
        <v>0</v>
      </c>
      <c r="M31" s="59">
        <f t="shared" si="17"/>
        <v>0</v>
      </c>
      <c r="N31" s="59">
        <f t="shared" si="17"/>
        <v>0</v>
      </c>
      <c r="O31" s="59">
        <f t="shared" si="17"/>
        <v>1</v>
      </c>
      <c r="P31" s="111">
        <f>IF(P30&gt;G30,2,0)+IF(P30&lt;G30,0)+IF(P30=G30,1)</f>
        <v>2</v>
      </c>
      <c r="Q31" s="59">
        <f>SUM(K31:P31)</f>
        <v>4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73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64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3</v>
      </c>
      <c r="B34" s="225">
        <v>106</v>
      </c>
      <c r="C34" s="225">
        <v>109</v>
      </c>
      <c r="D34" s="225">
        <v>100</v>
      </c>
      <c r="E34" s="225">
        <v>103</v>
      </c>
      <c r="F34" s="225">
        <v>93</v>
      </c>
      <c r="G34" s="100">
        <f>SUM(B34:F34)</f>
        <v>511</v>
      </c>
      <c r="H34" s="128"/>
      <c r="I34" s="129"/>
      <c r="J34" s="98" t="s">
        <v>2</v>
      </c>
      <c r="K34" s="225">
        <v>115</v>
      </c>
      <c r="L34" s="225">
        <v>136</v>
      </c>
      <c r="M34" s="225">
        <v>112</v>
      </c>
      <c r="N34" s="225">
        <v>111</v>
      </c>
      <c r="O34" s="225">
        <v>133</v>
      </c>
      <c r="P34" s="100">
        <f>SUM(K34:O34)</f>
        <v>607</v>
      </c>
      <c r="Q34" s="128"/>
    </row>
    <row r="35" spans="1:17" ht="15" customHeight="1">
      <c r="A35" s="98" t="s">
        <v>4</v>
      </c>
      <c r="B35" s="225">
        <v>130</v>
      </c>
      <c r="C35" s="225">
        <v>104</v>
      </c>
      <c r="D35" s="225">
        <v>113</v>
      </c>
      <c r="E35" s="225">
        <v>111</v>
      </c>
      <c r="F35" s="225">
        <v>105</v>
      </c>
      <c r="G35" s="100">
        <f>SUM(B35:F35)</f>
        <v>563</v>
      </c>
      <c r="H35" s="476" t="s">
        <v>55</v>
      </c>
      <c r="I35" s="477"/>
      <c r="J35" s="98" t="s">
        <v>5</v>
      </c>
      <c r="K35" s="225">
        <v>123</v>
      </c>
      <c r="L35" s="225">
        <v>156</v>
      </c>
      <c r="M35" s="225">
        <v>158</v>
      </c>
      <c r="N35" s="225">
        <v>130</v>
      </c>
      <c r="O35" s="225">
        <v>134</v>
      </c>
      <c r="P35" s="100">
        <f>SUM(K35:O35)</f>
        <v>701</v>
      </c>
      <c r="Q35" s="128"/>
    </row>
    <row r="36" spans="1:17" ht="15" customHeight="1">
      <c r="A36" s="99"/>
      <c r="B36" s="101">
        <f t="shared" ref="B36:G36" si="18">SUM(B34:B35)</f>
        <v>236</v>
      </c>
      <c r="C36" s="101">
        <f t="shared" si="18"/>
        <v>213</v>
      </c>
      <c r="D36" s="101">
        <f t="shared" si="18"/>
        <v>213</v>
      </c>
      <c r="E36" s="101">
        <f t="shared" si="18"/>
        <v>214</v>
      </c>
      <c r="F36" s="101">
        <f t="shared" si="18"/>
        <v>198</v>
      </c>
      <c r="G36" s="102">
        <f t="shared" si="18"/>
        <v>1074</v>
      </c>
      <c r="H36" s="476"/>
      <c r="I36" s="477"/>
      <c r="J36" s="99"/>
      <c r="K36" s="101">
        <f t="shared" ref="K36:P36" si="19">SUM(K34:K35)</f>
        <v>238</v>
      </c>
      <c r="L36" s="101">
        <f t="shared" si="19"/>
        <v>292</v>
      </c>
      <c r="M36" s="101">
        <f t="shared" si="19"/>
        <v>270</v>
      </c>
      <c r="N36" s="101">
        <f t="shared" si="19"/>
        <v>241</v>
      </c>
      <c r="O36" s="101">
        <f t="shared" si="19"/>
        <v>267</v>
      </c>
      <c r="P36" s="102">
        <f t="shared" si="19"/>
        <v>1308</v>
      </c>
      <c r="Q36" s="128"/>
    </row>
    <row r="37" spans="1:17">
      <c r="A37" s="103" t="s">
        <v>12</v>
      </c>
      <c r="B37" s="104">
        <v>31</v>
      </c>
      <c r="C37" s="105">
        <f>B37</f>
        <v>31</v>
      </c>
      <c r="D37" s="104">
        <f>B37</f>
        <v>31</v>
      </c>
      <c r="E37" s="104">
        <f>B37</f>
        <v>31</v>
      </c>
      <c r="F37" s="104">
        <f>B37</f>
        <v>31</v>
      </c>
      <c r="G37" s="106">
        <f>SUM(B37:F37)</f>
        <v>155</v>
      </c>
      <c r="H37" s="249"/>
      <c r="I37" s="130"/>
      <c r="J37" s="103" t="s">
        <v>12</v>
      </c>
      <c r="K37" s="104">
        <v>13</v>
      </c>
      <c r="L37" s="105">
        <f>K37</f>
        <v>13</v>
      </c>
      <c r="M37" s="104">
        <f>K37</f>
        <v>13</v>
      </c>
      <c r="N37" s="104">
        <f>K37</f>
        <v>13</v>
      </c>
      <c r="O37" s="104">
        <f>K37</f>
        <v>13</v>
      </c>
      <c r="P37" s="106">
        <f>SUM(K37:O37)</f>
        <v>65</v>
      </c>
      <c r="Q37" s="249"/>
    </row>
    <row r="38" spans="1:17">
      <c r="A38" s="205"/>
      <c r="B38" s="108">
        <f>SUM(B36:B37)</f>
        <v>267</v>
      </c>
      <c r="C38" s="108">
        <f>SUM(C36:C37)</f>
        <v>244</v>
      </c>
      <c r="D38" s="108">
        <f>SUM(D36:D37)</f>
        <v>244</v>
      </c>
      <c r="E38" s="108">
        <f>SUM(E36:E37)</f>
        <v>245</v>
      </c>
      <c r="F38" s="108">
        <f>SUM(F36,F37)</f>
        <v>229</v>
      </c>
      <c r="G38" s="109">
        <f>SUM(B38:F38)</f>
        <v>1229</v>
      </c>
      <c r="H38" s="110" t="s">
        <v>14</v>
      </c>
      <c r="I38" s="130"/>
      <c r="J38" s="107">
        <f>K37-B37</f>
        <v>-18</v>
      </c>
      <c r="K38" s="108">
        <f>SUM(K36:K37)</f>
        <v>251</v>
      </c>
      <c r="L38" s="108">
        <f>SUM(L36:L37)</f>
        <v>305</v>
      </c>
      <c r="M38" s="108">
        <f>SUM(M36:M37)</f>
        <v>283</v>
      </c>
      <c r="N38" s="108">
        <f>SUM(N36:N37)</f>
        <v>254</v>
      </c>
      <c r="O38" s="108">
        <f>SUM(O36,O37)</f>
        <v>280</v>
      </c>
      <c r="P38" s="109">
        <f>SUM(K38:O38)</f>
        <v>1373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1</v>
      </c>
      <c r="C39" s="59">
        <f t="shared" ref="C39:F39" si="20">IF(C38&gt;L38,1,0)+IF(C38&lt;L38,0)+IF(C38=L38,0.5)</f>
        <v>0</v>
      </c>
      <c r="D39" s="59">
        <f t="shared" si="20"/>
        <v>0</v>
      </c>
      <c r="E39" s="59">
        <f t="shared" si="20"/>
        <v>0</v>
      </c>
      <c r="F39" s="59">
        <f t="shared" si="20"/>
        <v>0</v>
      </c>
      <c r="G39" s="111">
        <f>IF(G38&gt;P38,2,0)+IF(G38&lt;P38,0)+IF(G38=P38,1)</f>
        <v>0</v>
      </c>
      <c r="H39" s="59">
        <f>SUM(B39:G39)</f>
        <v>1</v>
      </c>
      <c r="I39" s="131"/>
      <c r="J39" s="99" t="s">
        <v>13</v>
      </c>
      <c r="K39" s="59">
        <f>IF(K38&gt;B38,1,0)+IF(K38&lt;B38,0)+IF(K38=B38,0.5)</f>
        <v>0</v>
      </c>
      <c r="L39" s="59">
        <f t="shared" ref="L39:O39" si="21">IF(L38&gt;C38,1,0)+IF(L38&lt;C38,0)+IF(L38=C38,0.5)</f>
        <v>1</v>
      </c>
      <c r="M39" s="59">
        <f t="shared" si="21"/>
        <v>1</v>
      </c>
      <c r="N39" s="59">
        <f t="shared" si="21"/>
        <v>1</v>
      </c>
      <c r="O39" s="59">
        <f t="shared" si="21"/>
        <v>1</v>
      </c>
      <c r="P39" s="111">
        <f>IF(P38&gt;G38,2,0)+IF(P38&lt;G38,0)+IF(P38=G38,1)</f>
        <v>2</v>
      </c>
      <c r="Q39" s="59">
        <f>SUM(K39:P39)</f>
        <v>6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59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60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380</v>
      </c>
      <c r="B42" s="225">
        <v>103</v>
      </c>
      <c r="C42" s="225">
        <v>109</v>
      </c>
      <c r="D42" s="225">
        <v>105</v>
      </c>
      <c r="E42" s="225">
        <v>114</v>
      </c>
      <c r="F42" s="225">
        <v>121</v>
      </c>
      <c r="G42" s="100">
        <f>SUM(B42:F42)</f>
        <v>552</v>
      </c>
      <c r="H42" s="128"/>
      <c r="I42" s="129"/>
      <c r="J42" s="224" t="s">
        <v>90</v>
      </c>
      <c r="K42" s="226">
        <v>115</v>
      </c>
      <c r="L42" s="226">
        <v>137</v>
      </c>
      <c r="M42" s="226">
        <v>117</v>
      </c>
      <c r="N42" s="226">
        <v>113</v>
      </c>
      <c r="O42" s="226">
        <v>139</v>
      </c>
      <c r="P42" s="100">
        <f>SUM(K42:O42)</f>
        <v>621</v>
      </c>
      <c r="Q42" s="128"/>
    </row>
    <row r="43" spans="1:17" ht="15" customHeight="1">
      <c r="A43" s="98" t="s">
        <v>307</v>
      </c>
      <c r="B43" s="225">
        <v>117</v>
      </c>
      <c r="C43" s="225">
        <v>118</v>
      </c>
      <c r="D43" s="225">
        <v>122</v>
      </c>
      <c r="E43" s="225">
        <v>143</v>
      </c>
      <c r="F43" s="225">
        <v>133</v>
      </c>
      <c r="G43" s="100">
        <f>SUM(B43:F43)</f>
        <v>633</v>
      </c>
      <c r="H43" s="476" t="s">
        <v>55</v>
      </c>
      <c r="I43" s="477"/>
      <c r="J43" s="224" t="s">
        <v>9</v>
      </c>
      <c r="K43" s="226">
        <v>148</v>
      </c>
      <c r="L43" s="226">
        <v>121</v>
      </c>
      <c r="M43" s="226">
        <v>118</v>
      </c>
      <c r="N43" s="226">
        <v>113</v>
      </c>
      <c r="O43" s="226">
        <v>114</v>
      </c>
      <c r="P43" s="100">
        <f>SUM(K43:O43)</f>
        <v>614</v>
      </c>
      <c r="Q43" s="128"/>
    </row>
    <row r="44" spans="1:17" ht="15" customHeight="1">
      <c r="A44" s="99"/>
      <c r="B44" s="101">
        <f t="shared" ref="B44:G44" si="22">SUM(B42:B43)</f>
        <v>220</v>
      </c>
      <c r="C44" s="101">
        <f t="shared" si="22"/>
        <v>227</v>
      </c>
      <c r="D44" s="101">
        <f t="shared" si="22"/>
        <v>227</v>
      </c>
      <c r="E44" s="101">
        <f t="shared" si="22"/>
        <v>257</v>
      </c>
      <c r="F44" s="101">
        <f t="shared" si="22"/>
        <v>254</v>
      </c>
      <c r="G44" s="102">
        <f t="shared" si="22"/>
        <v>1185</v>
      </c>
      <c r="H44" s="476"/>
      <c r="I44" s="477"/>
      <c r="J44" s="99"/>
      <c r="K44" s="101">
        <f t="shared" ref="K44:P44" si="23">SUM(K42:K43)</f>
        <v>263</v>
      </c>
      <c r="L44" s="101">
        <f t="shared" si="23"/>
        <v>258</v>
      </c>
      <c r="M44" s="101">
        <f t="shared" si="23"/>
        <v>235</v>
      </c>
      <c r="N44" s="101">
        <f t="shared" si="23"/>
        <v>226</v>
      </c>
      <c r="O44" s="101">
        <f t="shared" si="23"/>
        <v>253</v>
      </c>
      <c r="P44" s="102">
        <f t="shared" si="23"/>
        <v>1235</v>
      </c>
      <c r="Q44" s="128"/>
    </row>
    <row r="45" spans="1:17">
      <c r="A45" s="103" t="s">
        <v>12</v>
      </c>
      <c r="B45" s="104">
        <v>15</v>
      </c>
      <c r="C45" s="105">
        <f>B45</f>
        <v>15</v>
      </c>
      <c r="D45" s="104">
        <f>B45</f>
        <v>15</v>
      </c>
      <c r="E45" s="104">
        <f>B45</f>
        <v>15</v>
      </c>
      <c r="F45" s="104">
        <f>B45</f>
        <v>15</v>
      </c>
      <c r="G45" s="106">
        <f>SUM(B45:F45)</f>
        <v>75</v>
      </c>
      <c r="H45" s="249"/>
      <c r="I45" s="130"/>
      <c r="J45" s="103" t="s">
        <v>12</v>
      </c>
      <c r="K45" s="104">
        <v>18</v>
      </c>
      <c r="L45" s="105">
        <f>K45</f>
        <v>18</v>
      </c>
      <c r="M45" s="104">
        <f>K45</f>
        <v>18</v>
      </c>
      <c r="N45" s="104">
        <f>K45</f>
        <v>18</v>
      </c>
      <c r="O45" s="104">
        <f>K45</f>
        <v>18</v>
      </c>
      <c r="P45" s="106">
        <f>SUM(K45:O45)</f>
        <v>90</v>
      </c>
      <c r="Q45" s="249"/>
    </row>
    <row r="46" spans="1:17">
      <c r="A46" s="107"/>
      <c r="B46" s="108">
        <f>SUM(B44:B45)</f>
        <v>235</v>
      </c>
      <c r="C46" s="108">
        <f>SUM(C44:C45)</f>
        <v>242</v>
      </c>
      <c r="D46" s="108">
        <f>SUM(D44:D45)</f>
        <v>242</v>
      </c>
      <c r="E46" s="108">
        <f>SUM(E44:E45)</f>
        <v>272</v>
      </c>
      <c r="F46" s="108">
        <f>SUM(F44,F45)</f>
        <v>269</v>
      </c>
      <c r="G46" s="109">
        <f>SUM(B46:F46)</f>
        <v>1260</v>
      </c>
      <c r="H46" s="110" t="s">
        <v>14</v>
      </c>
      <c r="I46" s="130"/>
      <c r="J46" s="107">
        <f>K45-B45</f>
        <v>3</v>
      </c>
      <c r="K46" s="108">
        <f>SUM(K44:K45)</f>
        <v>281</v>
      </c>
      <c r="L46" s="108">
        <f>SUM(L44:L45)</f>
        <v>276</v>
      </c>
      <c r="M46" s="108">
        <f>SUM(M44:M45)</f>
        <v>253</v>
      </c>
      <c r="N46" s="108">
        <f>SUM(N44:N45)</f>
        <v>244</v>
      </c>
      <c r="O46" s="108">
        <f>SUM(O44,O45)</f>
        <v>271</v>
      </c>
      <c r="P46" s="109">
        <f>SUM(K46:O46)</f>
        <v>1325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:F47" si="24">IF(C46&gt;L46,1,0)+IF(C46&lt;L46,0)+IF(C46=L46,0.5)</f>
        <v>0</v>
      </c>
      <c r="D47" s="59">
        <f t="shared" si="24"/>
        <v>0</v>
      </c>
      <c r="E47" s="59">
        <f t="shared" si="24"/>
        <v>1</v>
      </c>
      <c r="F47" s="59">
        <f t="shared" si="24"/>
        <v>0</v>
      </c>
      <c r="G47" s="111">
        <f>IF(G46&gt;P46,2,0)+IF(G46&lt;P46,0)+IF(G46=P46,1)</f>
        <v>0</v>
      </c>
      <c r="H47" s="59">
        <f>SUM(B47:G47)</f>
        <v>1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5">IF(L46&gt;C46,1,0)+IF(L46&lt;C46,0)+IF(L46=C46,0.5)</f>
        <v>1</v>
      </c>
      <c r="M47" s="59">
        <f t="shared" si="25"/>
        <v>1</v>
      </c>
      <c r="N47" s="59">
        <f t="shared" si="25"/>
        <v>0</v>
      </c>
      <c r="O47" s="59">
        <f t="shared" si="25"/>
        <v>1</v>
      </c>
      <c r="P47" s="111">
        <f>IF(P46&gt;G46,2,0)+IF(P46&lt;G46,0)+IF(P46=G46,1)</f>
        <v>2</v>
      </c>
      <c r="Q47" s="59">
        <f>SUM(K47:P47)</f>
        <v>6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337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68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224" t="s">
        <v>71</v>
      </c>
      <c r="B50" s="226">
        <v>105</v>
      </c>
      <c r="C50" s="225">
        <v>124</v>
      </c>
      <c r="D50" s="225">
        <v>90</v>
      </c>
      <c r="E50" s="225">
        <v>123</v>
      </c>
      <c r="F50" s="225">
        <v>121</v>
      </c>
      <c r="G50" s="100">
        <f>SUM(B50:F50)</f>
        <v>563</v>
      </c>
      <c r="H50" s="128"/>
      <c r="I50" s="129"/>
      <c r="J50" s="98" t="s">
        <v>29</v>
      </c>
      <c r="K50" s="225">
        <v>77</v>
      </c>
      <c r="L50" s="225">
        <v>103</v>
      </c>
      <c r="M50" s="225">
        <v>101</v>
      </c>
      <c r="N50" s="225">
        <v>113</v>
      </c>
      <c r="O50" s="225">
        <v>133</v>
      </c>
      <c r="P50" s="100">
        <f>SUM(K50:O50)</f>
        <v>527</v>
      </c>
      <c r="Q50" s="128"/>
    </row>
    <row r="51" spans="1:17" ht="15" customHeight="1">
      <c r="A51" s="224" t="s">
        <v>266</v>
      </c>
      <c r="B51" s="227">
        <v>104</v>
      </c>
      <c r="C51" s="225">
        <v>108</v>
      </c>
      <c r="D51" s="225">
        <v>103</v>
      </c>
      <c r="E51" s="225">
        <v>109</v>
      </c>
      <c r="F51" s="225">
        <v>116</v>
      </c>
      <c r="G51" s="100">
        <f>SUM(B51:F51)</f>
        <v>540</v>
      </c>
      <c r="H51" s="476" t="s">
        <v>55</v>
      </c>
      <c r="I51" s="477"/>
      <c r="J51" s="98" t="s">
        <v>30</v>
      </c>
      <c r="K51" s="225">
        <v>80</v>
      </c>
      <c r="L51" s="225">
        <v>94</v>
      </c>
      <c r="M51" s="225">
        <v>86</v>
      </c>
      <c r="N51" s="225">
        <v>106</v>
      </c>
      <c r="O51" s="225">
        <v>92</v>
      </c>
      <c r="P51" s="100">
        <f>SUM(K51:O51)</f>
        <v>458</v>
      </c>
      <c r="Q51" s="128"/>
    </row>
    <row r="52" spans="1:17" ht="15" customHeight="1">
      <c r="A52" s="99"/>
      <c r="B52" s="101">
        <f>SUM(B50:B51)</f>
        <v>209</v>
      </c>
      <c r="C52" s="101">
        <f t="shared" ref="C52:G52" si="26">SUM(C50:C51)</f>
        <v>232</v>
      </c>
      <c r="D52" s="101">
        <f t="shared" si="26"/>
        <v>193</v>
      </c>
      <c r="E52" s="101">
        <f t="shared" si="26"/>
        <v>232</v>
      </c>
      <c r="F52" s="101">
        <f t="shared" si="26"/>
        <v>237</v>
      </c>
      <c r="G52" s="102">
        <f t="shared" si="26"/>
        <v>1103</v>
      </c>
      <c r="H52" s="476"/>
      <c r="I52" s="477"/>
      <c r="J52" s="99"/>
      <c r="K52" s="101">
        <f t="shared" ref="K52:P52" si="27">SUM(K50:K51)</f>
        <v>157</v>
      </c>
      <c r="L52" s="101">
        <f t="shared" si="27"/>
        <v>197</v>
      </c>
      <c r="M52" s="101">
        <f t="shared" si="27"/>
        <v>187</v>
      </c>
      <c r="N52" s="101">
        <f t="shared" si="27"/>
        <v>219</v>
      </c>
      <c r="O52" s="101">
        <f t="shared" si="27"/>
        <v>225</v>
      </c>
      <c r="P52" s="102">
        <f t="shared" si="27"/>
        <v>985</v>
      </c>
      <c r="Q52" s="128"/>
    </row>
    <row r="53" spans="1:17">
      <c r="A53" s="103" t="s">
        <v>12</v>
      </c>
      <c r="B53" s="104">
        <v>22</v>
      </c>
      <c r="C53" s="105">
        <f>B53</f>
        <v>22</v>
      </c>
      <c r="D53" s="104">
        <f>B53</f>
        <v>22</v>
      </c>
      <c r="E53" s="104">
        <f>B53</f>
        <v>22</v>
      </c>
      <c r="F53" s="104">
        <f>B53</f>
        <v>22</v>
      </c>
      <c r="G53" s="106">
        <f>SUM(B53:F53)</f>
        <v>110</v>
      </c>
      <c r="H53" s="249"/>
      <c r="I53" s="130"/>
      <c r="J53" s="103" t="s">
        <v>12</v>
      </c>
      <c r="K53" s="104">
        <v>47</v>
      </c>
      <c r="L53" s="105">
        <f>K53</f>
        <v>47</v>
      </c>
      <c r="M53" s="104">
        <f>K53</f>
        <v>47</v>
      </c>
      <c r="N53" s="104">
        <f>K53</f>
        <v>47</v>
      </c>
      <c r="O53" s="104">
        <f>K53</f>
        <v>47</v>
      </c>
      <c r="P53" s="106">
        <f>SUM(K53:O53)</f>
        <v>235</v>
      </c>
      <c r="Q53" s="249"/>
    </row>
    <row r="54" spans="1:17">
      <c r="A54" s="107"/>
      <c r="B54" s="108">
        <f>SUM(B52:B53)</f>
        <v>231</v>
      </c>
      <c r="C54" s="108">
        <f>SUM(C52:C53)</f>
        <v>254</v>
      </c>
      <c r="D54" s="108">
        <f>SUM(D52:D53)</f>
        <v>215</v>
      </c>
      <c r="E54" s="108">
        <f>SUM(E52:E53)</f>
        <v>254</v>
      </c>
      <c r="F54" s="108">
        <f>SUM(F52,F53)</f>
        <v>259</v>
      </c>
      <c r="G54" s="109">
        <f>SUM(B54:F54)</f>
        <v>1213</v>
      </c>
      <c r="H54" s="110" t="s">
        <v>14</v>
      </c>
      <c r="I54" s="130"/>
      <c r="J54" s="107">
        <f>K53-B53</f>
        <v>25</v>
      </c>
      <c r="K54" s="108">
        <f>SUM(K52:K53)</f>
        <v>204</v>
      </c>
      <c r="L54" s="108">
        <f>SUM(L52:L53)</f>
        <v>244</v>
      </c>
      <c r="M54" s="108">
        <f>SUM(M52:M53)</f>
        <v>234</v>
      </c>
      <c r="N54" s="108">
        <f>SUM(N52:N53)</f>
        <v>266</v>
      </c>
      <c r="O54" s="108">
        <f>SUM(O52,O53)</f>
        <v>272</v>
      </c>
      <c r="P54" s="109">
        <f>SUM(K54:O54)</f>
        <v>1220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1</v>
      </c>
      <c r="C55" s="59">
        <f t="shared" ref="C55:F55" si="28">IF(C54&gt;L54,1,0)+IF(C54&lt;L54,0)+IF(C54=L54,0.5)</f>
        <v>1</v>
      </c>
      <c r="D55" s="59">
        <f t="shared" si="28"/>
        <v>0</v>
      </c>
      <c r="E55" s="59">
        <f t="shared" si="28"/>
        <v>0</v>
      </c>
      <c r="F55" s="59">
        <f t="shared" si="28"/>
        <v>0</v>
      </c>
      <c r="G55" s="111">
        <f>IF(G54&gt;P54,2,0)+IF(G54&lt;P54,0)+IF(G54=P54,1)</f>
        <v>0</v>
      </c>
      <c r="H55" s="59">
        <f>SUM(B55:G55)</f>
        <v>2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9">IF(L54&gt;C54,1,0)+IF(L54&lt;C54,0)+IF(L54=C54,0.5)</f>
        <v>0</v>
      </c>
      <c r="M55" s="59">
        <f t="shared" si="29"/>
        <v>1</v>
      </c>
      <c r="N55" s="59">
        <f t="shared" si="29"/>
        <v>1</v>
      </c>
      <c r="O55" s="59">
        <f t="shared" si="29"/>
        <v>1</v>
      </c>
      <c r="P55" s="111">
        <f>IF(P54&gt;G54,2,0)+IF(P54&lt;G54,0)+IF(P54=G54,1)</f>
        <v>2</v>
      </c>
      <c r="Q55" s="59">
        <f>SUM(K55:P55)</f>
        <v>5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57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355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224" t="s">
        <v>74</v>
      </c>
      <c r="B58" s="226">
        <v>96</v>
      </c>
      <c r="C58" s="226">
        <v>110</v>
      </c>
      <c r="D58" s="226">
        <v>108</v>
      </c>
      <c r="E58" s="226">
        <v>128</v>
      </c>
      <c r="F58" s="226">
        <v>107</v>
      </c>
      <c r="G58" s="23">
        <f>SUM(B58:F58)</f>
        <v>549</v>
      </c>
      <c r="H58" s="134"/>
      <c r="I58" s="135"/>
      <c r="J58" s="98" t="s">
        <v>86</v>
      </c>
      <c r="K58" s="225">
        <v>139</v>
      </c>
      <c r="L58" s="225">
        <v>121</v>
      </c>
      <c r="M58" s="225">
        <v>96</v>
      </c>
      <c r="N58" s="225">
        <v>130</v>
      </c>
      <c r="O58" s="225">
        <v>142</v>
      </c>
      <c r="P58" s="119">
        <f>SUM(K58:O58)</f>
        <v>628</v>
      </c>
      <c r="Q58" s="134"/>
    </row>
    <row r="59" spans="1:17" ht="15" customHeight="1">
      <c r="A59" s="224" t="s">
        <v>75</v>
      </c>
      <c r="B59" s="226">
        <v>121</v>
      </c>
      <c r="C59" s="226">
        <v>120</v>
      </c>
      <c r="D59" s="226">
        <v>100</v>
      </c>
      <c r="E59" s="226">
        <v>105</v>
      </c>
      <c r="F59" s="226">
        <v>119</v>
      </c>
      <c r="G59" s="23">
        <f>SUM(B59:F59)</f>
        <v>565</v>
      </c>
      <c r="H59" s="478" t="s">
        <v>55</v>
      </c>
      <c r="I59" s="479"/>
      <c r="J59" s="98" t="s">
        <v>87</v>
      </c>
      <c r="K59" s="225">
        <v>100</v>
      </c>
      <c r="L59" s="225">
        <v>97</v>
      </c>
      <c r="M59" s="225">
        <v>119</v>
      </c>
      <c r="N59" s="225">
        <v>112</v>
      </c>
      <c r="O59" s="225">
        <v>119</v>
      </c>
      <c r="P59" s="119">
        <f>SUM(K59:O59)</f>
        <v>547</v>
      </c>
      <c r="Q59" s="134"/>
    </row>
    <row r="60" spans="1:17" ht="15" customHeight="1">
      <c r="A60" s="22"/>
      <c r="B60" s="26">
        <f t="shared" ref="B60:G60" si="30">SUM(B58:B59)</f>
        <v>217</v>
      </c>
      <c r="C60" s="26">
        <f t="shared" si="30"/>
        <v>230</v>
      </c>
      <c r="D60" s="26">
        <f t="shared" si="30"/>
        <v>208</v>
      </c>
      <c r="E60" s="26">
        <f t="shared" si="30"/>
        <v>233</v>
      </c>
      <c r="F60" s="26">
        <f t="shared" si="30"/>
        <v>226</v>
      </c>
      <c r="G60" s="27">
        <f t="shared" si="30"/>
        <v>1114</v>
      </c>
      <c r="H60" s="478"/>
      <c r="I60" s="479"/>
      <c r="J60" s="22"/>
      <c r="K60" s="26">
        <f t="shared" ref="K60:P60" si="31">SUM(K58:K59)</f>
        <v>239</v>
      </c>
      <c r="L60" s="26">
        <f t="shared" si="31"/>
        <v>218</v>
      </c>
      <c r="M60" s="26">
        <f t="shared" si="31"/>
        <v>215</v>
      </c>
      <c r="N60" s="26">
        <f t="shared" si="31"/>
        <v>242</v>
      </c>
      <c r="O60" s="26">
        <f t="shared" si="31"/>
        <v>261</v>
      </c>
      <c r="P60" s="27">
        <f t="shared" si="31"/>
        <v>1175</v>
      </c>
      <c r="Q60" s="134"/>
    </row>
    <row r="61" spans="1:17">
      <c r="A61" s="2" t="s">
        <v>12</v>
      </c>
      <c r="B61" s="4">
        <v>33</v>
      </c>
      <c r="C61" s="15">
        <f>B61</f>
        <v>33</v>
      </c>
      <c r="D61" s="4">
        <f>B61</f>
        <v>33</v>
      </c>
      <c r="E61" s="4">
        <f>B61</f>
        <v>33</v>
      </c>
      <c r="F61" s="4">
        <f>B61</f>
        <v>33</v>
      </c>
      <c r="G61" s="6">
        <f>SUM(B61:F61)</f>
        <v>165</v>
      </c>
      <c r="H61" s="251"/>
      <c r="I61" s="136"/>
      <c r="J61" s="2" t="s">
        <v>12</v>
      </c>
      <c r="K61" s="4">
        <v>6</v>
      </c>
      <c r="L61" s="15">
        <f>K61</f>
        <v>6</v>
      </c>
      <c r="M61" s="4">
        <f>K61</f>
        <v>6</v>
      </c>
      <c r="N61" s="4">
        <f>K61</f>
        <v>6</v>
      </c>
      <c r="O61" s="4">
        <f>K61</f>
        <v>6</v>
      </c>
      <c r="P61" s="6">
        <f>SUM(K61:O61)</f>
        <v>30</v>
      </c>
      <c r="Q61" s="251"/>
    </row>
    <row r="62" spans="1:17">
      <c r="A62" s="205"/>
      <c r="B62" s="9">
        <f>SUM(B60:B61)</f>
        <v>250</v>
      </c>
      <c r="C62" s="9">
        <f>SUM(C60:C61)</f>
        <v>263</v>
      </c>
      <c r="D62" s="9">
        <f>SUM(D60:D61)</f>
        <v>241</v>
      </c>
      <c r="E62" s="9">
        <f>SUM(E60:E61)</f>
        <v>266</v>
      </c>
      <c r="F62" s="9">
        <f>SUM(F60,F61)</f>
        <v>259</v>
      </c>
      <c r="G62" s="10">
        <f>SUM(B62:F62)</f>
        <v>1279</v>
      </c>
      <c r="H62" s="16" t="s">
        <v>14</v>
      </c>
      <c r="I62" s="136"/>
      <c r="J62" s="205">
        <f>K61-B61</f>
        <v>-27</v>
      </c>
      <c r="K62" s="9">
        <f>SUM(K60:K61)</f>
        <v>245</v>
      </c>
      <c r="L62" s="9">
        <f>SUM(L60:L61)</f>
        <v>224</v>
      </c>
      <c r="M62" s="9">
        <f>SUM(M60:M61)</f>
        <v>221</v>
      </c>
      <c r="N62" s="9">
        <f>SUM(N60:N61)</f>
        <v>248</v>
      </c>
      <c r="O62" s="9">
        <f>SUM(O60,O61)</f>
        <v>267</v>
      </c>
      <c r="P62" s="10">
        <f>SUM(K62:O62)</f>
        <v>1205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1</v>
      </c>
      <c r="C63" s="59">
        <f t="shared" ref="C63:F63" si="32">IF(C62&gt;L62,1,0)+IF(C62&lt;L62,0)+IF(C62=L62,0.5)</f>
        <v>1</v>
      </c>
      <c r="D63" s="59">
        <f t="shared" si="32"/>
        <v>1</v>
      </c>
      <c r="E63" s="59">
        <f t="shared" si="32"/>
        <v>1</v>
      </c>
      <c r="F63" s="59">
        <f t="shared" si="32"/>
        <v>0</v>
      </c>
      <c r="G63" s="59">
        <f>IF(G62&gt;P62,2,0)+IF(G62&lt;P62,0)+IF(G62=P62,1)</f>
        <v>2</v>
      </c>
      <c r="H63" s="59">
        <f>SUM(B63:G63)</f>
        <v>6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3">IF(L62&gt;C62,1,0)+IF(L62&lt;C62,0)+IF(L62=C62,0.5)</f>
        <v>0</v>
      </c>
      <c r="M63" s="59">
        <f t="shared" si="33"/>
        <v>0</v>
      </c>
      <c r="N63" s="59">
        <f t="shared" si="33"/>
        <v>0</v>
      </c>
      <c r="O63" s="59">
        <f t="shared" si="33"/>
        <v>1</v>
      </c>
      <c r="P63" s="111">
        <f>IF(P62&gt;G62,2,0)+IF(P62&lt;G62,0)+IF(P62=G62,1)</f>
        <v>0</v>
      </c>
      <c r="Q63" s="59">
        <f>SUM(K63:P63)</f>
        <v>1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66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58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21" t="s">
        <v>6</v>
      </c>
      <c r="B66" s="226">
        <v>100</v>
      </c>
      <c r="C66" s="226">
        <v>138</v>
      </c>
      <c r="D66" s="226">
        <v>101</v>
      </c>
      <c r="E66" s="226">
        <v>119</v>
      </c>
      <c r="F66" s="226">
        <v>100</v>
      </c>
      <c r="G66" s="100">
        <f>SUM(B66:F66)</f>
        <v>558</v>
      </c>
      <c r="H66" s="128"/>
      <c r="I66" s="129"/>
      <c r="J66" s="117" t="s">
        <v>387</v>
      </c>
      <c r="K66" s="225">
        <v>118</v>
      </c>
      <c r="L66" s="225">
        <v>97</v>
      </c>
      <c r="M66" s="225">
        <v>125</v>
      </c>
      <c r="N66" s="225">
        <v>119</v>
      </c>
      <c r="O66" s="225">
        <v>105</v>
      </c>
      <c r="P66" s="100">
        <f>SUM(K66:O66)</f>
        <v>564</v>
      </c>
      <c r="Q66" s="128"/>
    </row>
    <row r="67" spans="1:17" ht="15" customHeight="1">
      <c r="A67" s="21" t="s">
        <v>11</v>
      </c>
      <c r="B67" s="226">
        <v>128</v>
      </c>
      <c r="C67" s="226">
        <v>126</v>
      </c>
      <c r="D67" s="226">
        <v>111</v>
      </c>
      <c r="E67" s="226">
        <v>118</v>
      </c>
      <c r="F67" s="226">
        <v>126</v>
      </c>
      <c r="G67" s="100">
        <f>SUM(B67:F67)</f>
        <v>609</v>
      </c>
      <c r="H67" s="476" t="s">
        <v>55</v>
      </c>
      <c r="I67" s="477"/>
      <c r="J67" s="98" t="s">
        <v>78</v>
      </c>
      <c r="K67" s="225">
        <v>154</v>
      </c>
      <c r="L67" s="225">
        <v>125</v>
      </c>
      <c r="M67" s="225">
        <v>147</v>
      </c>
      <c r="N67" s="225">
        <v>108</v>
      </c>
      <c r="O67" s="225">
        <v>119</v>
      </c>
      <c r="P67" s="100">
        <f>SUM(K67:O67)</f>
        <v>653</v>
      </c>
      <c r="Q67" s="128"/>
    </row>
    <row r="68" spans="1:17" ht="15" customHeight="1">
      <c r="A68" s="99"/>
      <c r="B68" s="101">
        <f t="shared" ref="B68:G68" si="34">SUM(B66:B67)</f>
        <v>228</v>
      </c>
      <c r="C68" s="101">
        <f t="shared" si="34"/>
        <v>264</v>
      </c>
      <c r="D68" s="101">
        <f t="shared" si="34"/>
        <v>212</v>
      </c>
      <c r="E68" s="101">
        <f t="shared" si="34"/>
        <v>237</v>
      </c>
      <c r="F68" s="101">
        <f t="shared" si="34"/>
        <v>226</v>
      </c>
      <c r="G68" s="102">
        <f t="shared" si="34"/>
        <v>1167</v>
      </c>
      <c r="H68" s="476"/>
      <c r="I68" s="477"/>
      <c r="J68" s="99"/>
      <c r="K68" s="101">
        <f t="shared" ref="K68:P68" si="35">SUM(K66:K67)</f>
        <v>272</v>
      </c>
      <c r="L68" s="101">
        <f t="shared" si="35"/>
        <v>222</v>
      </c>
      <c r="M68" s="101">
        <f t="shared" si="35"/>
        <v>272</v>
      </c>
      <c r="N68" s="101">
        <f t="shared" si="35"/>
        <v>227</v>
      </c>
      <c r="O68" s="101">
        <f t="shared" si="35"/>
        <v>224</v>
      </c>
      <c r="P68" s="102">
        <f t="shared" si="35"/>
        <v>1217</v>
      </c>
      <c r="Q68" s="128"/>
    </row>
    <row r="69" spans="1:17" ht="15" customHeight="1">
      <c r="A69" s="103" t="s">
        <v>12</v>
      </c>
      <c r="B69" s="104">
        <v>18</v>
      </c>
      <c r="C69" s="105">
        <f>B69</f>
        <v>18</v>
      </c>
      <c r="D69" s="104">
        <f>B69</f>
        <v>18</v>
      </c>
      <c r="E69" s="104">
        <f>B69</f>
        <v>18</v>
      </c>
      <c r="F69" s="104">
        <f>B69</f>
        <v>18</v>
      </c>
      <c r="G69" s="106">
        <f>SUM(B69:F69)</f>
        <v>90</v>
      </c>
      <c r="H69" s="249"/>
      <c r="I69" s="130"/>
      <c r="J69" s="103" t="s">
        <v>12</v>
      </c>
      <c r="K69" s="104">
        <v>18</v>
      </c>
      <c r="L69" s="105">
        <f>K69</f>
        <v>18</v>
      </c>
      <c r="M69" s="104">
        <f>K69</f>
        <v>18</v>
      </c>
      <c r="N69" s="104">
        <f>K69</f>
        <v>18</v>
      </c>
      <c r="O69" s="104">
        <f>K69</f>
        <v>18</v>
      </c>
      <c r="P69" s="106">
        <f>SUM(K69:O69)</f>
        <v>90</v>
      </c>
      <c r="Q69" s="249"/>
    </row>
    <row r="70" spans="1:17">
      <c r="A70" s="107"/>
      <c r="B70" s="108">
        <f>SUM(B68:B69)</f>
        <v>246</v>
      </c>
      <c r="C70" s="108">
        <f>SUM(C68:C69)</f>
        <v>282</v>
      </c>
      <c r="D70" s="108">
        <f>SUM(D68:D69)</f>
        <v>230</v>
      </c>
      <c r="E70" s="108">
        <f>SUM(E68:E69)</f>
        <v>255</v>
      </c>
      <c r="F70" s="108">
        <f>SUM(F68,F69)</f>
        <v>244</v>
      </c>
      <c r="G70" s="109">
        <f>SUM(B70:F70)</f>
        <v>1257</v>
      </c>
      <c r="H70" s="110" t="s">
        <v>14</v>
      </c>
      <c r="I70" s="130"/>
      <c r="J70" s="107">
        <f>K69-B69</f>
        <v>0</v>
      </c>
      <c r="K70" s="108">
        <f>SUM(K68:K69)</f>
        <v>290</v>
      </c>
      <c r="L70" s="108">
        <f>SUM(L68:L69)</f>
        <v>240</v>
      </c>
      <c r="M70" s="108">
        <f>SUM(M68:M69)</f>
        <v>290</v>
      </c>
      <c r="N70" s="108">
        <f>SUM(N68:N69)</f>
        <v>245</v>
      </c>
      <c r="O70" s="108">
        <f>SUM(O68,O69)</f>
        <v>242</v>
      </c>
      <c r="P70" s="109">
        <f>SUM(K70:O70)</f>
        <v>1307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:F71" si="36">IF(C70&gt;L70,1,0)+IF(C70&lt;L70,0)+IF(C70=L70,0.5)</f>
        <v>1</v>
      </c>
      <c r="D71" s="59">
        <f t="shared" si="36"/>
        <v>0</v>
      </c>
      <c r="E71" s="59">
        <f t="shared" si="36"/>
        <v>1</v>
      </c>
      <c r="F71" s="59">
        <f t="shared" si="36"/>
        <v>1</v>
      </c>
      <c r="G71" s="111">
        <f>IF(G70&gt;P70,2,0)+IF(G70&lt;P70,0)+IF(G70=P70,1)</f>
        <v>0</v>
      </c>
      <c r="H71" s="59">
        <f>SUM(B71:G71)</f>
        <v>3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37">IF(L70&gt;C70,1,0)+IF(L70&lt;C70,0)+IF(L70=C70,0.5)</f>
        <v>0</v>
      </c>
      <c r="M71" s="59">
        <f t="shared" si="37"/>
        <v>1</v>
      </c>
      <c r="N71" s="59">
        <f t="shared" si="37"/>
        <v>0</v>
      </c>
      <c r="O71" s="59">
        <f t="shared" si="37"/>
        <v>0</v>
      </c>
      <c r="P71" s="111">
        <f>IF(P70&gt;G70,2,0)+IF(P70&lt;G70,0)+IF(P70=G70,1)</f>
        <v>2</v>
      </c>
      <c r="Q71" s="59">
        <f>SUM(K71:P71)</f>
        <v>4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64</v>
      </c>
      <c r="E75" s="124">
        <f>MAX(W12,B4:F4,K4:O4,B12:F12,K12:O12,B20:F20,K20:O20,B28:F28,K28:O28,K36:O36,B36:F36,B44:F44,K44:O44,B52:F52,K52:O52,B60:F60,K60:O60,B68:F68,K68:O68)</f>
        <v>292</v>
      </c>
      <c r="H75" s="252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MAX(B66:F67,K66:O67,K58:O59,B58:F59,B50:F51,K50:O51,K42:O43,B42:F43,B34:F35,K34:O35,K26:O27,B26:F27,B18:F19,K18:O19,K10:O11,B10:F11,B2:F3,K2:O3)</f>
        <v>168</v>
      </c>
      <c r="Q75" s="252"/>
    </row>
    <row r="76" spans="1:17" s="125" customFormat="1">
      <c r="A76" s="124" t="s">
        <v>101</v>
      </c>
      <c r="B76" s="125" t="s">
        <v>64</v>
      </c>
      <c r="E76" s="124">
        <f>MAX(G68,P68,P60,G60,G52,P52,P44,G44,G36,P36,P28,G28,G20,P20,P12,G12,G4,P4)</f>
        <v>1308</v>
      </c>
      <c r="H76" s="252"/>
      <c r="J76" s="124" t="s">
        <v>105</v>
      </c>
      <c r="K76" s="124" t="s">
        <v>5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701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64</v>
      </c>
      <c r="E78" s="124">
        <f>MAX(B70:F70,K70:O70,K62:O62,B62:F62,B54:F54,K54:O54,K46:O46,B46:F46,B38:F38,K38:O38,K30:O30,B30:F30,B22:F22,K22:O22,K14:O14,B14:F14,B6:F6,K6:O6)</f>
        <v>305</v>
      </c>
      <c r="H78" s="252"/>
      <c r="Q78" s="252"/>
    </row>
    <row r="79" spans="1:17" s="125" customFormat="1">
      <c r="A79" s="124" t="s">
        <v>376</v>
      </c>
      <c r="B79" s="125" t="s">
        <v>64</v>
      </c>
      <c r="E79" s="124">
        <f>MAX(G70,P70,P62,G62,G54,P54,P46,G46,G38,P38,P30,G30,G22,P22,P14,G14,G6,P6)</f>
        <v>1373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4062" priority="491" operator="equal">
      <formula>0.5</formula>
    </cfRule>
    <cfRule type="cellIs" dxfId="4061" priority="492" operator="equal">
      <formula>1</formula>
    </cfRule>
  </conditionalFormatting>
  <conditionalFormatting sqref="H63 Q63 Q55 H55 H47 Q47 Q39 H39">
    <cfRule type="cellIs" dxfId="4060" priority="490" operator="greaterThan">
      <formula>0.1</formula>
    </cfRule>
  </conditionalFormatting>
  <conditionalFormatting sqref="P39 G39 G47 G55 G63 P47 P55 P63">
    <cfRule type="cellIs" dxfId="4059" priority="489" operator="greaterThan">
      <formula>0.1</formula>
    </cfRule>
  </conditionalFormatting>
  <conditionalFormatting sqref="B7:G7 K7:P7 B15:G15 B23:G23 B31:G31 K15:P15 K23:P23 K31:P31">
    <cfRule type="cellIs" dxfId="4058" priority="495" operator="equal">
      <formula>0.5</formula>
    </cfRule>
    <cfRule type="cellIs" dxfId="4057" priority="496" operator="equal">
      <formula>1</formula>
    </cfRule>
  </conditionalFormatting>
  <conditionalFormatting sqref="H31 Q31 Q23 H23 H15 Q15 Q7 H7">
    <cfRule type="cellIs" dxfId="4056" priority="494" operator="greaterThan">
      <formula>0.1</formula>
    </cfRule>
  </conditionalFormatting>
  <conditionalFormatting sqref="P7 G7 G15 G23 G31 P15 P23 P31">
    <cfRule type="cellIs" dxfId="4055" priority="493" operator="greaterThan">
      <formula>0.1</formula>
    </cfRule>
  </conditionalFormatting>
  <conditionalFormatting sqref="B7:G7 K7:P7 B15:G15 B23:G23 K15:P15 K23:P23 B31:G31 K31:P31 B39:G39 B47:G47 K39:P39 K47:P47">
    <cfRule type="cellIs" dxfId="4054" priority="487" operator="equal">
      <formula>0.5</formula>
    </cfRule>
    <cfRule type="cellIs" dxfId="4053" priority="488" operator="equal">
      <formula>1</formula>
    </cfRule>
  </conditionalFormatting>
  <conditionalFormatting sqref="Q23 H23 H15 Q15 Q7 H7 Q47 H47 H39 Q39 Q31 H31">
    <cfRule type="cellIs" dxfId="4052" priority="486" operator="greaterThan">
      <formula>0.1</formula>
    </cfRule>
  </conditionalFormatting>
  <conditionalFormatting sqref="P7 G7 G15 G23 P15 P23 P31 G31 G39 G47 P39 P47">
    <cfRule type="cellIs" dxfId="4051" priority="485" operator="greaterThan">
      <formula>0.1</formula>
    </cfRule>
  </conditionalFormatting>
  <conditionalFormatting sqref="B39:G39 K39:P39 B47:G47 B55:G55 B63:G63 K47:P47 K55:P55 K63:P63">
    <cfRule type="cellIs" dxfId="4050" priority="483" operator="equal">
      <formula>0.5</formula>
    </cfRule>
    <cfRule type="cellIs" dxfId="4049" priority="484" operator="equal">
      <formula>1</formula>
    </cfRule>
  </conditionalFormatting>
  <conditionalFormatting sqref="H63 Q63 Q55 H55 H47 Q47 Q39 H39">
    <cfRule type="cellIs" dxfId="4048" priority="482" operator="greaterThan">
      <formula>0.1</formula>
    </cfRule>
  </conditionalFormatting>
  <conditionalFormatting sqref="P39 G39 G47 P47 G55 P55 G63 P63">
    <cfRule type="cellIs" dxfId="4047" priority="481" operator="greaterThan">
      <formula>0.1</formula>
    </cfRule>
  </conditionalFormatting>
  <conditionalFormatting sqref="B71:G71 K71:P71">
    <cfRule type="cellIs" dxfId="4046" priority="479" operator="equal">
      <formula>0.5</formula>
    </cfRule>
    <cfRule type="cellIs" dxfId="4045" priority="480" operator="equal">
      <formula>1</formula>
    </cfRule>
  </conditionalFormatting>
  <conditionalFormatting sqref="H71 Q71">
    <cfRule type="cellIs" dxfId="4044" priority="478" operator="greaterThan">
      <formula>0.1</formula>
    </cfRule>
  </conditionalFormatting>
  <conditionalFormatting sqref="G71 P71">
    <cfRule type="cellIs" dxfId="4043" priority="477" operator="greaterThan">
      <formula>0.1</formula>
    </cfRule>
  </conditionalFormatting>
  <conditionalFormatting sqref="B55:G55 K55:P55 B63:G63 B71:G71 K63:P63 K71:P71">
    <cfRule type="cellIs" dxfId="4042" priority="475" operator="equal">
      <formula>0.5</formula>
    </cfRule>
    <cfRule type="cellIs" dxfId="4041" priority="476" operator="equal">
      <formula>1</formula>
    </cfRule>
  </conditionalFormatting>
  <conditionalFormatting sqref="Q71 H71 H63 Q63 Q55 H55">
    <cfRule type="cellIs" dxfId="4040" priority="474" operator="greaterThan">
      <formula>0.1</formula>
    </cfRule>
  </conditionalFormatting>
  <conditionalFormatting sqref="P55 G55 G63 G71 P63 P71">
    <cfRule type="cellIs" dxfId="4039" priority="473" operator="greaterThan">
      <formula>0.1</formula>
    </cfRule>
  </conditionalFormatting>
  <conditionalFormatting sqref="B39:G39 K39:P39 B47:G47 B55:G55 B63:G63 K47:P47 K55:P55 K63:P63">
    <cfRule type="cellIs" dxfId="4038" priority="471" operator="equal">
      <formula>0.5</formula>
    </cfRule>
    <cfRule type="cellIs" dxfId="4037" priority="472" operator="equal">
      <formula>1</formula>
    </cfRule>
  </conditionalFormatting>
  <conditionalFormatting sqref="H63 Q63 Q55 H55 H47 Q47 Q39 H39">
    <cfRule type="cellIs" dxfId="4036" priority="470" operator="greaterThan">
      <formula>0.1</formula>
    </cfRule>
  </conditionalFormatting>
  <conditionalFormatting sqref="P39 G39 G47 G55 G63 P47 P55 P63">
    <cfRule type="cellIs" dxfId="4035" priority="469" operator="greaterThan">
      <formula>0.1</formula>
    </cfRule>
  </conditionalFormatting>
  <conditionalFormatting sqref="B7:G7 K7:P7 B15:G15 B23:G23 B31:G31 K15:P15 K23:P23 K31:P31">
    <cfRule type="cellIs" dxfId="4034" priority="467" operator="equal">
      <formula>0.5</formula>
    </cfRule>
    <cfRule type="cellIs" dxfId="4033" priority="468" operator="equal">
      <formula>1</formula>
    </cfRule>
  </conditionalFormatting>
  <conditionalFormatting sqref="H31 Q31 Q23 H23 H15 Q15 Q7 H7">
    <cfRule type="cellIs" dxfId="4032" priority="466" operator="greaterThan">
      <formula>0.1</formula>
    </cfRule>
  </conditionalFormatting>
  <conditionalFormatting sqref="P7 G7 G15 G23 G31 P15 P23 P31">
    <cfRule type="cellIs" dxfId="4031" priority="465" operator="greaterThan">
      <formula>0.1</formula>
    </cfRule>
  </conditionalFormatting>
  <conditionalFormatting sqref="B7:G7 K7:P7 B15:G15 B23:G23 K15:P15 K23:P23 B31:G31 K31:P31 B39:G39 B47:G47 K39:P39 K47:P47">
    <cfRule type="cellIs" dxfId="4030" priority="463" operator="equal">
      <formula>0.5</formula>
    </cfRule>
    <cfRule type="cellIs" dxfId="4029" priority="464" operator="equal">
      <formula>1</formula>
    </cfRule>
  </conditionalFormatting>
  <conditionalFormatting sqref="Q23 H23 H15 Q15 Q7 H7 Q47 H47 H39 Q39 Q31 H31">
    <cfRule type="cellIs" dxfId="4028" priority="462" operator="greaterThan">
      <formula>0.1</formula>
    </cfRule>
  </conditionalFormatting>
  <conditionalFormatting sqref="P7 G7 G15 G23 P15 P23 P31 G31 G39 G47 P39 P47">
    <cfRule type="cellIs" dxfId="4027" priority="461" operator="greaterThan">
      <formula>0.1</formula>
    </cfRule>
  </conditionalFormatting>
  <conditionalFormatting sqref="B39:G39 K39:P39 B47:G47 B55:G55 B63:G63 K47:P47 K55:P55 K63:P63">
    <cfRule type="cellIs" dxfId="4026" priority="459" operator="equal">
      <formula>0.5</formula>
    </cfRule>
    <cfRule type="cellIs" dxfId="4025" priority="460" operator="equal">
      <formula>1</formula>
    </cfRule>
  </conditionalFormatting>
  <conditionalFormatting sqref="H63 Q63 Q55 H55 H47 Q47 Q39 H39">
    <cfRule type="cellIs" dxfId="4024" priority="458" operator="greaterThan">
      <formula>0.1</formula>
    </cfRule>
  </conditionalFormatting>
  <conditionalFormatting sqref="P39 G39 G47 P47 G55 P55 G63 P63">
    <cfRule type="cellIs" dxfId="4023" priority="457" operator="greaterThan">
      <formula>0.1</formula>
    </cfRule>
  </conditionalFormatting>
  <conditionalFormatting sqref="B71:G71 K71:P71">
    <cfRule type="cellIs" dxfId="4022" priority="455" operator="equal">
      <formula>0.5</formula>
    </cfRule>
    <cfRule type="cellIs" dxfId="4021" priority="456" operator="equal">
      <formula>1</formula>
    </cfRule>
  </conditionalFormatting>
  <conditionalFormatting sqref="H71 Q71">
    <cfRule type="cellIs" dxfId="4020" priority="454" operator="greaterThan">
      <formula>0.1</formula>
    </cfRule>
  </conditionalFormatting>
  <conditionalFormatting sqref="G71 P71">
    <cfRule type="cellIs" dxfId="4019" priority="453" operator="greaterThan">
      <formula>0.1</formula>
    </cfRule>
  </conditionalFormatting>
  <conditionalFormatting sqref="B55:G55 K55:P55 B63:G63 B71:G71 K63:P63 K71:P71">
    <cfRule type="cellIs" dxfId="4018" priority="451" operator="equal">
      <formula>0.5</formula>
    </cfRule>
    <cfRule type="cellIs" dxfId="4017" priority="452" operator="equal">
      <formula>1</formula>
    </cfRule>
  </conditionalFormatting>
  <conditionalFormatting sqref="Q71 H71 H63 Q63 Q55 H55">
    <cfRule type="cellIs" dxfId="4016" priority="450" operator="greaterThan">
      <formula>0.1</formula>
    </cfRule>
  </conditionalFormatting>
  <conditionalFormatting sqref="P55 G55 G63 G71 P63 P71">
    <cfRule type="cellIs" dxfId="4015" priority="449" operator="greaterThan">
      <formula>0.1</formula>
    </cfRule>
  </conditionalFormatting>
  <conditionalFormatting sqref="B7:G7 K7:P7 B15:G15 B23:G23 B31:G31 K15:P15 K23:P23 K31:P31">
    <cfRule type="cellIs" dxfId="4014" priority="447" operator="equal">
      <formula>0.5</formula>
    </cfRule>
    <cfRule type="cellIs" dxfId="4013" priority="448" operator="equal">
      <formula>1</formula>
    </cfRule>
  </conditionalFormatting>
  <conditionalFormatting sqref="H31 Q31 Q23 H23 H15 Q15 Q7 H7">
    <cfRule type="cellIs" dxfId="4012" priority="446" operator="greaterThan">
      <formula>0.1</formula>
    </cfRule>
  </conditionalFormatting>
  <conditionalFormatting sqref="P7 G7 G15 G23 G31 P15 P23 P31">
    <cfRule type="cellIs" dxfId="4011" priority="445" operator="greaterThan">
      <formula>0.1</formula>
    </cfRule>
  </conditionalFormatting>
  <conditionalFormatting sqref="B39:G39 K39:P39 B47:G47 B55:G55 B63:G63 K47:P47 K55:P55 K63:P63">
    <cfRule type="cellIs" dxfId="4010" priority="443" operator="equal">
      <formula>0.5</formula>
    </cfRule>
    <cfRule type="cellIs" dxfId="4009" priority="444" operator="equal">
      <formula>1</formula>
    </cfRule>
  </conditionalFormatting>
  <conditionalFormatting sqref="H63 Q63 Q55 H55 H47 Q47 Q39 H39">
    <cfRule type="cellIs" dxfId="4008" priority="442" operator="greaterThan">
      <formula>0.1</formula>
    </cfRule>
  </conditionalFormatting>
  <conditionalFormatting sqref="P39 G39 G47 G55 G63 P47 P55 P63">
    <cfRule type="cellIs" dxfId="4007" priority="441" operator="greaterThan">
      <formula>0.1</formula>
    </cfRule>
  </conditionalFormatting>
  <conditionalFormatting sqref="B7:G7 K7:P7 B15:G15 B23:G23 K15:P15 K23:P23 B31:G31 K31:P31 B39:G39 B47:G47 K39:P39 K47:P47">
    <cfRule type="cellIs" dxfId="4006" priority="439" operator="equal">
      <formula>0.5</formula>
    </cfRule>
    <cfRule type="cellIs" dxfId="4005" priority="440" operator="equal">
      <formula>1</formula>
    </cfRule>
  </conditionalFormatting>
  <conditionalFormatting sqref="Q23 H23 H15 Q15 Q7 H7 Q47 H47 H39 Q39 Q31 H31">
    <cfRule type="cellIs" dxfId="4004" priority="438" operator="greaterThan">
      <formula>0.1</formula>
    </cfRule>
  </conditionalFormatting>
  <conditionalFormatting sqref="P7 G7 G15 G23 P15 P23 P31 G31 G39 G47 P39 P47">
    <cfRule type="cellIs" dxfId="4003" priority="437" operator="greaterThan">
      <formula>0.1</formula>
    </cfRule>
  </conditionalFormatting>
  <conditionalFormatting sqref="B39:G39 K39:P39 B47:G47 B55:G55 B63:G63 K47:P47 K55:P55 K63:P63">
    <cfRule type="cellIs" dxfId="4002" priority="435" operator="equal">
      <formula>0.5</formula>
    </cfRule>
    <cfRule type="cellIs" dxfId="4001" priority="436" operator="equal">
      <formula>1</formula>
    </cfRule>
  </conditionalFormatting>
  <conditionalFormatting sqref="H63 Q63 Q55 H55 H47 Q47 Q39 H39">
    <cfRule type="cellIs" dxfId="4000" priority="434" operator="greaterThan">
      <formula>0.1</formula>
    </cfRule>
  </conditionalFormatting>
  <conditionalFormatting sqref="P39 G39 G47 P47 G55 P55 G63 P63">
    <cfRule type="cellIs" dxfId="3999" priority="433" operator="greaterThan">
      <formula>0.1</formula>
    </cfRule>
  </conditionalFormatting>
  <conditionalFormatting sqref="B71:G71 K71:P71">
    <cfRule type="cellIs" dxfId="3998" priority="431" operator="equal">
      <formula>0.5</formula>
    </cfRule>
    <cfRule type="cellIs" dxfId="3997" priority="432" operator="equal">
      <formula>1</formula>
    </cfRule>
  </conditionalFormatting>
  <conditionalFormatting sqref="H71 Q71">
    <cfRule type="cellIs" dxfId="3996" priority="430" operator="greaterThan">
      <formula>0.1</formula>
    </cfRule>
  </conditionalFormatting>
  <conditionalFormatting sqref="G71 P71">
    <cfRule type="cellIs" dxfId="3995" priority="429" operator="greaterThan">
      <formula>0.1</formula>
    </cfRule>
  </conditionalFormatting>
  <conditionalFormatting sqref="B55:G55 K55:P55 B63:G63 B71:G71 K63:P63 K71:P71">
    <cfRule type="cellIs" dxfId="3994" priority="427" operator="equal">
      <formula>0.5</formula>
    </cfRule>
    <cfRule type="cellIs" dxfId="3993" priority="428" operator="equal">
      <formula>1</formula>
    </cfRule>
  </conditionalFormatting>
  <conditionalFormatting sqref="Q71 H71 H63 Q63 Q55 H55">
    <cfRule type="cellIs" dxfId="3992" priority="426" operator="greaterThan">
      <formula>0.1</formula>
    </cfRule>
  </conditionalFormatting>
  <conditionalFormatting sqref="P55 G55 G63 G71 P63 P71">
    <cfRule type="cellIs" dxfId="3991" priority="425" operator="greaterThan">
      <formula>0.1</formula>
    </cfRule>
  </conditionalFormatting>
  <conditionalFormatting sqref="B7:G7 K7:P7 B15:G15 B23:G23 B31:G31 K15:P15 K23:P23 K31:P31">
    <cfRule type="cellIs" dxfId="3990" priority="423" operator="equal">
      <formula>0.5</formula>
    </cfRule>
    <cfRule type="cellIs" dxfId="3989" priority="424" operator="equal">
      <formula>1</formula>
    </cfRule>
  </conditionalFormatting>
  <conditionalFormatting sqref="H31 Q31 Q23 H23 H15 Q15 Q7 H7">
    <cfRule type="cellIs" dxfId="3988" priority="422" operator="greaterThan">
      <formula>0.1</formula>
    </cfRule>
  </conditionalFormatting>
  <conditionalFormatting sqref="P7 G7 G15 G23 G31 P15 P23 P31">
    <cfRule type="cellIs" dxfId="3987" priority="421" operator="greaterThan">
      <formula>0.1</formula>
    </cfRule>
  </conditionalFormatting>
  <conditionalFormatting sqref="B39:G39 K39:P39 B47:G47 B55:G55 B63:G63 K47:P47 K55:P55 K63:P63">
    <cfRule type="cellIs" dxfId="3986" priority="419" operator="equal">
      <formula>0.5</formula>
    </cfRule>
    <cfRule type="cellIs" dxfId="3985" priority="420" operator="equal">
      <formula>1</formula>
    </cfRule>
  </conditionalFormatting>
  <conditionalFormatting sqref="H63 Q63 Q55 H55 H47 Q47 Q39 H39">
    <cfRule type="cellIs" dxfId="3984" priority="418" operator="greaterThan">
      <formula>0.1</formula>
    </cfRule>
  </conditionalFormatting>
  <conditionalFormatting sqref="P39 G39 G47 G55 G63 P47 P55 P63">
    <cfRule type="cellIs" dxfId="3983" priority="417" operator="greaterThan">
      <formula>0.1</formula>
    </cfRule>
  </conditionalFormatting>
  <conditionalFormatting sqref="B7:G7 K7:P7 B15:G15 B23:G23 K15:P15 K23:P23 B31:G31 K31:P31 B39:G39 B47:G47 K39:P39 K47:P47">
    <cfRule type="cellIs" dxfId="3982" priority="415" operator="equal">
      <formula>0.5</formula>
    </cfRule>
    <cfRule type="cellIs" dxfId="3981" priority="416" operator="equal">
      <formula>1</formula>
    </cfRule>
  </conditionalFormatting>
  <conditionalFormatting sqref="Q23 H23 H15 Q15 Q7 H7 Q47 H47 H39 Q39 Q31 H31">
    <cfRule type="cellIs" dxfId="3980" priority="414" operator="greaterThan">
      <formula>0.1</formula>
    </cfRule>
  </conditionalFormatting>
  <conditionalFormatting sqref="P7 G7 G15 G23 P15 P23 P31 G31 G39 G47 P39 P47">
    <cfRule type="cellIs" dxfId="3979" priority="413" operator="greaterThan">
      <formula>0.1</formula>
    </cfRule>
  </conditionalFormatting>
  <conditionalFormatting sqref="B39:G39 K39:P39 B47:G47 B55:G55 B63:G63 K47:P47 K55:P55 K63:P63">
    <cfRule type="cellIs" dxfId="3978" priority="411" operator="equal">
      <formula>0.5</formula>
    </cfRule>
    <cfRule type="cellIs" dxfId="3977" priority="412" operator="equal">
      <formula>1</formula>
    </cfRule>
  </conditionalFormatting>
  <conditionalFormatting sqref="H63 Q63 Q55 H55 H47 Q47 Q39 H39">
    <cfRule type="cellIs" dxfId="3976" priority="410" operator="greaterThan">
      <formula>0.1</formula>
    </cfRule>
  </conditionalFormatting>
  <conditionalFormatting sqref="P39 G39 G47 P47 G55 P55 G63 P63">
    <cfRule type="cellIs" dxfId="3975" priority="409" operator="greaterThan">
      <formula>0.1</formula>
    </cfRule>
  </conditionalFormatting>
  <conditionalFormatting sqref="B71:G71 K71:P71">
    <cfRule type="cellIs" dxfId="3974" priority="407" operator="equal">
      <formula>0.5</formula>
    </cfRule>
    <cfRule type="cellIs" dxfId="3973" priority="408" operator="equal">
      <formula>1</formula>
    </cfRule>
  </conditionalFormatting>
  <conditionalFormatting sqref="H71 Q71">
    <cfRule type="cellIs" dxfId="3972" priority="406" operator="greaterThan">
      <formula>0.1</formula>
    </cfRule>
  </conditionalFormatting>
  <conditionalFormatting sqref="G71 P71">
    <cfRule type="cellIs" dxfId="3971" priority="405" operator="greaterThan">
      <formula>0.1</formula>
    </cfRule>
  </conditionalFormatting>
  <conditionalFormatting sqref="B55:G55 K55:P55 B63:G63 B71:G71 K63:P63 K71:P71">
    <cfRule type="cellIs" dxfId="3970" priority="403" operator="equal">
      <formula>0.5</formula>
    </cfRule>
    <cfRule type="cellIs" dxfId="3969" priority="404" operator="equal">
      <formula>1</formula>
    </cfRule>
  </conditionalFormatting>
  <conditionalFormatting sqref="Q71 H71 H63 Q63 Q55 H55">
    <cfRule type="cellIs" dxfId="3968" priority="402" operator="greaterThan">
      <formula>0.1</formula>
    </cfRule>
  </conditionalFormatting>
  <conditionalFormatting sqref="P55 G55 G63 G71 P63 P71">
    <cfRule type="cellIs" dxfId="3967" priority="401" operator="greaterThan">
      <formula>0.1</formula>
    </cfRule>
  </conditionalFormatting>
  <conditionalFormatting sqref="B39:G39 K39:P39 B55:G55 B63:G63 K55:P55 K63:P63 K47:P47 B47:G47">
    <cfRule type="cellIs" dxfId="3966" priority="399" operator="equal">
      <formula>0.5</formula>
    </cfRule>
    <cfRule type="cellIs" dxfId="3965" priority="400" operator="equal">
      <formula>1</formula>
    </cfRule>
  </conditionalFormatting>
  <conditionalFormatting sqref="H63 Q63 Q55 H55 H47 Q39 H39 Q47">
    <cfRule type="cellIs" dxfId="3964" priority="398" operator="greaterThan">
      <formula>0.1</formula>
    </cfRule>
  </conditionalFormatting>
  <conditionalFormatting sqref="P39 G39 G55 G63 P55 P63 P47 G47">
    <cfRule type="cellIs" dxfId="3963" priority="397" operator="greaterThan">
      <formula>0.1</formula>
    </cfRule>
  </conditionalFormatting>
  <conditionalFormatting sqref="B7:G7 K7:P7 B15:G15 B23:G23 B31:G31 K15:P15 K23:P23 K31:P31">
    <cfRule type="cellIs" dxfId="3962" priority="395" operator="equal">
      <formula>0.5</formula>
    </cfRule>
    <cfRule type="cellIs" dxfId="3961" priority="396" operator="equal">
      <formula>1</formula>
    </cfRule>
  </conditionalFormatting>
  <conditionalFormatting sqref="H31 Q31 Q23 H23 H15 Q15 Q7 H7">
    <cfRule type="cellIs" dxfId="3960" priority="394" operator="greaterThan">
      <formula>0.1</formula>
    </cfRule>
  </conditionalFormatting>
  <conditionalFormatting sqref="P7 G7 G15 G23 G31 P15 P23 P31">
    <cfRule type="cellIs" dxfId="3959" priority="393" operator="greaterThan">
      <formula>0.1</formula>
    </cfRule>
  </conditionalFormatting>
  <conditionalFormatting sqref="B7:G7 K7:P7 B15:G15 B23:G23 K15:P15 K23:P23 B31:G31 K31:P31 B39:G39 B47:G47 K39:P39 K47:P47">
    <cfRule type="cellIs" dxfId="3958" priority="391" operator="equal">
      <formula>0.5</formula>
    </cfRule>
    <cfRule type="cellIs" dxfId="3957" priority="392" operator="equal">
      <formula>1</formula>
    </cfRule>
  </conditionalFormatting>
  <conditionalFormatting sqref="Q23 H23 H15 Q15 Q7 H7 H47 H39 Q39 Q31 H31 Q47">
    <cfRule type="cellIs" dxfId="3956" priority="390" operator="greaterThan">
      <formula>0.1</formula>
    </cfRule>
  </conditionalFormatting>
  <conditionalFormatting sqref="P7 G7 G15 G23 P15 P23 P31 G31 G39 G47 P39 P47">
    <cfRule type="cellIs" dxfId="3955" priority="389" operator="greaterThan">
      <formula>0.1</formula>
    </cfRule>
  </conditionalFormatting>
  <conditionalFormatting sqref="B39:G39 K39:P39 B55:G55 B63:G63 K55:P55 K63:P63 K47:P47 B47:G47">
    <cfRule type="cellIs" dxfId="3954" priority="387" operator="equal">
      <formula>0.5</formula>
    </cfRule>
    <cfRule type="cellIs" dxfId="3953" priority="388" operator="equal">
      <formula>1</formula>
    </cfRule>
  </conditionalFormatting>
  <conditionalFormatting sqref="H63 Q63 Q55 H55 H47 Q39 H39 Q47">
    <cfRule type="cellIs" dxfId="3952" priority="386" operator="greaterThan">
      <formula>0.1</formula>
    </cfRule>
  </conditionalFormatting>
  <conditionalFormatting sqref="P39 G39 G55 P55 G63 P63 P47 G47">
    <cfRule type="cellIs" dxfId="3951" priority="385" operator="greaterThan">
      <formula>0.1</formula>
    </cfRule>
  </conditionalFormatting>
  <conditionalFormatting sqref="B71:G71 K71:P71">
    <cfRule type="cellIs" dxfId="3950" priority="383" operator="equal">
      <formula>0.5</formula>
    </cfRule>
    <cfRule type="cellIs" dxfId="3949" priority="384" operator="equal">
      <formula>1</formula>
    </cfRule>
  </conditionalFormatting>
  <conditionalFormatting sqref="H71 Q71">
    <cfRule type="cellIs" dxfId="3948" priority="382" operator="greaterThan">
      <formula>0.1</formula>
    </cfRule>
  </conditionalFormatting>
  <conditionalFormatting sqref="G71 P71">
    <cfRule type="cellIs" dxfId="3947" priority="381" operator="greaterThan">
      <formula>0.1</formula>
    </cfRule>
  </conditionalFormatting>
  <conditionalFormatting sqref="B55:G55 K55:P55 B63:G63 B71:G71 K63:P63 K71:P71">
    <cfRule type="cellIs" dxfId="3946" priority="379" operator="equal">
      <formula>0.5</formula>
    </cfRule>
    <cfRule type="cellIs" dxfId="3945" priority="380" operator="equal">
      <formula>1</formula>
    </cfRule>
  </conditionalFormatting>
  <conditionalFormatting sqref="Q71 H71 H63 Q63 Q55 H55">
    <cfRule type="cellIs" dxfId="3944" priority="378" operator="greaterThan">
      <formula>0.1</formula>
    </cfRule>
  </conditionalFormatting>
  <conditionalFormatting sqref="P55 G55 G63 G71 P63 P71">
    <cfRule type="cellIs" dxfId="3943" priority="377" operator="greaterThan">
      <formula>0.1</formula>
    </cfRule>
  </conditionalFormatting>
  <conditionalFormatting sqref="Q39">
    <cfRule type="cellIs" dxfId="3942" priority="376" operator="greaterThan">
      <formula>0.1</formula>
    </cfRule>
  </conditionalFormatting>
  <conditionalFormatting sqref="H23">
    <cfRule type="cellIs" dxfId="3941" priority="375" operator="greaterThan">
      <formula>0.1</formula>
    </cfRule>
  </conditionalFormatting>
  <conditionalFormatting sqref="Q15">
    <cfRule type="cellIs" dxfId="3940" priority="374" operator="greaterThan">
      <formula>0.1</formula>
    </cfRule>
  </conditionalFormatting>
  <conditionalFormatting sqref="Q23">
    <cfRule type="cellIs" dxfId="3939" priority="373" operator="greaterThan">
      <formula>0.1</formula>
    </cfRule>
  </conditionalFormatting>
  <conditionalFormatting sqref="H7">
    <cfRule type="cellIs" dxfId="3938" priority="372" operator="greaterThan">
      <formula>0.1</formula>
    </cfRule>
  </conditionalFormatting>
  <conditionalFormatting sqref="Q7">
    <cfRule type="cellIs" dxfId="3937" priority="371" operator="greaterThan">
      <formula>0.1</formula>
    </cfRule>
  </conditionalFormatting>
  <conditionalFormatting sqref="B7:G7 K7:P7 B15:G15 B23:G23 B31:G31 K15:P15 K23:P23 K31:P31">
    <cfRule type="cellIs" dxfId="3936" priority="369" operator="equal">
      <formula>0.5</formula>
    </cfRule>
    <cfRule type="cellIs" dxfId="3935" priority="370" operator="equal">
      <formula>1</formula>
    </cfRule>
  </conditionalFormatting>
  <conditionalFormatting sqref="H31 Q31 Q23 H23 H15 Q15 Q7 H7">
    <cfRule type="cellIs" dxfId="3934" priority="368" operator="greaterThan">
      <formula>0.1</formula>
    </cfRule>
  </conditionalFormatting>
  <conditionalFormatting sqref="P7 G7 G15 G23 G31 P15 P23 P31">
    <cfRule type="cellIs" dxfId="3933" priority="367" operator="greaterThan">
      <formula>0.1</formula>
    </cfRule>
  </conditionalFormatting>
  <conditionalFormatting sqref="B63:G63 K63:P63 K55:P55 B55:G55 K39:P39 B39:G39 K47:P47 B47:G47">
    <cfRule type="cellIs" dxfId="3932" priority="365" operator="equal">
      <formula>0.5</formula>
    </cfRule>
    <cfRule type="cellIs" dxfId="3931" priority="366" operator="equal">
      <formula>1</formula>
    </cfRule>
  </conditionalFormatting>
  <conditionalFormatting sqref="H63 Q63 H55 Q55 H47 H39 Q39 Q47">
    <cfRule type="cellIs" dxfId="3930" priority="364" operator="greaterThan">
      <formula>0.1</formula>
    </cfRule>
  </conditionalFormatting>
  <conditionalFormatting sqref="P39 G39 G55 G63 P55 P63 P47 G47">
    <cfRule type="cellIs" dxfId="3929" priority="363" operator="greaterThan">
      <formula>0.1</formula>
    </cfRule>
  </conditionalFormatting>
  <conditionalFormatting sqref="B7:G7 K7:P7 B15:G15 B23:G23 K15:P15 K23:P23 B31:G31 K31:P31 B39:G39 B47:G47 K39:P39 K47:P47">
    <cfRule type="cellIs" dxfId="3928" priority="361" operator="equal">
      <formula>0.5</formula>
    </cfRule>
    <cfRule type="cellIs" dxfId="3927" priority="362" operator="equal">
      <formula>1</formula>
    </cfRule>
  </conditionalFormatting>
  <conditionalFormatting sqref="Q23 H23 H15 Q15 Q7 H7 H47 H39 Q39 Q31 H31 Q47">
    <cfRule type="cellIs" dxfId="3926" priority="360" operator="greaterThan">
      <formula>0.1</formula>
    </cfRule>
  </conditionalFormatting>
  <conditionalFormatting sqref="P7 G7 G15 G23 P15 P23 P31 G31 G39 G47 P39 P47">
    <cfRule type="cellIs" dxfId="3925" priority="359" operator="greaterThan">
      <formula>0.1</formula>
    </cfRule>
  </conditionalFormatting>
  <conditionalFormatting sqref="B63:G63 K63:P63 K55:P55 B55:G55 K39:P39 B39:G39 K47:P47 B47:G47">
    <cfRule type="cellIs" dxfId="3924" priority="357" operator="equal">
      <formula>0.5</formula>
    </cfRule>
    <cfRule type="cellIs" dxfId="3923" priority="358" operator="equal">
      <formula>1</formula>
    </cfRule>
  </conditionalFormatting>
  <conditionalFormatting sqref="H63 Q63 H55 Q55 H47 H39 Q39 Q47">
    <cfRule type="cellIs" dxfId="3922" priority="356" operator="greaterThan">
      <formula>0.1</formula>
    </cfRule>
  </conditionalFormatting>
  <conditionalFormatting sqref="P39 G39 G55 P55 G63 P63 P47 G47">
    <cfRule type="cellIs" dxfId="3921" priority="355" operator="greaterThan">
      <formula>0.1</formula>
    </cfRule>
  </conditionalFormatting>
  <conditionalFormatting sqref="B71:G71 K71:P71">
    <cfRule type="cellIs" dxfId="3920" priority="353" operator="equal">
      <formula>0.5</formula>
    </cfRule>
    <cfRule type="cellIs" dxfId="3919" priority="354" operator="equal">
      <formula>1</formula>
    </cfRule>
  </conditionalFormatting>
  <conditionalFormatting sqref="H71 Q71">
    <cfRule type="cellIs" dxfId="3918" priority="352" operator="greaterThan">
      <formula>0.1</formula>
    </cfRule>
  </conditionalFormatting>
  <conditionalFormatting sqref="G71 P71">
    <cfRule type="cellIs" dxfId="3917" priority="351" operator="greaterThan">
      <formula>0.1</formula>
    </cfRule>
  </conditionalFormatting>
  <conditionalFormatting sqref="B63:G63 K63:P63 B71:G71 K71:P71 K55:P55 B55:G55">
    <cfRule type="cellIs" dxfId="3916" priority="349" operator="equal">
      <formula>0.5</formula>
    </cfRule>
    <cfRule type="cellIs" dxfId="3915" priority="350" operator="equal">
      <formula>1</formula>
    </cfRule>
  </conditionalFormatting>
  <conditionalFormatting sqref="H63 Q63 H71 Q71 H55 Q55">
    <cfRule type="cellIs" dxfId="3914" priority="348" operator="greaterThan">
      <formula>0.1</formula>
    </cfRule>
  </conditionalFormatting>
  <conditionalFormatting sqref="P55 G55 G63 G71 P63 P71">
    <cfRule type="cellIs" dxfId="3913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3912" priority="345" operator="equal">
      <formula>0.5</formula>
    </cfRule>
    <cfRule type="cellIs" dxfId="3911" priority="346" operator="equal">
      <formula>1</formula>
    </cfRule>
  </conditionalFormatting>
  <conditionalFormatting sqref="H63 Q63 H71 Q71 H55 Q55 H47 H31 H39 Q39 Q31 H23 Q15 Q23 H15 H7 Q7 Q47">
    <cfRule type="cellIs" dxfId="3910" priority="344" operator="greaterThan">
      <formula>0.1</formula>
    </cfRule>
  </conditionalFormatting>
  <conditionalFormatting sqref="P7 G7 G15 G23 P15 P23 P31 G31 P39 G39 P55 G55 G71 P71 G63 P63 P47 G47">
    <cfRule type="cellIs" dxfId="3909" priority="343" operator="greaterThan">
      <formula>0.1</formula>
    </cfRule>
  </conditionalFormatting>
  <conditionalFormatting sqref="B71:F71">
    <cfRule type="cellIs" dxfId="3908" priority="341" operator="equal">
      <formula>0.5</formula>
    </cfRule>
    <cfRule type="cellIs" dxfId="3907" priority="342" operator="equal">
      <formula>1</formula>
    </cfRule>
  </conditionalFormatting>
  <conditionalFormatting sqref="B71:F71">
    <cfRule type="cellIs" dxfId="3906" priority="339" operator="equal">
      <formula>0.5</formula>
    </cfRule>
    <cfRule type="cellIs" dxfId="3905" priority="340" operator="equal">
      <formula>1</formula>
    </cfRule>
  </conditionalFormatting>
  <conditionalFormatting sqref="K71:O71">
    <cfRule type="cellIs" dxfId="3904" priority="337" operator="equal">
      <formula>0.5</formula>
    </cfRule>
    <cfRule type="cellIs" dxfId="3903" priority="338" operator="equal">
      <formula>1</formula>
    </cfRule>
  </conditionalFormatting>
  <conditionalFormatting sqref="K71:O71">
    <cfRule type="cellIs" dxfId="3902" priority="335" operator="equal">
      <formula>0.5</formula>
    </cfRule>
    <cfRule type="cellIs" dxfId="3901" priority="336" operator="equal">
      <formula>1</formula>
    </cfRule>
  </conditionalFormatting>
  <conditionalFormatting sqref="B47:F47">
    <cfRule type="cellIs" dxfId="3900" priority="333" operator="equal">
      <formula>0.5</formula>
    </cfRule>
    <cfRule type="cellIs" dxfId="3899" priority="334" operator="equal">
      <formula>1</formula>
    </cfRule>
  </conditionalFormatting>
  <conditionalFormatting sqref="K47:O47">
    <cfRule type="cellIs" dxfId="3898" priority="331" operator="equal">
      <formula>0.5</formula>
    </cfRule>
    <cfRule type="cellIs" dxfId="3897" priority="332" operator="equal">
      <formula>1</formula>
    </cfRule>
  </conditionalFormatting>
  <conditionalFormatting sqref="K39:O39">
    <cfRule type="cellIs" dxfId="3896" priority="329" operator="equal">
      <formula>0.5</formula>
    </cfRule>
    <cfRule type="cellIs" dxfId="3895" priority="330" operator="equal">
      <formula>1</formula>
    </cfRule>
  </conditionalFormatting>
  <conditionalFormatting sqref="B39:F39">
    <cfRule type="cellIs" dxfId="3894" priority="327" operator="equal">
      <formula>0.5</formula>
    </cfRule>
    <cfRule type="cellIs" dxfId="3893" priority="328" operator="equal">
      <formula>1</formula>
    </cfRule>
  </conditionalFormatting>
  <conditionalFormatting sqref="B31:F31">
    <cfRule type="cellIs" dxfId="3892" priority="325" operator="equal">
      <formula>0.5</formula>
    </cfRule>
    <cfRule type="cellIs" dxfId="3891" priority="326" operator="equal">
      <formula>1</formula>
    </cfRule>
  </conditionalFormatting>
  <conditionalFormatting sqref="B31:F31">
    <cfRule type="cellIs" dxfId="3890" priority="323" operator="equal">
      <formula>0.5</formula>
    </cfRule>
    <cfRule type="cellIs" dxfId="3889" priority="324" operator="equal">
      <formula>1</formula>
    </cfRule>
  </conditionalFormatting>
  <conditionalFormatting sqref="B31:F31">
    <cfRule type="cellIs" dxfId="3888" priority="321" operator="equal">
      <formula>0.5</formula>
    </cfRule>
    <cfRule type="cellIs" dxfId="3887" priority="322" operator="equal">
      <formula>1</formula>
    </cfRule>
  </conditionalFormatting>
  <conditionalFormatting sqref="K31:O31">
    <cfRule type="cellIs" dxfId="3886" priority="319" operator="equal">
      <formula>0.5</formula>
    </cfRule>
    <cfRule type="cellIs" dxfId="3885" priority="320" operator="equal">
      <formula>1</formula>
    </cfRule>
  </conditionalFormatting>
  <conditionalFormatting sqref="K31:O31">
    <cfRule type="cellIs" dxfId="3884" priority="317" operator="equal">
      <formula>0.5</formula>
    </cfRule>
    <cfRule type="cellIs" dxfId="3883" priority="318" operator="equal">
      <formula>1</formula>
    </cfRule>
  </conditionalFormatting>
  <conditionalFormatting sqref="K31:O31">
    <cfRule type="cellIs" dxfId="3882" priority="315" operator="equal">
      <formula>0.5</formula>
    </cfRule>
    <cfRule type="cellIs" dxfId="3881" priority="316" operator="equal">
      <formula>1</formula>
    </cfRule>
  </conditionalFormatting>
  <conditionalFormatting sqref="K23:O23">
    <cfRule type="cellIs" dxfId="3880" priority="313" operator="equal">
      <formula>0.5</formula>
    </cfRule>
    <cfRule type="cellIs" dxfId="3879" priority="314" operator="equal">
      <formula>1</formula>
    </cfRule>
  </conditionalFormatting>
  <conditionalFormatting sqref="K23:O23">
    <cfRule type="cellIs" dxfId="3878" priority="311" operator="equal">
      <formula>0.5</formula>
    </cfRule>
    <cfRule type="cellIs" dxfId="3877" priority="312" operator="equal">
      <formula>1</formula>
    </cfRule>
  </conditionalFormatting>
  <conditionalFormatting sqref="K23:O23">
    <cfRule type="cellIs" dxfId="3876" priority="309" operator="equal">
      <formula>0.5</formula>
    </cfRule>
    <cfRule type="cellIs" dxfId="3875" priority="310" operator="equal">
      <formula>1</formula>
    </cfRule>
  </conditionalFormatting>
  <conditionalFormatting sqref="B23:F23">
    <cfRule type="cellIs" dxfId="3874" priority="307" operator="equal">
      <formula>0.5</formula>
    </cfRule>
    <cfRule type="cellIs" dxfId="3873" priority="308" operator="equal">
      <formula>1</formula>
    </cfRule>
  </conditionalFormatting>
  <conditionalFormatting sqref="B23:F23">
    <cfRule type="cellIs" dxfId="3872" priority="305" operator="equal">
      <formula>0.5</formula>
    </cfRule>
    <cfRule type="cellIs" dxfId="3871" priority="306" operator="equal">
      <formula>1</formula>
    </cfRule>
  </conditionalFormatting>
  <conditionalFormatting sqref="B23:F23">
    <cfRule type="cellIs" dxfId="3870" priority="303" operator="equal">
      <formula>0.5</formula>
    </cfRule>
    <cfRule type="cellIs" dxfId="3869" priority="304" operator="equal">
      <formula>1</formula>
    </cfRule>
  </conditionalFormatting>
  <conditionalFormatting sqref="B15:F15">
    <cfRule type="cellIs" dxfId="3868" priority="301" operator="equal">
      <formula>0.5</formula>
    </cfRule>
    <cfRule type="cellIs" dxfId="3867" priority="302" operator="equal">
      <formula>1</formula>
    </cfRule>
  </conditionalFormatting>
  <conditionalFormatting sqref="B15:F15">
    <cfRule type="cellIs" dxfId="3866" priority="299" operator="equal">
      <formula>0.5</formula>
    </cfRule>
    <cfRule type="cellIs" dxfId="3865" priority="300" operator="equal">
      <formula>1</formula>
    </cfRule>
  </conditionalFormatting>
  <conditionalFormatting sqref="B15:F15">
    <cfRule type="cellIs" dxfId="3864" priority="297" operator="equal">
      <formula>0.5</formula>
    </cfRule>
    <cfRule type="cellIs" dxfId="3863" priority="298" operator="equal">
      <formula>1</formula>
    </cfRule>
  </conditionalFormatting>
  <conditionalFormatting sqref="K15:O15">
    <cfRule type="cellIs" dxfId="3862" priority="295" operator="equal">
      <formula>0.5</formula>
    </cfRule>
    <cfRule type="cellIs" dxfId="3861" priority="296" operator="equal">
      <formula>1</formula>
    </cfRule>
  </conditionalFormatting>
  <conditionalFormatting sqref="K15:O15">
    <cfRule type="cellIs" dxfId="3860" priority="293" operator="equal">
      <formula>0.5</formula>
    </cfRule>
    <cfRule type="cellIs" dxfId="3859" priority="294" operator="equal">
      <formula>1</formula>
    </cfRule>
  </conditionalFormatting>
  <conditionalFormatting sqref="K15:O15">
    <cfRule type="cellIs" dxfId="3858" priority="291" operator="equal">
      <formula>0.5</formula>
    </cfRule>
    <cfRule type="cellIs" dxfId="3857" priority="292" operator="equal">
      <formula>1</formula>
    </cfRule>
  </conditionalFormatting>
  <conditionalFormatting sqref="B7:F7">
    <cfRule type="cellIs" dxfId="3856" priority="289" operator="equal">
      <formula>0.5</formula>
    </cfRule>
    <cfRule type="cellIs" dxfId="3855" priority="290" operator="equal">
      <formula>1</formula>
    </cfRule>
  </conditionalFormatting>
  <conditionalFormatting sqref="B7:F7">
    <cfRule type="cellIs" dxfId="3854" priority="287" operator="equal">
      <formula>0.5</formula>
    </cfRule>
    <cfRule type="cellIs" dxfId="3853" priority="288" operator="equal">
      <formula>1</formula>
    </cfRule>
  </conditionalFormatting>
  <conditionalFormatting sqref="B7:F7">
    <cfRule type="cellIs" dxfId="3852" priority="285" operator="equal">
      <formula>0.5</formula>
    </cfRule>
    <cfRule type="cellIs" dxfId="3851" priority="286" operator="equal">
      <formula>1</formula>
    </cfRule>
  </conditionalFormatting>
  <conditionalFormatting sqref="K7:O7">
    <cfRule type="cellIs" dxfId="3850" priority="283" operator="equal">
      <formula>0.5</formula>
    </cfRule>
    <cfRule type="cellIs" dxfId="3849" priority="284" operator="equal">
      <formula>1</formula>
    </cfRule>
  </conditionalFormatting>
  <conditionalFormatting sqref="K7:O7">
    <cfRule type="cellIs" dxfId="3848" priority="281" operator="equal">
      <formula>0.5</formula>
    </cfRule>
    <cfRule type="cellIs" dxfId="3847" priority="282" operator="equal">
      <formula>1</formula>
    </cfRule>
  </conditionalFormatting>
  <conditionalFormatting sqref="K7:O7">
    <cfRule type="cellIs" dxfId="3846" priority="279" operator="equal">
      <formula>0.5</formula>
    </cfRule>
    <cfRule type="cellIs" dxfId="3845" priority="280" operator="equal">
      <formula>1</formula>
    </cfRule>
  </conditionalFormatting>
  <conditionalFormatting sqref="K7:P7">
    <cfRule type="cellIs" dxfId="3844" priority="277" operator="equal">
      <formula>0.5</formula>
    </cfRule>
    <cfRule type="cellIs" dxfId="3843" priority="278" operator="equal">
      <formula>1</formula>
    </cfRule>
  </conditionalFormatting>
  <conditionalFormatting sqref="P7">
    <cfRule type="cellIs" dxfId="3842" priority="276" operator="greaterThan">
      <formula>0.1</formula>
    </cfRule>
  </conditionalFormatting>
  <conditionalFormatting sqref="K7:P7">
    <cfRule type="cellIs" dxfId="3841" priority="274" operator="equal">
      <formula>0.5</formula>
    </cfRule>
    <cfRule type="cellIs" dxfId="3840" priority="275" operator="equal">
      <formula>1</formula>
    </cfRule>
  </conditionalFormatting>
  <conditionalFormatting sqref="P7">
    <cfRule type="cellIs" dxfId="3839" priority="273" operator="greaterThan">
      <formula>0.1</formula>
    </cfRule>
  </conditionalFormatting>
  <conditionalFormatting sqref="K7:P7">
    <cfRule type="cellIs" dxfId="3838" priority="271" operator="equal">
      <formula>0.5</formula>
    </cfRule>
    <cfRule type="cellIs" dxfId="3837" priority="272" operator="equal">
      <formula>1</formula>
    </cfRule>
  </conditionalFormatting>
  <conditionalFormatting sqref="P7">
    <cfRule type="cellIs" dxfId="3836" priority="270" operator="greaterThan">
      <formula>0.1</formula>
    </cfRule>
  </conditionalFormatting>
  <conditionalFormatting sqref="K7:P7">
    <cfRule type="cellIs" dxfId="3835" priority="268" operator="equal">
      <formula>0.5</formula>
    </cfRule>
    <cfRule type="cellIs" dxfId="3834" priority="269" operator="equal">
      <formula>1</formula>
    </cfRule>
  </conditionalFormatting>
  <conditionalFormatting sqref="P7">
    <cfRule type="cellIs" dxfId="3833" priority="267" operator="greaterThan">
      <formula>0.1</formula>
    </cfRule>
  </conditionalFormatting>
  <conditionalFormatting sqref="K7:P7">
    <cfRule type="cellIs" dxfId="3832" priority="265" operator="equal">
      <formula>0.5</formula>
    </cfRule>
    <cfRule type="cellIs" dxfId="3831" priority="266" operator="equal">
      <formula>1</formula>
    </cfRule>
  </conditionalFormatting>
  <conditionalFormatting sqref="P7">
    <cfRule type="cellIs" dxfId="3830" priority="264" operator="greaterThan">
      <formula>0.1</formula>
    </cfRule>
  </conditionalFormatting>
  <conditionalFormatting sqref="K7:O7">
    <cfRule type="cellIs" dxfId="3829" priority="262" operator="equal">
      <formula>0.5</formula>
    </cfRule>
    <cfRule type="cellIs" dxfId="3828" priority="263" operator="equal">
      <formula>1</formula>
    </cfRule>
  </conditionalFormatting>
  <conditionalFormatting sqref="K7:O7">
    <cfRule type="cellIs" dxfId="3827" priority="260" operator="equal">
      <formula>0.5</formula>
    </cfRule>
    <cfRule type="cellIs" dxfId="3826" priority="261" operator="equal">
      <formula>1</formula>
    </cfRule>
  </conditionalFormatting>
  <conditionalFormatting sqref="K7:O7">
    <cfRule type="cellIs" dxfId="3825" priority="258" operator="equal">
      <formula>0.5</formula>
    </cfRule>
    <cfRule type="cellIs" dxfId="3824" priority="259" operator="equal">
      <formula>1</formula>
    </cfRule>
  </conditionalFormatting>
  <conditionalFormatting sqref="K15:P15">
    <cfRule type="cellIs" dxfId="3823" priority="256" operator="equal">
      <formula>0.5</formula>
    </cfRule>
    <cfRule type="cellIs" dxfId="3822" priority="257" operator="equal">
      <formula>1</formula>
    </cfRule>
  </conditionalFormatting>
  <conditionalFormatting sqref="P15">
    <cfRule type="cellIs" dxfId="3821" priority="255" operator="greaterThan">
      <formula>0.1</formula>
    </cfRule>
  </conditionalFormatting>
  <conditionalFormatting sqref="K15:P15">
    <cfRule type="cellIs" dxfId="3820" priority="253" operator="equal">
      <formula>0.5</formula>
    </cfRule>
    <cfRule type="cellIs" dxfId="3819" priority="254" operator="equal">
      <formula>1</formula>
    </cfRule>
  </conditionalFormatting>
  <conditionalFormatting sqref="P15">
    <cfRule type="cellIs" dxfId="3818" priority="252" operator="greaterThan">
      <formula>0.1</formula>
    </cfRule>
  </conditionalFormatting>
  <conditionalFormatting sqref="K15:P15">
    <cfRule type="cellIs" dxfId="3817" priority="250" operator="equal">
      <formula>0.5</formula>
    </cfRule>
    <cfRule type="cellIs" dxfId="3816" priority="251" operator="equal">
      <formula>1</formula>
    </cfRule>
  </conditionalFormatting>
  <conditionalFormatting sqref="P15">
    <cfRule type="cellIs" dxfId="3815" priority="249" operator="greaterThan">
      <formula>0.1</formula>
    </cfRule>
  </conditionalFormatting>
  <conditionalFormatting sqref="K15:P15">
    <cfRule type="cellIs" dxfId="3814" priority="247" operator="equal">
      <formula>0.5</formula>
    </cfRule>
    <cfRule type="cellIs" dxfId="3813" priority="248" operator="equal">
      <formula>1</formula>
    </cfRule>
  </conditionalFormatting>
  <conditionalFormatting sqref="P15">
    <cfRule type="cellIs" dxfId="3812" priority="246" operator="greaterThan">
      <formula>0.1</formula>
    </cfRule>
  </conditionalFormatting>
  <conditionalFormatting sqref="K15:P15">
    <cfRule type="cellIs" dxfId="3811" priority="244" operator="equal">
      <formula>0.5</formula>
    </cfRule>
    <cfRule type="cellIs" dxfId="3810" priority="245" operator="equal">
      <formula>1</formula>
    </cfRule>
  </conditionalFormatting>
  <conditionalFormatting sqref="P15">
    <cfRule type="cellIs" dxfId="3809" priority="243" operator="greaterThan">
      <formula>0.1</formula>
    </cfRule>
  </conditionalFormatting>
  <conditionalFormatting sqref="K15:O15">
    <cfRule type="cellIs" dxfId="3808" priority="241" operator="equal">
      <formula>0.5</formula>
    </cfRule>
    <cfRule type="cellIs" dxfId="3807" priority="242" operator="equal">
      <formula>1</formula>
    </cfRule>
  </conditionalFormatting>
  <conditionalFormatting sqref="K15:O15">
    <cfRule type="cellIs" dxfId="3806" priority="239" operator="equal">
      <formula>0.5</formula>
    </cfRule>
    <cfRule type="cellIs" dxfId="3805" priority="240" operator="equal">
      <formula>1</formula>
    </cfRule>
  </conditionalFormatting>
  <conditionalFormatting sqref="K15:O15">
    <cfRule type="cellIs" dxfId="3804" priority="237" operator="equal">
      <formula>0.5</formula>
    </cfRule>
    <cfRule type="cellIs" dxfId="3803" priority="238" operator="equal">
      <formula>1</formula>
    </cfRule>
  </conditionalFormatting>
  <conditionalFormatting sqref="K23:P23">
    <cfRule type="cellIs" dxfId="3802" priority="235" operator="equal">
      <formula>0.5</formula>
    </cfRule>
    <cfRule type="cellIs" dxfId="3801" priority="236" operator="equal">
      <formula>1</formula>
    </cfRule>
  </conditionalFormatting>
  <conditionalFormatting sqref="P23">
    <cfRule type="cellIs" dxfId="3800" priority="234" operator="greaterThan">
      <formula>0.1</formula>
    </cfRule>
  </conditionalFormatting>
  <conditionalFormatting sqref="K23:P23">
    <cfRule type="cellIs" dxfId="3799" priority="232" operator="equal">
      <formula>0.5</formula>
    </cfRule>
    <cfRule type="cellIs" dxfId="3798" priority="233" operator="equal">
      <formula>1</formula>
    </cfRule>
  </conditionalFormatting>
  <conditionalFormatting sqref="P23">
    <cfRule type="cellIs" dxfId="3797" priority="231" operator="greaterThan">
      <formula>0.1</formula>
    </cfRule>
  </conditionalFormatting>
  <conditionalFormatting sqref="K23:P23">
    <cfRule type="cellIs" dxfId="3796" priority="229" operator="equal">
      <formula>0.5</formula>
    </cfRule>
    <cfRule type="cellIs" dxfId="3795" priority="230" operator="equal">
      <formula>1</formula>
    </cfRule>
  </conditionalFormatting>
  <conditionalFormatting sqref="P23">
    <cfRule type="cellIs" dxfId="3794" priority="228" operator="greaterThan">
      <formula>0.1</formula>
    </cfRule>
  </conditionalFormatting>
  <conditionalFormatting sqref="K23:P23">
    <cfRule type="cellIs" dxfId="3793" priority="226" operator="equal">
      <formula>0.5</formula>
    </cfRule>
    <cfRule type="cellIs" dxfId="3792" priority="227" operator="equal">
      <formula>1</formula>
    </cfRule>
  </conditionalFormatting>
  <conditionalFormatting sqref="P23">
    <cfRule type="cellIs" dxfId="3791" priority="225" operator="greaterThan">
      <formula>0.1</formula>
    </cfRule>
  </conditionalFormatting>
  <conditionalFormatting sqref="K23:P23">
    <cfRule type="cellIs" dxfId="3790" priority="223" operator="equal">
      <formula>0.5</formula>
    </cfRule>
    <cfRule type="cellIs" dxfId="3789" priority="224" operator="equal">
      <formula>1</formula>
    </cfRule>
  </conditionalFormatting>
  <conditionalFormatting sqref="P23">
    <cfRule type="cellIs" dxfId="3788" priority="222" operator="greaterThan">
      <formula>0.1</formula>
    </cfRule>
  </conditionalFormatting>
  <conditionalFormatting sqref="K23:O23">
    <cfRule type="cellIs" dxfId="3787" priority="220" operator="equal">
      <formula>0.5</formula>
    </cfRule>
    <cfRule type="cellIs" dxfId="3786" priority="221" operator="equal">
      <formula>1</formula>
    </cfRule>
  </conditionalFormatting>
  <conditionalFormatting sqref="K23:O23">
    <cfRule type="cellIs" dxfId="3785" priority="218" operator="equal">
      <formula>0.5</formula>
    </cfRule>
    <cfRule type="cellIs" dxfId="3784" priority="219" operator="equal">
      <formula>1</formula>
    </cfRule>
  </conditionalFormatting>
  <conditionalFormatting sqref="K23:O23">
    <cfRule type="cellIs" dxfId="3783" priority="216" operator="equal">
      <formula>0.5</formula>
    </cfRule>
    <cfRule type="cellIs" dxfId="3782" priority="217" operator="equal">
      <formula>1</formula>
    </cfRule>
  </conditionalFormatting>
  <conditionalFormatting sqref="K31:P31">
    <cfRule type="cellIs" dxfId="3781" priority="214" operator="equal">
      <formula>0.5</formula>
    </cfRule>
    <cfRule type="cellIs" dxfId="3780" priority="215" operator="equal">
      <formula>1</formula>
    </cfRule>
  </conditionalFormatting>
  <conditionalFormatting sqref="P31">
    <cfRule type="cellIs" dxfId="3779" priority="213" operator="greaterThan">
      <formula>0.1</formula>
    </cfRule>
  </conditionalFormatting>
  <conditionalFormatting sqref="K31:P31">
    <cfRule type="cellIs" dxfId="3778" priority="211" operator="equal">
      <formula>0.5</formula>
    </cfRule>
    <cfRule type="cellIs" dxfId="3777" priority="212" operator="equal">
      <formula>1</formula>
    </cfRule>
  </conditionalFormatting>
  <conditionalFormatting sqref="P31">
    <cfRule type="cellIs" dxfId="3776" priority="210" operator="greaterThan">
      <formula>0.1</formula>
    </cfRule>
  </conditionalFormatting>
  <conditionalFormatting sqref="K31:P31">
    <cfRule type="cellIs" dxfId="3775" priority="208" operator="equal">
      <formula>0.5</formula>
    </cfRule>
    <cfRule type="cellIs" dxfId="3774" priority="209" operator="equal">
      <formula>1</formula>
    </cfRule>
  </conditionalFormatting>
  <conditionalFormatting sqref="P31">
    <cfRule type="cellIs" dxfId="3773" priority="207" operator="greaterThan">
      <formula>0.1</formula>
    </cfRule>
  </conditionalFormatting>
  <conditionalFormatting sqref="K31:P31">
    <cfRule type="cellIs" dxfId="3772" priority="205" operator="equal">
      <formula>0.5</formula>
    </cfRule>
    <cfRule type="cellIs" dxfId="3771" priority="206" operator="equal">
      <formula>1</formula>
    </cfRule>
  </conditionalFormatting>
  <conditionalFormatting sqref="P31">
    <cfRule type="cellIs" dxfId="3770" priority="204" operator="greaterThan">
      <formula>0.1</formula>
    </cfRule>
  </conditionalFormatting>
  <conditionalFormatting sqref="K31:P31">
    <cfRule type="cellIs" dxfId="3769" priority="202" operator="equal">
      <formula>0.5</formula>
    </cfRule>
    <cfRule type="cellIs" dxfId="3768" priority="203" operator="equal">
      <formula>1</formula>
    </cfRule>
  </conditionalFormatting>
  <conditionalFormatting sqref="P31">
    <cfRule type="cellIs" dxfId="3767" priority="201" operator="greaterThan">
      <formula>0.1</formula>
    </cfRule>
  </conditionalFormatting>
  <conditionalFormatting sqref="K31:O31">
    <cfRule type="cellIs" dxfId="3766" priority="199" operator="equal">
      <formula>0.5</formula>
    </cfRule>
    <cfRule type="cellIs" dxfId="3765" priority="200" operator="equal">
      <formula>1</formula>
    </cfRule>
  </conditionalFormatting>
  <conditionalFormatting sqref="K31:O31">
    <cfRule type="cellIs" dxfId="3764" priority="197" operator="equal">
      <formula>0.5</formula>
    </cfRule>
    <cfRule type="cellIs" dxfId="3763" priority="198" operator="equal">
      <formula>1</formula>
    </cfRule>
  </conditionalFormatting>
  <conditionalFormatting sqref="K31:O31">
    <cfRule type="cellIs" dxfId="3762" priority="195" operator="equal">
      <formula>0.5</formula>
    </cfRule>
    <cfRule type="cellIs" dxfId="3761" priority="196" operator="equal">
      <formula>1</formula>
    </cfRule>
  </conditionalFormatting>
  <conditionalFormatting sqref="K39:P39">
    <cfRule type="cellIs" dxfId="3760" priority="193" operator="equal">
      <formula>0.5</formula>
    </cfRule>
    <cfRule type="cellIs" dxfId="3759" priority="194" operator="equal">
      <formula>1</formula>
    </cfRule>
  </conditionalFormatting>
  <conditionalFormatting sqref="P39">
    <cfRule type="cellIs" dxfId="3758" priority="192" operator="greaterThan">
      <formula>0.1</formula>
    </cfRule>
  </conditionalFormatting>
  <conditionalFormatting sqref="K39:P39">
    <cfRule type="cellIs" dxfId="3757" priority="190" operator="equal">
      <formula>0.5</formula>
    </cfRule>
    <cfRule type="cellIs" dxfId="3756" priority="191" operator="equal">
      <formula>1</formula>
    </cfRule>
  </conditionalFormatting>
  <conditionalFormatting sqref="P39">
    <cfRule type="cellIs" dxfId="3755" priority="189" operator="greaterThan">
      <formula>0.1</formula>
    </cfRule>
  </conditionalFormatting>
  <conditionalFormatting sqref="K39:P39">
    <cfRule type="cellIs" dxfId="3754" priority="187" operator="equal">
      <formula>0.5</formula>
    </cfRule>
    <cfRule type="cellIs" dxfId="3753" priority="188" operator="equal">
      <formula>1</formula>
    </cfRule>
  </conditionalFormatting>
  <conditionalFormatting sqref="P39">
    <cfRule type="cellIs" dxfId="3752" priority="186" operator="greaterThan">
      <formula>0.1</formula>
    </cfRule>
  </conditionalFormatting>
  <conditionalFormatting sqref="K39:P39">
    <cfRule type="cellIs" dxfId="3751" priority="184" operator="equal">
      <formula>0.5</formula>
    </cfRule>
    <cfRule type="cellIs" dxfId="3750" priority="185" operator="equal">
      <formula>1</formula>
    </cfRule>
  </conditionalFormatting>
  <conditionalFormatting sqref="P39">
    <cfRule type="cellIs" dxfId="3749" priority="183" operator="greaterThan">
      <formula>0.1</formula>
    </cfRule>
  </conditionalFormatting>
  <conditionalFormatting sqref="K39:P39">
    <cfRule type="cellIs" dxfId="3748" priority="181" operator="equal">
      <formula>0.5</formula>
    </cfRule>
    <cfRule type="cellIs" dxfId="3747" priority="182" operator="equal">
      <formula>1</formula>
    </cfRule>
  </conditionalFormatting>
  <conditionalFormatting sqref="P39">
    <cfRule type="cellIs" dxfId="3746" priority="180" operator="greaterThan">
      <formula>0.1</formula>
    </cfRule>
  </conditionalFormatting>
  <conditionalFormatting sqref="K39:O39">
    <cfRule type="cellIs" dxfId="3745" priority="178" operator="equal">
      <formula>0.5</formula>
    </cfRule>
    <cfRule type="cellIs" dxfId="3744" priority="179" operator="equal">
      <formula>1</formula>
    </cfRule>
  </conditionalFormatting>
  <conditionalFormatting sqref="K39:O39">
    <cfRule type="cellIs" dxfId="3743" priority="176" operator="equal">
      <formula>0.5</formula>
    </cfRule>
    <cfRule type="cellIs" dxfId="3742" priority="177" operator="equal">
      <formula>1</formula>
    </cfRule>
  </conditionalFormatting>
  <conditionalFormatting sqref="K39:O39">
    <cfRule type="cellIs" dxfId="3741" priority="174" operator="equal">
      <formula>0.5</formula>
    </cfRule>
    <cfRule type="cellIs" dxfId="3740" priority="175" operator="equal">
      <formula>1</formula>
    </cfRule>
  </conditionalFormatting>
  <conditionalFormatting sqref="K47:P47">
    <cfRule type="cellIs" dxfId="3739" priority="172" operator="equal">
      <formula>0.5</formula>
    </cfRule>
    <cfRule type="cellIs" dxfId="3738" priority="173" operator="equal">
      <formula>1</formula>
    </cfRule>
  </conditionalFormatting>
  <conditionalFormatting sqref="P47">
    <cfRule type="cellIs" dxfId="3737" priority="171" operator="greaterThan">
      <formula>0.1</formula>
    </cfRule>
  </conditionalFormatting>
  <conditionalFormatting sqref="K47:P47">
    <cfRule type="cellIs" dxfId="3736" priority="169" operator="equal">
      <formula>0.5</formula>
    </cfRule>
    <cfRule type="cellIs" dxfId="3735" priority="170" operator="equal">
      <formula>1</formula>
    </cfRule>
  </conditionalFormatting>
  <conditionalFormatting sqref="P47">
    <cfRule type="cellIs" dxfId="3734" priority="168" operator="greaterThan">
      <formula>0.1</formula>
    </cfRule>
  </conditionalFormatting>
  <conditionalFormatting sqref="K47:P47">
    <cfRule type="cellIs" dxfId="3733" priority="166" operator="equal">
      <formula>0.5</formula>
    </cfRule>
    <cfRule type="cellIs" dxfId="3732" priority="167" operator="equal">
      <formula>1</formula>
    </cfRule>
  </conditionalFormatting>
  <conditionalFormatting sqref="P47">
    <cfRule type="cellIs" dxfId="3731" priority="165" operator="greaterThan">
      <formula>0.1</formula>
    </cfRule>
  </conditionalFormatting>
  <conditionalFormatting sqref="K47:P47">
    <cfRule type="cellIs" dxfId="3730" priority="163" operator="equal">
      <formula>0.5</formula>
    </cfRule>
    <cfRule type="cellIs" dxfId="3729" priority="164" operator="equal">
      <formula>1</formula>
    </cfRule>
  </conditionalFormatting>
  <conditionalFormatting sqref="P47">
    <cfRule type="cellIs" dxfId="3728" priority="162" operator="greaterThan">
      <formula>0.1</formula>
    </cfRule>
  </conditionalFormatting>
  <conditionalFormatting sqref="K47:P47">
    <cfRule type="cellIs" dxfId="3727" priority="160" operator="equal">
      <formula>0.5</formula>
    </cfRule>
    <cfRule type="cellIs" dxfId="3726" priority="161" operator="equal">
      <formula>1</formula>
    </cfRule>
  </conditionalFormatting>
  <conditionalFormatting sqref="P47">
    <cfRule type="cellIs" dxfId="3725" priority="159" operator="greaterThan">
      <formula>0.1</formula>
    </cfRule>
  </conditionalFormatting>
  <conditionalFormatting sqref="K47:O47">
    <cfRule type="cellIs" dxfId="3724" priority="157" operator="equal">
      <formula>0.5</formula>
    </cfRule>
    <cfRule type="cellIs" dxfId="3723" priority="158" operator="equal">
      <formula>1</formula>
    </cfRule>
  </conditionalFormatting>
  <conditionalFormatting sqref="K47:O47">
    <cfRule type="cellIs" dxfId="3722" priority="155" operator="equal">
      <formula>0.5</formula>
    </cfRule>
    <cfRule type="cellIs" dxfId="3721" priority="156" operator="equal">
      <formula>1</formula>
    </cfRule>
  </conditionalFormatting>
  <conditionalFormatting sqref="K47:O47">
    <cfRule type="cellIs" dxfId="3720" priority="153" operator="equal">
      <formula>0.5</formula>
    </cfRule>
    <cfRule type="cellIs" dxfId="3719" priority="154" operator="equal">
      <formula>1</formula>
    </cfRule>
  </conditionalFormatting>
  <conditionalFormatting sqref="K55:P55">
    <cfRule type="cellIs" dxfId="3718" priority="151" operator="equal">
      <formula>0.5</formula>
    </cfRule>
    <cfRule type="cellIs" dxfId="3717" priority="152" operator="equal">
      <formula>1</formula>
    </cfRule>
  </conditionalFormatting>
  <conditionalFormatting sqref="P55">
    <cfRule type="cellIs" dxfId="3716" priority="150" operator="greaterThan">
      <formula>0.1</formula>
    </cfRule>
  </conditionalFormatting>
  <conditionalFormatting sqref="K55:P55">
    <cfRule type="cellIs" dxfId="3715" priority="148" operator="equal">
      <formula>0.5</formula>
    </cfRule>
    <cfRule type="cellIs" dxfId="3714" priority="149" operator="equal">
      <formula>1</formula>
    </cfRule>
  </conditionalFormatting>
  <conditionalFormatting sqref="P55">
    <cfRule type="cellIs" dxfId="3713" priority="147" operator="greaterThan">
      <formula>0.1</formula>
    </cfRule>
  </conditionalFormatting>
  <conditionalFormatting sqref="K55:P55">
    <cfRule type="cellIs" dxfId="3712" priority="145" operator="equal">
      <formula>0.5</formula>
    </cfRule>
    <cfRule type="cellIs" dxfId="3711" priority="146" operator="equal">
      <formula>1</formula>
    </cfRule>
  </conditionalFormatting>
  <conditionalFormatting sqref="P55">
    <cfRule type="cellIs" dxfId="3710" priority="144" operator="greaterThan">
      <formula>0.1</formula>
    </cfRule>
  </conditionalFormatting>
  <conditionalFormatting sqref="K55:P55">
    <cfRule type="cellIs" dxfId="3709" priority="142" operator="equal">
      <formula>0.5</formula>
    </cfRule>
    <cfRule type="cellIs" dxfId="3708" priority="143" operator="equal">
      <formula>1</formula>
    </cfRule>
  </conditionalFormatting>
  <conditionalFormatting sqref="P55">
    <cfRule type="cellIs" dxfId="3707" priority="141" operator="greaterThan">
      <formula>0.1</formula>
    </cfRule>
  </conditionalFormatting>
  <conditionalFormatting sqref="K55:P55">
    <cfRule type="cellIs" dxfId="3706" priority="139" operator="equal">
      <formula>0.5</formula>
    </cfRule>
    <cfRule type="cellIs" dxfId="3705" priority="140" operator="equal">
      <formula>1</formula>
    </cfRule>
  </conditionalFormatting>
  <conditionalFormatting sqref="P55">
    <cfRule type="cellIs" dxfId="3704" priority="138" operator="greaterThan">
      <formula>0.1</formula>
    </cfRule>
  </conditionalFormatting>
  <conditionalFormatting sqref="K55:O55">
    <cfRule type="cellIs" dxfId="3703" priority="136" operator="equal">
      <formula>0.5</formula>
    </cfRule>
    <cfRule type="cellIs" dxfId="3702" priority="137" operator="equal">
      <formula>1</formula>
    </cfRule>
  </conditionalFormatting>
  <conditionalFormatting sqref="K55:O55">
    <cfRule type="cellIs" dxfId="3701" priority="134" operator="equal">
      <formula>0.5</formula>
    </cfRule>
    <cfRule type="cellIs" dxfId="3700" priority="135" operator="equal">
      <formula>1</formula>
    </cfRule>
  </conditionalFormatting>
  <conditionalFormatting sqref="K55:O55">
    <cfRule type="cellIs" dxfId="3699" priority="132" operator="equal">
      <formula>0.5</formula>
    </cfRule>
    <cfRule type="cellIs" dxfId="3698" priority="133" operator="equal">
      <formula>1</formula>
    </cfRule>
  </conditionalFormatting>
  <conditionalFormatting sqref="K63:P63">
    <cfRule type="cellIs" dxfId="3697" priority="130" operator="equal">
      <formula>0.5</formula>
    </cfRule>
    <cfRule type="cellIs" dxfId="3696" priority="131" operator="equal">
      <formula>1</formula>
    </cfRule>
  </conditionalFormatting>
  <conditionalFormatting sqref="P63">
    <cfRule type="cellIs" dxfId="3695" priority="129" operator="greaterThan">
      <formula>0.1</formula>
    </cfRule>
  </conditionalFormatting>
  <conditionalFormatting sqref="K63:P63">
    <cfRule type="cellIs" dxfId="3694" priority="127" operator="equal">
      <formula>0.5</formula>
    </cfRule>
    <cfRule type="cellIs" dxfId="3693" priority="128" operator="equal">
      <formula>1</formula>
    </cfRule>
  </conditionalFormatting>
  <conditionalFormatting sqref="P63">
    <cfRule type="cellIs" dxfId="3692" priority="126" operator="greaterThan">
      <formula>0.1</formula>
    </cfRule>
  </conditionalFormatting>
  <conditionalFormatting sqref="K63:P63">
    <cfRule type="cellIs" dxfId="3691" priority="124" operator="equal">
      <formula>0.5</formula>
    </cfRule>
    <cfRule type="cellIs" dxfId="3690" priority="125" operator="equal">
      <formula>1</formula>
    </cfRule>
  </conditionalFormatting>
  <conditionalFormatting sqref="P63">
    <cfRule type="cellIs" dxfId="3689" priority="123" operator="greaterThan">
      <formula>0.1</formula>
    </cfRule>
  </conditionalFormatting>
  <conditionalFormatting sqref="K63:P63">
    <cfRule type="cellIs" dxfId="3688" priority="121" operator="equal">
      <formula>0.5</formula>
    </cfRule>
    <cfRule type="cellIs" dxfId="3687" priority="122" operator="equal">
      <formula>1</formula>
    </cfRule>
  </conditionalFormatting>
  <conditionalFormatting sqref="P63">
    <cfRule type="cellIs" dxfId="3686" priority="120" operator="greaterThan">
      <formula>0.1</formula>
    </cfRule>
  </conditionalFormatting>
  <conditionalFormatting sqref="K63:P63">
    <cfRule type="cellIs" dxfId="3685" priority="118" operator="equal">
      <formula>0.5</formula>
    </cfRule>
    <cfRule type="cellIs" dxfId="3684" priority="119" operator="equal">
      <formula>1</formula>
    </cfRule>
  </conditionalFormatting>
  <conditionalFormatting sqref="P63">
    <cfRule type="cellIs" dxfId="3683" priority="117" operator="greaterThan">
      <formula>0.1</formula>
    </cfRule>
  </conditionalFormatting>
  <conditionalFormatting sqref="K63:O63">
    <cfRule type="cellIs" dxfId="3682" priority="115" operator="equal">
      <formula>0.5</formula>
    </cfRule>
    <cfRule type="cellIs" dxfId="3681" priority="116" operator="equal">
      <formula>1</formula>
    </cfRule>
  </conditionalFormatting>
  <conditionalFormatting sqref="K63:O63">
    <cfRule type="cellIs" dxfId="3680" priority="113" operator="equal">
      <formula>0.5</formula>
    </cfRule>
    <cfRule type="cellIs" dxfId="3679" priority="114" operator="equal">
      <formula>1</formula>
    </cfRule>
  </conditionalFormatting>
  <conditionalFormatting sqref="K63:O63">
    <cfRule type="cellIs" dxfId="3678" priority="111" operator="equal">
      <formula>0.5</formula>
    </cfRule>
    <cfRule type="cellIs" dxfId="3677" priority="112" operator="equal">
      <formula>1</formula>
    </cfRule>
  </conditionalFormatting>
  <conditionalFormatting sqref="K71:P71">
    <cfRule type="cellIs" dxfId="3676" priority="109" operator="equal">
      <formula>0.5</formula>
    </cfRule>
    <cfRule type="cellIs" dxfId="3675" priority="110" operator="equal">
      <formula>1</formula>
    </cfRule>
  </conditionalFormatting>
  <conditionalFormatting sqref="P71">
    <cfRule type="cellIs" dxfId="3674" priority="108" operator="greaterThan">
      <formula>0.1</formula>
    </cfRule>
  </conditionalFormatting>
  <conditionalFormatting sqref="K71:P71">
    <cfRule type="cellIs" dxfId="3673" priority="106" operator="equal">
      <formula>0.5</formula>
    </cfRule>
    <cfRule type="cellIs" dxfId="3672" priority="107" operator="equal">
      <formula>1</formula>
    </cfRule>
  </conditionalFormatting>
  <conditionalFormatting sqref="P71">
    <cfRule type="cellIs" dxfId="3671" priority="105" operator="greaterThan">
      <formula>0.1</formula>
    </cfRule>
  </conditionalFormatting>
  <conditionalFormatting sqref="K71:P71">
    <cfRule type="cellIs" dxfId="3670" priority="103" operator="equal">
      <formula>0.5</formula>
    </cfRule>
    <cfRule type="cellIs" dxfId="3669" priority="104" operator="equal">
      <formula>1</formula>
    </cfRule>
  </conditionalFormatting>
  <conditionalFormatting sqref="P71">
    <cfRule type="cellIs" dxfId="3668" priority="102" operator="greaterThan">
      <formula>0.1</formula>
    </cfRule>
  </conditionalFormatting>
  <conditionalFormatting sqref="K71:P71">
    <cfRule type="cellIs" dxfId="3667" priority="100" operator="equal">
      <formula>0.5</formula>
    </cfRule>
    <cfRule type="cellIs" dxfId="3666" priority="101" operator="equal">
      <formula>1</formula>
    </cfRule>
  </conditionalFormatting>
  <conditionalFormatting sqref="P71">
    <cfRule type="cellIs" dxfId="3665" priority="99" operator="greaterThan">
      <formula>0.1</formula>
    </cfRule>
  </conditionalFormatting>
  <conditionalFormatting sqref="K71:P71">
    <cfRule type="cellIs" dxfId="3664" priority="97" operator="equal">
      <formula>0.5</formula>
    </cfRule>
    <cfRule type="cellIs" dxfId="3663" priority="98" operator="equal">
      <formula>1</formula>
    </cfRule>
  </conditionalFormatting>
  <conditionalFormatting sqref="P71">
    <cfRule type="cellIs" dxfId="3662" priority="96" operator="greaterThan">
      <formula>0.1</formula>
    </cfRule>
  </conditionalFormatting>
  <conditionalFormatting sqref="K71:O71">
    <cfRule type="cellIs" dxfId="3661" priority="94" operator="equal">
      <formula>0.5</formula>
    </cfRule>
    <cfRule type="cellIs" dxfId="3660" priority="95" operator="equal">
      <formula>1</formula>
    </cfRule>
  </conditionalFormatting>
  <conditionalFormatting sqref="K71:O71">
    <cfRule type="cellIs" dxfId="3659" priority="92" operator="equal">
      <formula>0.5</formula>
    </cfRule>
    <cfRule type="cellIs" dxfId="3658" priority="93" operator="equal">
      <formula>1</formula>
    </cfRule>
  </conditionalFormatting>
  <conditionalFormatting sqref="K71:O71">
    <cfRule type="cellIs" dxfId="3657" priority="90" operator="equal">
      <formula>0.5</formula>
    </cfRule>
    <cfRule type="cellIs" dxfId="3656" priority="91" operator="equal">
      <formula>1</formula>
    </cfRule>
  </conditionalFormatting>
  <conditionalFormatting sqref="H71">
    <cfRule type="cellIs" dxfId="3655" priority="89" operator="greaterThan">
      <formula>0.1</formula>
    </cfRule>
  </conditionalFormatting>
  <conditionalFormatting sqref="H71">
    <cfRule type="cellIs" dxfId="3654" priority="88" operator="greaterThan">
      <formula>0.1</formula>
    </cfRule>
  </conditionalFormatting>
  <conditionalFormatting sqref="Q71">
    <cfRule type="cellIs" dxfId="3653" priority="87" operator="greaterThan">
      <formula>0.1</formula>
    </cfRule>
  </conditionalFormatting>
  <conditionalFormatting sqref="Q71">
    <cfRule type="cellIs" dxfId="3652" priority="86" operator="greaterThan">
      <formula>0.1</formula>
    </cfRule>
  </conditionalFormatting>
  <conditionalFormatting sqref="H47">
    <cfRule type="cellIs" dxfId="3651" priority="85" operator="greaterThan">
      <formula>0.1</formula>
    </cfRule>
  </conditionalFormatting>
  <conditionalFormatting sqref="Q47">
    <cfRule type="cellIs" dxfId="3650" priority="84" operator="greaterThan">
      <formula>0.1</formula>
    </cfRule>
  </conditionalFormatting>
  <conditionalFormatting sqref="H31">
    <cfRule type="cellIs" dxfId="3649" priority="83" operator="greaterThan">
      <formula>0.1</formula>
    </cfRule>
  </conditionalFormatting>
  <conditionalFormatting sqref="H31">
    <cfRule type="cellIs" dxfId="3648" priority="82" operator="greaterThan">
      <formula>0.1</formula>
    </cfRule>
  </conditionalFormatting>
  <conditionalFormatting sqref="H31">
    <cfRule type="cellIs" dxfId="3647" priority="81" operator="greaterThan">
      <formula>0.1</formula>
    </cfRule>
  </conditionalFormatting>
  <conditionalFormatting sqref="H39">
    <cfRule type="cellIs" dxfId="3646" priority="80" operator="greaterThan">
      <formula>0.1</formula>
    </cfRule>
  </conditionalFormatting>
  <conditionalFormatting sqref="Q31">
    <cfRule type="cellIs" dxfId="3645" priority="79" operator="greaterThan">
      <formula>0.1</formula>
    </cfRule>
  </conditionalFormatting>
  <conditionalFormatting sqref="Q31">
    <cfRule type="cellIs" dxfId="3644" priority="78" operator="greaterThan">
      <formula>0.1</formula>
    </cfRule>
  </conditionalFormatting>
  <conditionalFormatting sqref="Q31">
    <cfRule type="cellIs" dxfId="3643" priority="77" operator="greaterThan">
      <formula>0.1</formula>
    </cfRule>
  </conditionalFormatting>
  <conditionalFormatting sqref="H23">
    <cfRule type="cellIs" dxfId="3642" priority="76" operator="greaterThan">
      <formula>0.1</formula>
    </cfRule>
  </conditionalFormatting>
  <conditionalFormatting sqref="H23">
    <cfRule type="cellIs" dxfId="3641" priority="75" operator="greaterThan">
      <formula>0.1</formula>
    </cfRule>
  </conditionalFormatting>
  <conditionalFormatting sqref="Q15">
    <cfRule type="cellIs" dxfId="3640" priority="74" operator="greaterThan">
      <formula>0.1</formula>
    </cfRule>
  </conditionalFormatting>
  <conditionalFormatting sqref="Q15">
    <cfRule type="cellIs" dxfId="3639" priority="73" operator="greaterThan">
      <formula>0.1</formula>
    </cfRule>
  </conditionalFormatting>
  <conditionalFormatting sqref="Q23">
    <cfRule type="cellIs" dxfId="3638" priority="72" operator="greaterThan">
      <formula>0.1</formula>
    </cfRule>
  </conditionalFormatting>
  <conditionalFormatting sqref="Q23">
    <cfRule type="cellIs" dxfId="3637" priority="71" operator="greaterThan">
      <formula>0.1</formula>
    </cfRule>
  </conditionalFormatting>
  <conditionalFormatting sqref="H15">
    <cfRule type="cellIs" dxfId="3636" priority="70" operator="greaterThan">
      <formula>0.1</formula>
    </cfRule>
  </conditionalFormatting>
  <conditionalFormatting sqref="H15">
    <cfRule type="cellIs" dxfId="3635" priority="69" operator="greaterThan">
      <formula>0.1</formula>
    </cfRule>
  </conditionalFormatting>
  <conditionalFormatting sqref="H15">
    <cfRule type="cellIs" dxfId="3634" priority="68" operator="greaterThan">
      <formula>0.1</formula>
    </cfRule>
  </conditionalFormatting>
  <conditionalFormatting sqref="H7">
    <cfRule type="cellIs" dxfId="3633" priority="67" operator="greaterThan">
      <formula>0.1</formula>
    </cfRule>
  </conditionalFormatting>
  <conditionalFormatting sqref="H7">
    <cfRule type="cellIs" dxfId="3632" priority="66" operator="greaterThan">
      <formula>0.1</formula>
    </cfRule>
  </conditionalFormatting>
  <conditionalFormatting sqref="Q7">
    <cfRule type="cellIs" dxfId="3631" priority="65" operator="greaterThan">
      <formula>0.1</formula>
    </cfRule>
  </conditionalFormatting>
  <conditionalFormatting sqref="Q7">
    <cfRule type="cellIs" dxfId="3630" priority="64" operator="greaterThan">
      <formula>0.1</formula>
    </cfRule>
  </conditionalFormatting>
  <conditionalFormatting sqref="Q47">
    <cfRule type="cellIs" dxfId="3629" priority="63" operator="greaterThan">
      <formula>0.1</formula>
    </cfRule>
  </conditionalFormatting>
  <conditionalFormatting sqref="K47:O47">
    <cfRule type="cellIs" dxfId="3628" priority="61" operator="equal">
      <formula>0.5</formula>
    </cfRule>
    <cfRule type="cellIs" dxfId="3627" priority="62" operator="equal">
      <formula>1</formula>
    </cfRule>
  </conditionalFormatting>
  <conditionalFormatting sqref="K47:P47">
    <cfRule type="cellIs" dxfId="3626" priority="59" operator="equal">
      <formula>0.5</formula>
    </cfRule>
    <cfRule type="cellIs" dxfId="3625" priority="60" operator="equal">
      <formula>1</formula>
    </cfRule>
  </conditionalFormatting>
  <conditionalFormatting sqref="P47">
    <cfRule type="cellIs" dxfId="3624" priority="58" operator="greaterThan">
      <formula>0.1</formula>
    </cfRule>
  </conditionalFormatting>
  <conditionalFormatting sqref="K47:P47">
    <cfRule type="cellIs" dxfId="3623" priority="56" operator="equal">
      <formula>0.5</formula>
    </cfRule>
    <cfRule type="cellIs" dxfId="3622" priority="57" operator="equal">
      <formula>1</formula>
    </cfRule>
  </conditionalFormatting>
  <conditionalFormatting sqref="P47">
    <cfRule type="cellIs" dxfId="3621" priority="55" operator="greaterThan">
      <formula>0.1</formula>
    </cfRule>
  </conditionalFormatting>
  <conditionalFormatting sqref="K47:P47">
    <cfRule type="cellIs" dxfId="3620" priority="53" operator="equal">
      <formula>0.5</formula>
    </cfRule>
    <cfRule type="cellIs" dxfId="3619" priority="54" operator="equal">
      <formula>1</formula>
    </cfRule>
  </conditionalFormatting>
  <conditionalFormatting sqref="P47">
    <cfRule type="cellIs" dxfId="3618" priority="52" operator="greaterThan">
      <formula>0.1</formula>
    </cfRule>
  </conditionalFormatting>
  <conditionalFormatting sqref="K47:P47">
    <cfRule type="cellIs" dxfId="3617" priority="50" operator="equal">
      <formula>0.5</formula>
    </cfRule>
    <cfRule type="cellIs" dxfId="3616" priority="51" operator="equal">
      <formula>1</formula>
    </cfRule>
  </conditionalFormatting>
  <conditionalFormatting sqref="P47">
    <cfRule type="cellIs" dxfId="3615" priority="49" operator="greaterThan">
      <formula>0.1</formula>
    </cfRule>
  </conditionalFormatting>
  <conditionalFormatting sqref="K47:P47">
    <cfRule type="cellIs" dxfId="3614" priority="47" operator="equal">
      <formula>0.5</formula>
    </cfRule>
    <cfRule type="cellIs" dxfId="3613" priority="48" operator="equal">
      <formula>1</formula>
    </cfRule>
  </conditionalFormatting>
  <conditionalFormatting sqref="P47">
    <cfRule type="cellIs" dxfId="3612" priority="46" operator="greaterThan">
      <formula>0.1</formula>
    </cfRule>
  </conditionalFormatting>
  <conditionalFormatting sqref="K47:O47">
    <cfRule type="cellIs" dxfId="3611" priority="44" operator="equal">
      <formula>0.5</formula>
    </cfRule>
    <cfRule type="cellIs" dxfId="3610" priority="45" operator="equal">
      <formula>1</formula>
    </cfRule>
  </conditionalFormatting>
  <conditionalFormatting sqref="K47:O47">
    <cfRule type="cellIs" dxfId="3609" priority="42" operator="equal">
      <formula>0.5</formula>
    </cfRule>
    <cfRule type="cellIs" dxfId="3608" priority="43" operator="equal">
      <formula>1</formula>
    </cfRule>
  </conditionalFormatting>
  <conditionalFormatting sqref="K47:O47">
    <cfRule type="cellIs" dxfId="3607" priority="40" operator="equal">
      <formula>0.5</formula>
    </cfRule>
    <cfRule type="cellIs" dxfId="3606" priority="41" operator="equal">
      <formula>1</formula>
    </cfRule>
  </conditionalFormatting>
  <conditionalFormatting sqref="K47:P47">
    <cfRule type="cellIs" dxfId="3605" priority="38" operator="equal">
      <formula>0.5</formula>
    </cfRule>
    <cfRule type="cellIs" dxfId="3604" priority="39" operator="equal">
      <formula>1</formula>
    </cfRule>
  </conditionalFormatting>
  <conditionalFormatting sqref="P47">
    <cfRule type="cellIs" dxfId="3603" priority="37" operator="greaterThan">
      <formula>0.1</formula>
    </cfRule>
  </conditionalFormatting>
  <conditionalFormatting sqref="K47:P47">
    <cfRule type="cellIs" dxfId="3602" priority="35" operator="equal">
      <formula>0.5</formula>
    </cfRule>
    <cfRule type="cellIs" dxfId="3601" priority="36" operator="equal">
      <formula>1</formula>
    </cfRule>
  </conditionalFormatting>
  <conditionalFormatting sqref="P47">
    <cfRule type="cellIs" dxfId="3600" priority="34" operator="greaterThan">
      <formula>0.1</formula>
    </cfRule>
  </conditionalFormatting>
  <conditionalFormatting sqref="K47:O47">
    <cfRule type="cellIs" dxfId="3599" priority="32" operator="equal">
      <formula>0.5</formula>
    </cfRule>
    <cfRule type="cellIs" dxfId="3598" priority="33" operator="equal">
      <formula>1</formula>
    </cfRule>
  </conditionalFormatting>
  <conditionalFormatting sqref="K47:O47">
    <cfRule type="cellIs" dxfId="3597" priority="30" operator="equal">
      <formula>0.5</formula>
    </cfRule>
    <cfRule type="cellIs" dxfId="3596" priority="31" operator="equal">
      <formula>1</formula>
    </cfRule>
  </conditionalFormatting>
  <conditionalFormatting sqref="K47:O47">
    <cfRule type="cellIs" dxfId="3595" priority="28" operator="equal">
      <formula>0.5</formula>
    </cfRule>
    <cfRule type="cellIs" dxfId="3594" priority="29" operator="equal">
      <formula>1</formula>
    </cfRule>
  </conditionalFormatting>
  <conditionalFormatting sqref="K47:P47">
    <cfRule type="cellIs" dxfId="3593" priority="26" operator="equal">
      <formula>0.5</formula>
    </cfRule>
    <cfRule type="cellIs" dxfId="3592" priority="27" operator="equal">
      <formula>1</formula>
    </cfRule>
  </conditionalFormatting>
  <conditionalFormatting sqref="P47">
    <cfRule type="cellIs" dxfId="3591" priority="25" operator="greaterThan">
      <formula>0.1</formula>
    </cfRule>
  </conditionalFormatting>
  <conditionalFormatting sqref="K47:P47">
    <cfRule type="cellIs" dxfId="3590" priority="23" operator="equal">
      <formula>0.5</formula>
    </cfRule>
    <cfRule type="cellIs" dxfId="3589" priority="24" operator="equal">
      <formula>1</formula>
    </cfRule>
  </conditionalFormatting>
  <conditionalFormatting sqref="P47">
    <cfRule type="cellIs" dxfId="3588" priority="22" operator="greaterThan">
      <formula>0.1</formula>
    </cfRule>
  </conditionalFormatting>
  <conditionalFormatting sqref="K47:P47">
    <cfRule type="cellIs" dxfId="3587" priority="20" operator="equal">
      <formula>0.5</formula>
    </cfRule>
    <cfRule type="cellIs" dxfId="3586" priority="21" operator="equal">
      <formula>1</formula>
    </cfRule>
  </conditionalFormatting>
  <conditionalFormatting sqref="P47">
    <cfRule type="cellIs" dxfId="3585" priority="19" operator="greaterThan">
      <formula>0.1</formula>
    </cfRule>
  </conditionalFormatting>
  <conditionalFormatting sqref="K47:P47">
    <cfRule type="cellIs" dxfId="3584" priority="17" operator="equal">
      <formula>0.5</formula>
    </cfRule>
    <cfRule type="cellIs" dxfId="3583" priority="18" operator="equal">
      <formula>1</formula>
    </cfRule>
  </conditionalFormatting>
  <conditionalFormatting sqref="P47">
    <cfRule type="cellIs" dxfId="3582" priority="16" operator="greaterThan">
      <formula>0.1</formula>
    </cfRule>
  </conditionalFormatting>
  <conditionalFormatting sqref="K47:P47">
    <cfRule type="cellIs" dxfId="3581" priority="14" operator="equal">
      <formula>0.5</formula>
    </cfRule>
    <cfRule type="cellIs" dxfId="3580" priority="15" operator="equal">
      <formula>1</formula>
    </cfRule>
  </conditionalFormatting>
  <conditionalFormatting sqref="P47">
    <cfRule type="cellIs" dxfId="3579" priority="13" operator="greaterThan">
      <formula>0.1</formula>
    </cfRule>
  </conditionalFormatting>
  <conditionalFormatting sqref="K47:O47">
    <cfRule type="cellIs" dxfId="3578" priority="11" operator="equal">
      <formula>0.5</formula>
    </cfRule>
    <cfRule type="cellIs" dxfId="3577" priority="12" operator="equal">
      <formula>1</formula>
    </cfRule>
  </conditionalFormatting>
  <conditionalFormatting sqref="K47:O47">
    <cfRule type="cellIs" dxfId="3576" priority="9" operator="equal">
      <formula>0.5</formula>
    </cfRule>
    <cfRule type="cellIs" dxfId="3575" priority="10" operator="equal">
      <formula>1</formula>
    </cfRule>
  </conditionalFormatting>
  <conditionalFormatting sqref="K47:O47">
    <cfRule type="cellIs" dxfId="3574" priority="7" operator="equal">
      <formula>0.5</formula>
    </cfRule>
    <cfRule type="cellIs" dxfId="3573" priority="8" operator="equal">
      <formula>1</formula>
    </cfRule>
  </conditionalFormatting>
  <conditionalFormatting sqref="B47:G47">
    <cfRule type="cellIs" dxfId="3572" priority="5" operator="equal">
      <formula>0.5</formula>
    </cfRule>
    <cfRule type="cellIs" dxfId="3571" priority="6" operator="equal">
      <formula>1</formula>
    </cfRule>
  </conditionalFormatting>
  <conditionalFormatting sqref="G47">
    <cfRule type="cellIs" dxfId="3570" priority="4" operator="greaterThan">
      <formula>0.1</formula>
    </cfRule>
  </conditionalFormatting>
  <conditionalFormatting sqref="B47:G47">
    <cfRule type="cellIs" dxfId="3569" priority="2" operator="equal">
      <formula>0.5</formula>
    </cfRule>
    <cfRule type="cellIs" dxfId="3568" priority="3" operator="equal">
      <formula>1</formula>
    </cfRule>
  </conditionalFormatting>
  <conditionalFormatting sqref="G47">
    <cfRule type="cellIs" dxfId="3567" priority="1" operator="greaterThan">
      <formula>0.1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topLeftCell="A49" zoomScale="80" zoomScaleNormal="80" workbookViewId="0">
      <selection activeCell="A49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78" t="s">
        <v>55</v>
      </c>
      <c r="I3" s="47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78"/>
      <c r="I4" s="47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78" t="s">
        <v>55</v>
      </c>
      <c r="I11" s="47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78"/>
      <c r="I12" s="47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78" t="s">
        <v>55</v>
      </c>
      <c r="I19" s="47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78"/>
      <c r="I20" s="47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78" t="s">
        <v>55</v>
      </c>
      <c r="I27" s="47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78"/>
      <c r="I28" s="47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78" t="s">
        <v>55</v>
      </c>
      <c r="I35" s="47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78"/>
      <c r="I36" s="47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78" t="s">
        <v>55</v>
      </c>
      <c r="I43" s="47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78"/>
      <c r="I44" s="47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78" t="s">
        <v>55</v>
      </c>
      <c r="I51" s="47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78"/>
      <c r="I52" s="47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78" t="s">
        <v>55</v>
      </c>
      <c r="I59" s="47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78"/>
      <c r="I60" s="47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78" t="s">
        <v>55</v>
      </c>
      <c r="I67" s="47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78"/>
      <c r="I68" s="47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3566" priority="19" operator="equal">
      <formula>0.5</formula>
    </cfRule>
    <cfRule type="cellIs" dxfId="3565" priority="20" operator="equal">
      <formula>1</formula>
    </cfRule>
  </conditionalFormatting>
  <conditionalFormatting sqref="H63 Q63 Q55 H55 H47 Q47 Q39 H39">
    <cfRule type="cellIs" dxfId="3564" priority="18" operator="greaterThan">
      <formula>0.1</formula>
    </cfRule>
  </conditionalFormatting>
  <conditionalFormatting sqref="P39 G39 G47 G55 G63 P47 P55 P63">
    <cfRule type="cellIs" dxfId="3563" priority="17" operator="greaterThan">
      <formula>0.1</formula>
    </cfRule>
  </conditionalFormatting>
  <conditionalFormatting sqref="B7:G7 K7:P7 B15:G15 B23:G23 B31:G31 K15:P15 K23:P23 K31:P31">
    <cfRule type="cellIs" dxfId="3562" priority="23" operator="equal">
      <formula>0.5</formula>
    </cfRule>
    <cfRule type="cellIs" dxfId="3561" priority="24" operator="equal">
      <formula>1</formula>
    </cfRule>
  </conditionalFormatting>
  <conditionalFormatting sqref="H31 Q31 Q23 H23 H15 Q15 Q7 H7">
    <cfRule type="cellIs" dxfId="3560" priority="22" operator="greaterThan">
      <formula>0.1</formula>
    </cfRule>
  </conditionalFormatting>
  <conditionalFormatting sqref="P7 G7 G15 G23 G31 P15 P23 P31">
    <cfRule type="cellIs" dxfId="3559" priority="21" operator="greaterThan">
      <formula>0.1</formula>
    </cfRule>
  </conditionalFormatting>
  <conditionalFormatting sqref="B7:G7 K7:P7 B15:G15 B23:G23 K15:P15 K23:P23 B31:G31 K31:P31 B39:G39 B47:G47 K39:P39 K47:P47">
    <cfRule type="cellIs" dxfId="3558" priority="15" operator="equal">
      <formula>0.5</formula>
    </cfRule>
    <cfRule type="cellIs" dxfId="3557" priority="16" operator="equal">
      <formula>1</formula>
    </cfRule>
  </conditionalFormatting>
  <conditionalFormatting sqref="Q23 H23 H15 Q15 Q7 H7 Q47 H47 H39 Q39 Q31 H31">
    <cfRule type="cellIs" dxfId="3556" priority="14" operator="greaterThan">
      <formula>0.1</formula>
    </cfRule>
  </conditionalFormatting>
  <conditionalFormatting sqref="P7 G7 G15 G23 P15 P23 P31 G31 G39 G47 P39 P47">
    <cfRule type="cellIs" dxfId="3555" priority="13" operator="greaterThan">
      <formula>0.1</formula>
    </cfRule>
  </conditionalFormatting>
  <conditionalFormatting sqref="B39:G39 K39:P39 B47:G47 B55:G55 B63:G63 K47:P47 K55:P55 K63:P63">
    <cfRule type="cellIs" dxfId="3554" priority="11" operator="equal">
      <formula>0.5</formula>
    </cfRule>
    <cfRule type="cellIs" dxfId="3553" priority="12" operator="equal">
      <formula>1</formula>
    </cfRule>
  </conditionalFormatting>
  <conditionalFormatting sqref="H63 Q63 Q55 H55 H47 Q47 Q39 H39">
    <cfRule type="cellIs" dxfId="3552" priority="10" operator="greaterThan">
      <formula>0.1</formula>
    </cfRule>
  </conditionalFormatting>
  <conditionalFormatting sqref="P39 G39 G47 P47 G55 P55 G63 P63">
    <cfRule type="cellIs" dxfId="3551" priority="9" operator="greaterThan">
      <formula>0.1</formula>
    </cfRule>
  </conditionalFormatting>
  <conditionalFormatting sqref="B71:G71 K71:P71">
    <cfRule type="cellIs" dxfId="3550" priority="7" operator="equal">
      <formula>0.5</formula>
    </cfRule>
    <cfRule type="cellIs" dxfId="3549" priority="8" operator="equal">
      <formula>1</formula>
    </cfRule>
  </conditionalFormatting>
  <conditionalFormatting sqref="H71 Q71">
    <cfRule type="cellIs" dxfId="3548" priority="6" operator="greaterThan">
      <formula>0.1</formula>
    </cfRule>
  </conditionalFormatting>
  <conditionalFormatting sqref="G71 P71">
    <cfRule type="cellIs" dxfId="3547" priority="5" operator="greaterThan">
      <formula>0.1</formula>
    </cfRule>
  </conditionalFormatting>
  <conditionalFormatting sqref="B55:G55 K55:P55 B63:G63 B71:G71 K63:P63 K71:P71">
    <cfRule type="cellIs" dxfId="3546" priority="3" operator="equal">
      <formula>0.5</formula>
    </cfRule>
    <cfRule type="cellIs" dxfId="3545" priority="4" operator="equal">
      <formula>1</formula>
    </cfRule>
  </conditionalFormatting>
  <conditionalFormatting sqref="Q71 H71 H63 Q63 Q55 H55">
    <cfRule type="cellIs" dxfId="3544" priority="2" operator="greaterThan">
      <formula>0.1</formula>
    </cfRule>
  </conditionalFormatting>
  <conditionalFormatting sqref="P55 G55 G63 G71 P63 P71">
    <cfRule type="cellIs" dxfId="3543" priority="1" operator="greaterThan">
      <formula>0.1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topLeftCell="A52" zoomScale="70" zoomScaleNormal="70" workbookViewId="0">
      <selection activeCell="A52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78" t="s">
        <v>55</v>
      </c>
      <c r="I3" s="47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78"/>
      <c r="I4" s="47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78" t="s">
        <v>55</v>
      </c>
      <c r="I11" s="47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78"/>
      <c r="I12" s="47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78" t="s">
        <v>55</v>
      </c>
      <c r="I19" s="47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78"/>
      <c r="I20" s="47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78" t="s">
        <v>55</v>
      </c>
      <c r="I27" s="47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78"/>
      <c r="I28" s="47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78" t="s">
        <v>55</v>
      </c>
      <c r="I35" s="47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78"/>
      <c r="I36" s="47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78" t="s">
        <v>55</v>
      </c>
      <c r="I43" s="47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78"/>
      <c r="I44" s="47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78" t="s">
        <v>55</v>
      </c>
      <c r="I51" s="47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78"/>
      <c r="I52" s="47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78" t="s">
        <v>55</v>
      </c>
      <c r="I59" s="47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78"/>
      <c r="I60" s="47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78" t="s">
        <v>55</v>
      </c>
      <c r="I67" s="47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78"/>
      <c r="I68" s="47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3542" priority="19" operator="equal">
      <formula>0.5</formula>
    </cfRule>
    <cfRule type="cellIs" dxfId="3541" priority="20" operator="equal">
      <formula>1</formula>
    </cfRule>
  </conditionalFormatting>
  <conditionalFormatting sqref="H63 Q63 Q55 H55 H47 Q47 Q39 H39">
    <cfRule type="cellIs" dxfId="3540" priority="18" operator="greaterThan">
      <formula>0.1</formula>
    </cfRule>
  </conditionalFormatting>
  <conditionalFormatting sqref="P39 G39 G47 G55 G63 P47 P55 P63">
    <cfRule type="cellIs" dxfId="3539" priority="17" operator="greaterThan">
      <formula>0.1</formula>
    </cfRule>
  </conditionalFormatting>
  <conditionalFormatting sqref="B7:G7 K7:P7 B15:G15 B23:G23 B31:G31 K15:P15 K23:P23 K31:P31">
    <cfRule type="cellIs" dxfId="3538" priority="23" operator="equal">
      <formula>0.5</formula>
    </cfRule>
    <cfRule type="cellIs" dxfId="3537" priority="24" operator="equal">
      <formula>1</formula>
    </cfRule>
  </conditionalFormatting>
  <conditionalFormatting sqref="H31 Q31 Q23 H23 H15 Q15 Q7 H7">
    <cfRule type="cellIs" dxfId="3536" priority="22" operator="greaterThan">
      <formula>0.1</formula>
    </cfRule>
  </conditionalFormatting>
  <conditionalFormatting sqref="P7 G7 G15 G23 G31 P15 P23 P31">
    <cfRule type="cellIs" dxfId="3535" priority="21" operator="greaterThan">
      <formula>0.1</formula>
    </cfRule>
  </conditionalFormatting>
  <conditionalFormatting sqref="B7:G7 K7:P7 B15:G15 B23:G23 K15:P15 K23:P23 B31:G31 K31:P31 B39:G39 B47:G47 K39:P39 K47:P47">
    <cfRule type="cellIs" dxfId="3534" priority="15" operator="equal">
      <formula>0.5</formula>
    </cfRule>
    <cfRule type="cellIs" dxfId="3533" priority="16" operator="equal">
      <formula>1</formula>
    </cfRule>
  </conditionalFormatting>
  <conditionalFormatting sqref="Q23 H23 H15 Q15 Q7 H7 Q47 H47 H39 Q39 Q31 H31">
    <cfRule type="cellIs" dxfId="3532" priority="14" operator="greaterThan">
      <formula>0.1</formula>
    </cfRule>
  </conditionalFormatting>
  <conditionalFormatting sqref="P7 G7 G15 G23 P15 P23 P31 G31 G39 G47 P39 P47">
    <cfRule type="cellIs" dxfId="3531" priority="13" operator="greaterThan">
      <formula>0.1</formula>
    </cfRule>
  </conditionalFormatting>
  <conditionalFormatting sqref="B39:G39 K39:P39 B47:G47 B55:G55 B63:G63 K47:P47 K55:P55 K63:P63">
    <cfRule type="cellIs" dxfId="3530" priority="11" operator="equal">
      <formula>0.5</formula>
    </cfRule>
    <cfRule type="cellIs" dxfId="3529" priority="12" operator="equal">
      <formula>1</formula>
    </cfRule>
  </conditionalFormatting>
  <conditionalFormatting sqref="H63 Q63 Q55 H55 H47 Q47 Q39 H39">
    <cfRule type="cellIs" dxfId="3528" priority="10" operator="greaterThan">
      <formula>0.1</formula>
    </cfRule>
  </conditionalFormatting>
  <conditionalFormatting sqref="P39 G39 G47 P47 G55 P55 G63 P63">
    <cfRule type="cellIs" dxfId="3527" priority="9" operator="greaterThan">
      <formula>0.1</formula>
    </cfRule>
  </conditionalFormatting>
  <conditionalFormatting sqref="B71:G71 K71:P71">
    <cfRule type="cellIs" dxfId="3526" priority="7" operator="equal">
      <formula>0.5</formula>
    </cfRule>
    <cfRule type="cellIs" dxfId="3525" priority="8" operator="equal">
      <formula>1</formula>
    </cfRule>
  </conditionalFormatting>
  <conditionalFormatting sqref="H71 Q71">
    <cfRule type="cellIs" dxfId="3524" priority="6" operator="greaterThan">
      <formula>0.1</formula>
    </cfRule>
  </conditionalFormatting>
  <conditionalFormatting sqref="G71 P71">
    <cfRule type="cellIs" dxfId="3523" priority="5" operator="greaterThan">
      <formula>0.1</formula>
    </cfRule>
  </conditionalFormatting>
  <conditionalFormatting sqref="B55:G55 K55:P55 B63:G63 B71:G71 K63:P63 K71:P71">
    <cfRule type="cellIs" dxfId="3522" priority="3" operator="equal">
      <formula>0.5</formula>
    </cfRule>
    <cfRule type="cellIs" dxfId="3521" priority="4" operator="equal">
      <formula>1</formula>
    </cfRule>
  </conditionalFormatting>
  <conditionalFormatting sqref="Q71 H71 H63 Q63 Q55 H55">
    <cfRule type="cellIs" dxfId="3520" priority="2" operator="greaterThan">
      <formula>0.1</formula>
    </cfRule>
  </conditionalFormatting>
  <conditionalFormatting sqref="P55 G55 G63 G71 P63 P71">
    <cfRule type="cellIs" dxfId="3519" priority="1" operator="greaterThan">
      <formula>0.1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topLeftCell="A55" zoomScale="80" zoomScaleNormal="80" workbookViewId="0">
      <selection activeCell="A55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78" t="s">
        <v>55</v>
      </c>
      <c r="I3" s="47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78"/>
      <c r="I4" s="47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78" t="s">
        <v>55</v>
      </c>
      <c r="I11" s="47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78"/>
      <c r="I12" s="47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78" t="s">
        <v>55</v>
      </c>
      <c r="I19" s="47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78"/>
      <c r="I20" s="47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78" t="s">
        <v>55</v>
      </c>
      <c r="I27" s="47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78"/>
      <c r="I28" s="47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78" t="s">
        <v>55</v>
      </c>
      <c r="I35" s="47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78"/>
      <c r="I36" s="47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78" t="s">
        <v>55</v>
      </c>
      <c r="I43" s="47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78"/>
      <c r="I44" s="47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78" t="s">
        <v>55</v>
      </c>
      <c r="I51" s="47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78"/>
      <c r="I52" s="47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78" t="s">
        <v>55</v>
      </c>
      <c r="I59" s="47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78"/>
      <c r="I60" s="47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78" t="s">
        <v>55</v>
      </c>
      <c r="I67" s="47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78"/>
      <c r="I68" s="47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3518" priority="19" operator="equal">
      <formula>0.5</formula>
    </cfRule>
    <cfRule type="cellIs" dxfId="3517" priority="20" operator="equal">
      <formula>1</formula>
    </cfRule>
  </conditionalFormatting>
  <conditionalFormatting sqref="H63 Q63 Q55 H55 H47 Q47 Q39 H39">
    <cfRule type="cellIs" dxfId="3516" priority="18" operator="greaterThan">
      <formula>0.1</formula>
    </cfRule>
  </conditionalFormatting>
  <conditionalFormatting sqref="P39 G39 G47 G55 G63 P47 P55 P63">
    <cfRule type="cellIs" dxfId="3515" priority="17" operator="greaterThan">
      <formula>0.1</formula>
    </cfRule>
  </conditionalFormatting>
  <conditionalFormatting sqref="B7:G7 K7:P7 B15:G15 B23:G23 B31:G31 K15:P15 K23:P23 K31:P31">
    <cfRule type="cellIs" dxfId="3514" priority="23" operator="equal">
      <formula>0.5</formula>
    </cfRule>
    <cfRule type="cellIs" dxfId="3513" priority="24" operator="equal">
      <formula>1</formula>
    </cfRule>
  </conditionalFormatting>
  <conditionalFormatting sqref="H31 Q31 Q23 H23 H15 Q15 Q7 H7">
    <cfRule type="cellIs" dxfId="3512" priority="22" operator="greaterThan">
      <formula>0.1</formula>
    </cfRule>
  </conditionalFormatting>
  <conditionalFormatting sqref="P7 G7 G15 G23 G31 P15 P23 P31">
    <cfRule type="cellIs" dxfId="3511" priority="21" operator="greaterThan">
      <formula>0.1</formula>
    </cfRule>
  </conditionalFormatting>
  <conditionalFormatting sqref="B7:G7 K7:P7 B15:G15 B23:G23 K15:P15 K23:P23 B31:G31 K31:P31 B39:G39 B47:G47 K39:P39 K47:P47">
    <cfRule type="cellIs" dxfId="3510" priority="15" operator="equal">
      <formula>0.5</formula>
    </cfRule>
    <cfRule type="cellIs" dxfId="3509" priority="16" operator="equal">
      <formula>1</formula>
    </cfRule>
  </conditionalFormatting>
  <conditionalFormatting sqref="Q23 H23 H15 Q15 Q7 H7 Q47 H47 H39 Q39 Q31 H31">
    <cfRule type="cellIs" dxfId="3508" priority="14" operator="greaterThan">
      <formula>0.1</formula>
    </cfRule>
  </conditionalFormatting>
  <conditionalFormatting sqref="P7 G7 G15 G23 P15 P23 P31 G31 G39 G47 P39 P47">
    <cfRule type="cellIs" dxfId="3507" priority="13" operator="greaterThan">
      <formula>0.1</formula>
    </cfRule>
  </conditionalFormatting>
  <conditionalFormatting sqref="B39:G39 K39:P39 B47:G47 B55:G55 B63:G63 K47:P47 K55:P55 K63:P63">
    <cfRule type="cellIs" dxfId="3506" priority="11" operator="equal">
      <formula>0.5</formula>
    </cfRule>
    <cfRule type="cellIs" dxfId="3505" priority="12" operator="equal">
      <formula>1</formula>
    </cfRule>
  </conditionalFormatting>
  <conditionalFormatting sqref="H63 Q63 Q55 H55 H47 Q47 Q39 H39">
    <cfRule type="cellIs" dxfId="3504" priority="10" operator="greaterThan">
      <formula>0.1</formula>
    </cfRule>
  </conditionalFormatting>
  <conditionalFormatting sqref="P39 G39 G47 P47 G55 P55 G63 P63">
    <cfRule type="cellIs" dxfId="3503" priority="9" operator="greaterThan">
      <formula>0.1</formula>
    </cfRule>
  </conditionalFormatting>
  <conditionalFormatting sqref="B71:G71 K71:P71">
    <cfRule type="cellIs" dxfId="3502" priority="7" operator="equal">
      <formula>0.5</formula>
    </cfRule>
    <cfRule type="cellIs" dxfId="3501" priority="8" operator="equal">
      <formula>1</formula>
    </cfRule>
  </conditionalFormatting>
  <conditionalFormatting sqref="H71 Q71">
    <cfRule type="cellIs" dxfId="3500" priority="6" operator="greaterThan">
      <formula>0.1</formula>
    </cfRule>
  </conditionalFormatting>
  <conditionalFormatting sqref="G71 P71">
    <cfRule type="cellIs" dxfId="3499" priority="5" operator="greaterThan">
      <formula>0.1</formula>
    </cfRule>
  </conditionalFormatting>
  <conditionalFormatting sqref="B55:G55 K55:P55 B63:G63 B71:G71 K63:P63 K71:P71">
    <cfRule type="cellIs" dxfId="3498" priority="3" operator="equal">
      <formula>0.5</formula>
    </cfRule>
    <cfRule type="cellIs" dxfId="3497" priority="4" operator="equal">
      <formula>1</formula>
    </cfRule>
  </conditionalFormatting>
  <conditionalFormatting sqref="Q71 H71 H63 Q63 Q55 H55">
    <cfRule type="cellIs" dxfId="3496" priority="2" operator="greaterThan">
      <formula>0.1</formula>
    </cfRule>
  </conditionalFormatting>
  <conditionalFormatting sqref="P55 G55 G63 G71 P63 P71">
    <cfRule type="cellIs" dxfId="3495" priority="1" operator="greaterThan">
      <formula>0.1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2"/>
  <sheetViews>
    <sheetView zoomScale="80" zoomScaleNormal="80" workbookViewId="0">
      <selection activeCell="A49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78" t="s">
        <v>55</v>
      </c>
      <c r="I3" s="47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78"/>
      <c r="I4" s="47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78" t="s">
        <v>55</v>
      </c>
      <c r="I11" s="47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78"/>
      <c r="I12" s="47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78" t="s">
        <v>55</v>
      </c>
      <c r="I19" s="47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78"/>
      <c r="I20" s="47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78" t="s">
        <v>55</v>
      </c>
      <c r="I27" s="47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78"/>
      <c r="I28" s="47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78" t="s">
        <v>55</v>
      </c>
      <c r="I35" s="47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78"/>
      <c r="I36" s="47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78" t="s">
        <v>55</v>
      </c>
      <c r="I43" s="47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78"/>
      <c r="I44" s="47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78" t="s">
        <v>55</v>
      </c>
      <c r="I51" s="47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78"/>
      <c r="I52" s="47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78" t="s">
        <v>55</v>
      </c>
      <c r="I59" s="47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78"/>
      <c r="I60" s="47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78" t="s">
        <v>55</v>
      </c>
      <c r="I67" s="47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78"/>
      <c r="I68" s="47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P39 G39 G47 G55 G63 P47 P55 P63">
    <cfRule type="cellIs" dxfId="3494" priority="17" operator="greaterThan">
      <formula>0.1</formula>
    </cfRule>
  </conditionalFormatting>
  <conditionalFormatting sqref="B7:G7 K7:P7 B15:G15 B23:G23 B31:G31 K15:P15 K23:P23 K31:P31">
    <cfRule type="cellIs" dxfId="3493" priority="23" operator="equal">
      <formula>0.5</formula>
    </cfRule>
    <cfRule type="cellIs" dxfId="3492" priority="24" operator="equal">
      <formula>1</formula>
    </cfRule>
  </conditionalFormatting>
  <conditionalFormatting sqref="H31 Q31 Q23 H23 H15 Q15 Q7 H7">
    <cfRule type="cellIs" dxfId="3491" priority="22" operator="greaterThan">
      <formula>0.1</formula>
    </cfRule>
  </conditionalFormatting>
  <conditionalFormatting sqref="P7 G7 G15 G23 G31 P15 P23 P31">
    <cfRule type="cellIs" dxfId="3490" priority="21" operator="greaterThan">
      <formula>0.1</formula>
    </cfRule>
  </conditionalFormatting>
  <conditionalFormatting sqref="B39:G39 K39:P39 B47:G47 B55:G55 B63:G63 K47:P47 K55:P55 K63:P63">
    <cfRule type="cellIs" dxfId="3489" priority="19" operator="equal">
      <formula>0.5</formula>
    </cfRule>
    <cfRule type="cellIs" dxfId="3488" priority="20" operator="equal">
      <formula>1</formula>
    </cfRule>
  </conditionalFormatting>
  <conditionalFormatting sqref="H63 Q63 Q55 H55 H47 Q47 Q39 H39">
    <cfRule type="cellIs" dxfId="3487" priority="18" operator="greaterThan">
      <formula>0.1</formula>
    </cfRule>
  </conditionalFormatting>
  <conditionalFormatting sqref="B7:G7 K7:P7 B15:G15 B23:G23 K15:P15 K23:P23 B31:G31 K31:P31 B39:G39 B47:G47 K39:P39 K47:P47">
    <cfRule type="cellIs" dxfId="3486" priority="15" operator="equal">
      <formula>0.5</formula>
    </cfRule>
    <cfRule type="cellIs" dxfId="3485" priority="16" operator="equal">
      <formula>1</formula>
    </cfRule>
  </conditionalFormatting>
  <conditionalFormatting sqref="Q23 H23 H15 Q15 Q7 H7 Q47 H47 H39 Q39 Q31 H31">
    <cfRule type="cellIs" dxfId="3484" priority="14" operator="greaterThan">
      <formula>0.1</formula>
    </cfRule>
  </conditionalFormatting>
  <conditionalFormatting sqref="P7 G7 G15 G23 P15 P23 P31 G31 G39 G47 P39 P47">
    <cfRule type="cellIs" dxfId="3483" priority="13" operator="greaterThan">
      <formula>0.1</formula>
    </cfRule>
  </conditionalFormatting>
  <conditionalFormatting sqref="B39:G39 K39:P39 B47:G47 B55:G55 B63:G63 K47:P47 K55:P55 K63:P63">
    <cfRule type="cellIs" dxfId="3482" priority="11" operator="equal">
      <formula>0.5</formula>
    </cfRule>
    <cfRule type="cellIs" dxfId="3481" priority="12" operator="equal">
      <formula>1</formula>
    </cfRule>
  </conditionalFormatting>
  <conditionalFormatting sqref="H63 Q63 Q55 H55 H47 Q47 Q39 H39">
    <cfRule type="cellIs" dxfId="3480" priority="10" operator="greaterThan">
      <formula>0.1</formula>
    </cfRule>
  </conditionalFormatting>
  <conditionalFormatting sqref="P39 G39 G47 P47 G55 P55 G63 P63">
    <cfRule type="cellIs" dxfId="3479" priority="9" operator="greaterThan">
      <formula>0.1</formula>
    </cfRule>
  </conditionalFormatting>
  <conditionalFormatting sqref="B71:G71 K71:P71">
    <cfRule type="cellIs" dxfId="3478" priority="7" operator="equal">
      <formula>0.5</formula>
    </cfRule>
    <cfRule type="cellIs" dxfId="3477" priority="8" operator="equal">
      <formula>1</formula>
    </cfRule>
  </conditionalFormatting>
  <conditionalFormatting sqref="H71 Q71">
    <cfRule type="cellIs" dxfId="3476" priority="6" operator="greaterThan">
      <formula>0.1</formula>
    </cfRule>
  </conditionalFormatting>
  <conditionalFormatting sqref="G71 P71">
    <cfRule type="cellIs" dxfId="3475" priority="5" operator="greaterThan">
      <formula>0.1</formula>
    </cfRule>
  </conditionalFormatting>
  <conditionalFormatting sqref="B55:G55 K55:P55 B63:G63 B71:G71 K63:P63 K71:P71">
    <cfRule type="cellIs" dxfId="3474" priority="3" operator="equal">
      <formula>0.5</formula>
    </cfRule>
    <cfRule type="cellIs" dxfId="3473" priority="4" operator="equal">
      <formula>1</formula>
    </cfRule>
  </conditionalFormatting>
  <conditionalFormatting sqref="Q71 H71 H63 Q63 Q55 H55">
    <cfRule type="cellIs" dxfId="3472" priority="2" operator="greaterThan">
      <formula>0.1</formula>
    </cfRule>
  </conditionalFormatting>
  <conditionalFormatting sqref="P55 G55 G63 G71 P63 P71">
    <cfRule type="cellIs" dxfId="3471" priority="1" operator="greaterThan">
      <formula>0.1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H118"/>
  <sheetViews>
    <sheetView topLeftCell="G7" zoomScaleNormal="100" zoomScaleSheetLayoutView="100" workbookViewId="0">
      <selection activeCell="AT22" sqref="AT22"/>
    </sheetView>
  </sheetViews>
  <sheetFormatPr defaultRowHeight="15"/>
  <cols>
    <col min="1" max="1" width="5" style="34" customWidth="1"/>
    <col min="2" max="2" width="20.42578125" style="34" customWidth="1"/>
    <col min="3" max="3" width="6" style="34" customWidth="1"/>
    <col min="4" max="19" width="4" style="34" customWidth="1"/>
    <col min="20" max="20" width="4" style="256" customWidth="1"/>
    <col min="21" max="21" width="4" style="34" customWidth="1"/>
    <col min="22" max="22" width="5" style="34" customWidth="1"/>
    <col min="23" max="23" width="9.7109375" style="34" customWidth="1"/>
    <col min="24" max="39" width="5.28515625" style="34" customWidth="1"/>
    <col min="40" max="40" width="5.28515625" style="256" customWidth="1"/>
    <col min="41" max="41" width="5.28515625" style="34" customWidth="1"/>
    <col min="42" max="42" width="11.28515625" style="54" customWidth="1"/>
    <col min="43" max="43" width="9.140625" style="54"/>
    <col min="44" max="44" width="14.28515625" style="260" bestFit="1" customWidth="1"/>
    <col min="45" max="45" width="14.140625" style="54" bestFit="1" customWidth="1"/>
    <col min="46" max="47" width="9.140625" style="54"/>
    <col min="48" max="48" width="21" style="54" bestFit="1" customWidth="1"/>
    <col min="49" max="49" width="9.140625" style="54"/>
    <col min="50" max="50" width="5.5703125" style="54" bestFit="1" customWidth="1"/>
    <col min="51" max="101" width="9.140625" style="54"/>
    <col min="102" max="16384" width="9.140625" style="34"/>
  </cols>
  <sheetData>
    <row r="1" spans="1:55">
      <c r="A1" s="35" t="s">
        <v>17</v>
      </c>
      <c r="B1" s="35" t="s">
        <v>0</v>
      </c>
      <c r="C1" s="35" t="s">
        <v>15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5" t="s">
        <v>18</v>
      </c>
      <c r="W1" s="35" t="s">
        <v>19</v>
      </c>
      <c r="X1" s="3">
        <v>1</v>
      </c>
      <c r="Y1" s="3">
        <v>2</v>
      </c>
      <c r="Z1" s="3">
        <v>3</v>
      </c>
      <c r="AA1" s="3">
        <v>4</v>
      </c>
      <c r="AB1" s="3">
        <v>5</v>
      </c>
      <c r="AC1" s="3">
        <v>6</v>
      </c>
      <c r="AD1" s="3">
        <v>7</v>
      </c>
      <c r="AE1" s="3">
        <v>8</v>
      </c>
      <c r="AF1" s="3">
        <v>9</v>
      </c>
      <c r="AG1" s="3">
        <v>10</v>
      </c>
      <c r="AH1" s="3">
        <v>11</v>
      </c>
      <c r="AI1" s="3">
        <v>12</v>
      </c>
      <c r="AJ1" s="3">
        <v>13</v>
      </c>
      <c r="AK1" s="3">
        <v>14</v>
      </c>
      <c r="AL1" s="3">
        <v>15</v>
      </c>
      <c r="AM1" s="3">
        <v>16</v>
      </c>
      <c r="AN1" s="3">
        <v>17</v>
      </c>
      <c r="AO1" s="3">
        <v>18</v>
      </c>
      <c r="AP1" s="257" t="s">
        <v>20</v>
      </c>
      <c r="AQ1" s="257" t="s">
        <v>1</v>
      </c>
      <c r="AR1" s="259" t="s">
        <v>110</v>
      </c>
      <c r="AS1" s="257" t="s">
        <v>109</v>
      </c>
      <c r="AV1" s="264"/>
      <c r="AW1" s="204"/>
      <c r="AX1" s="204"/>
    </row>
    <row r="2" spans="1:55">
      <c r="A2" s="35">
        <f t="shared" ref="A2:A19" si="0">SUM(D2:U2)</f>
        <v>53</v>
      </c>
      <c r="B2" s="144" t="s">
        <v>56</v>
      </c>
      <c r="C2" s="138">
        <v>13</v>
      </c>
      <c r="D2" s="36">
        <f>'1'!H7</f>
        <v>4</v>
      </c>
      <c r="E2" s="36">
        <f>'2'!Q15</f>
        <v>6</v>
      </c>
      <c r="F2" s="36">
        <f>'3'!Q23</f>
        <v>2</v>
      </c>
      <c r="G2" s="36">
        <f>'4'!H55</f>
        <v>2</v>
      </c>
      <c r="H2" s="36">
        <f>'5'!Q7</f>
        <v>2</v>
      </c>
      <c r="I2" s="36">
        <f>'6'!H15</f>
        <v>2</v>
      </c>
      <c r="J2" s="36">
        <f>'7'!H23</f>
        <v>6</v>
      </c>
      <c r="K2" s="36">
        <f>'8'!Q55</f>
        <v>6</v>
      </c>
      <c r="L2" s="36">
        <f>'9'!Q31</f>
        <v>3</v>
      </c>
      <c r="M2" s="36">
        <f>'10'!Q47</f>
        <v>5</v>
      </c>
      <c r="N2" s="36">
        <f>'11'!Q39</f>
        <v>5</v>
      </c>
      <c r="O2" s="36">
        <f>'12'!Q71</f>
        <v>7</v>
      </c>
      <c r="P2" s="36">
        <f>'13'!H31</f>
        <v>3</v>
      </c>
      <c r="Q2" s="36"/>
      <c r="R2" s="36"/>
      <c r="S2" s="36"/>
      <c r="T2" s="36"/>
      <c r="U2" s="36"/>
      <c r="V2" s="35">
        <f>A2</f>
        <v>53</v>
      </c>
      <c r="W2" s="35">
        <f t="shared" ref="W2:W19" si="1">C2*7-(V2)</f>
        <v>38</v>
      </c>
      <c r="X2" s="123">
        <f>'1'!G6</f>
        <v>1241</v>
      </c>
      <c r="Y2" s="123">
        <f>'2'!P14</f>
        <v>1374</v>
      </c>
      <c r="Z2" s="123">
        <f>'3'!P22</f>
        <v>1239</v>
      </c>
      <c r="AA2" s="123">
        <f>'4'!G54</f>
        <v>1302</v>
      </c>
      <c r="AB2" s="37">
        <f>'5'!P6</f>
        <v>1217</v>
      </c>
      <c r="AC2" s="123">
        <f>'6'!G14</f>
        <v>1244</v>
      </c>
      <c r="AD2" s="123">
        <f>'7'!G22</f>
        <v>1295</v>
      </c>
      <c r="AE2" s="123">
        <f>'8'!P54</f>
        <v>1303</v>
      </c>
      <c r="AF2" s="123">
        <f>'9'!P30</f>
        <v>1285</v>
      </c>
      <c r="AG2" s="123">
        <f>'10'!P46</f>
        <v>1337</v>
      </c>
      <c r="AH2" s="123">
        <f>'11'!P38</f>
        <v>1279</v>
      </c>
      <c r="AI2" s="123">
        <f>'12'!P70</f>
        <v>1405</v>
      </c>
      <c r="AJ2" s="123">
        <f>'13'!G30</f>
        <v>1270</v>
      </c>
      <c r="AK2" s="37"/>
      <c r="AL2" s="37"/>
      <c r="AM2" s="37"/>
      <c r="AN2" s="37"/>
      <c r="AO2" s="37"/>
      <c r="AP2" s="54">
        <f t="shared" ref="AP2:AP19" si="2">SUM(X2:AO2)</f>
        <v>16791</v>
      </c>
      <c r="AQ2" s="263">
        <f t="shared" ref="AQ2:AQ19" si="3">SUM(X2:AO2)/C2</f>
        <v>1291.6153846153845</v>
      </c>
      <c r="AR2" s="260">
        <f>AVERAGE(X2:AO2)/5</f>
        <v>258.32307692307688</v>
      </c>
      <c r="AS2" s="260">
        <f>MAX(X2:AO2)</f>
        <v>1405</v>
      </c>
      <c r="AV2" s="264" t="s">
        <v>63</v>
      </c>
      <c r="AW2" s="204"/>
      <c r="AX2" s="204">
        <v>1412</v>
      </c>
      <c r="AY2" s="204"/>
      <c r="AZ2" s="399"/>
      <c r="BA2" s="400"/>
      <c r="BB2" s="480"/>
      <c r="BC2" s="480"/>
    </row>
    <row r="3" spans="1:55">
      <c r="A3" s="35">
        <f t="shared" si="0"/>
        <v>55</v>
      </c>
      <c r="B3" s="119" t="s">
        <v>337</v>
      </c>
      <c r="C3" s="138">
        <f>C2</f>
        <v>13</v>
      </c>
      <c r="D3" s="36">
        <f>'1'!Q7</f>
        <v>3</v>
      </c>
      <c r="E3" s="36">
        <f>'2'!H23</f>
        <v>2</v>
      </c>
      <c r="F3" s="36">
        <f>'3'!H15</f>
        <v>6</v>
      </c>
      <c r="G3" s="36">
        <f>'4'!Q39</f>
        <v>6</v>
      </c>
      <c r="H3" s="36">
        <f>'5'!Q55</f>
        <v>5</v>
      </c>
      <c r="I3" s="36">
        <f>'6'!Q63</f>
        <v>3</v>
      </c>
      <c r="J3" s="36">
        <f>'7'!H71</f>
        <v>2</v>
      </c>
      <c r="K3" s="36">
        <f>'8'!Q31</f>
        <v>5</v>
      </c>
      <c r="L3" s="36">
        <f>'9'!H7</f>
        <v>5</v>
      </c>
      <c r="M3" s="36">
        <f>'10'!Q23</f>
        <v>5</v>
      </c>
      <c r="N3" s="36">
        <f>'11'!Q15</f>
        <v>5</v>
      </c>
      <c r="O3" s="36">
        <f>'12'!H31</f>
        <v>6</v>
      </c>
      <c r="P3" s="36">
        <f>'13'!H55</f>
        <v>2</v>
      </c>
      <c r="Q3" s="36"/>
      <c r="R3" s="36"/>
      <c r="S3" s="36"/>
      <c r="T3" s="36"/>
      <c r="U3" s="36"/>
      <c r="V3" s="35">
        <f>A3</f>
        <v>55</v>
      </c>
      <c r="W3" s="35">
        <f t="shared" si="1"/>
        <v>36</v>
      </c>
      <c r="X3" s="123">
        <f>'1'!P6</f>
        <v>1221</v>
      </c>
      <c r="Y3" s="123">
        <f>'2'!G22</f>
        <v>1233</v>
      </c>
      <c r="Z3" s="123">
        <f>'3'!G14</f>
        <v>1373</v>
      </c>
      <c r="AA3" s="123">
        <f>'4'!P38</f>
        <v>1292</v>
      </c>
      <c r="AB3" s="37">
        <f>'5'!P54</f>
        <v>1285</v>
      </c>
      <c r="AC3" s="37">
        <f>'6'!P62</f>
        <v>1284</v>
      </c>
      <c r="AD3" s="123">
        <f>'7'!G70</f>
        <v>1270</v>
      </c>
      <c r="AE3" s="123">
        <f>'8'!P30</f>
        <v>1327</v>
      </c>
      <c r="AF3" s="123">
        <f>'9'!G6</f>
        <v>1229</v>
      </c>
      <c r="AG3" s="123">
        <f>'10'!P22</f>
        <v>1233</v>
      </c>
      <c r="AH3" s="123">
        <f>'11'!P14</f>
        <v>1245</v>
      </c>
      <c r="AI3" s="123">
        <f>'12'!G30</f>
        <v>1306</v>
      </c>
      <c r="AJ3" s="123">
        <f>'13'!G54</f>
        <v>1213</v>
      </c>
      <c r="AK3" s="37"/>
      <c r="AL3" s="37"/>
      <c r="AM3" s="37"/>
      <c r="AN3" s="37"/>
      <c r="AO3" s="37"/>
      <c r="AP3" s="54">
        <f t="shared" si="2"/>
        <v>16511</v>
      </c>
      <c r="AQ3" s="263">
        <f t="shared" si="3"/>
        <v>1270.0769230769231</v>
      </c>
      <c r="AR3" s="260">
        <f t="shared" ref="AR3:AR19" si="4">AVERAGE(X3:AO3)/5</f>
        <v>254.01538461538462</v>
      </c>
      <c r="AS3" s="260">
        <f t="shared" ref="AS3:AS39" si="5">MAX(X3:AO3)</f>
        <v>1373</v>
      </c>
      <c r="AV3" s="264" t="s">
        <v>56</v>
      </c>
      <c r="AW3" s="204"/>
      <c r="AX3" s="204">
        <v>1405</v>
      </c>
      <c r="AY3" s="204"/>
      <c r="AZ3" s="399"/>
      <c r="BA3" s="400"/>
      <c r="BB3" s="480"/>
      <c r="BC3" s="480"/>
    </row>
    <row r="4" spans="1:55">
      <c r="A4" s="35">
        <f t="shared" si="0"/>
        <v>43</v>
      </c>
      <c r="B4" s="144" t="s">
        <v>57</v>
      </c>
      <c r="C4" s="138">
        <f t="shared" ref="C4:C19" si="6">C3</f>
        <v>13</v>
      </c>
      <c r="D4" s="36">
        <f>'1'!H15</f>
        <v>6</v>
      </c>
      <c r="E4" s="36">
        <f>'2'!H7</f>
        <v>4</v>
      </c>
      <c r="F4" s="36">
        <f>'3'!H23</f>
        <v>5</v>
      </c>
      <c r="G4" s="36">
        <f>'4'!H39</f>
        <v>1</v>
      </c>
      <c r="H4" s="36">
        <f>'5'!Q63</f>
        <v>5</v>
      </c>
      <c r="I4" s="36">
        <f>'6'!Q71</f>
        <v>1</v>
      </c>
      <c r="J4" s="36">
        <f>'7'!Q55</f>
        <v>0</v>
      </c>
      <c r="K4" s="36">
        <f>'8'!Q47</f>
        <v>0</v>
      </c>
      <c r="L4" s="36">
        <f>'9'!Q15</f>
        <v>2</v>
      </c>
      <c r="M4" s="36">
        <f>'10'!Q7</f>
        <v>5</v>
      </c>
      <c r="N4" s="36">
        <f>'11'!Q23</f>
        <v>2</v>
      </c>
      <c r="O4" s="36">
        <f>'12'!Q39</f>
        <v>6</v>
      </c>
      <c r="P4" s="36">
        <f>'13'!H63</f>
        <v>6</v>
      </c>
      <c r="Q4" s="36"/>
      <c r="R4" s="36"/>
      <c r="S4" s="36"/>
      <c r="T4" s="36"/>
      <c r="U4" s="36"/>
      <c r="V4" s="35">
        <f>A4</f>
        <v>43</v>
      </c>
      <c r="W4" s="35">
        <f t="shared" si="1"/>
        <v>48</v>
      </c>
      <c r="X4" s="123">
        <f>'1'!G14</f>
        <v>1368</v>
      </c>
      <c r="Y4" s="123">
        <f>'2'!G6</f>
        <v>1287</v>
      </c>
      <c r="Z4" s="123">
        <f>'3'!G22</f>
        <v>1259</v>
      </c>
      <c r="AA4" s="123">
        <f>'4'!G38</f>
        <v>1196</v>
      </c>
      <c r="AB4" s="37">
        <f>'5'!P62</f>
        <v>1349</v>
      </c>
      <c r="AC4" s="123">
        <f>'6'!P70</f>
        <v>1111</v>
      </c>
      <c r="AD4" s="123">
        <f>'7'!P54</f>
        <v>1196</v>
      </c>
      <c r="AE4" s="37"/>
      <c r="AF4" s="123">
        <f>'9'!P14</f>
        <v>1228</v>
      </c>
      <c r="AG4" s="123">
        <f>'10'!P6</f>
        <v>1296</v>
      </c>
      <c r="AH4" s="123">
        <f>'11'!P22</f>
        <v>1272</v>
      </c>
      <c r="AI4" s="123">
        <f>'12'!P38</f>
        <v>1339</v>
      </c>
      <c r="AJ4" s="37">
        <f>'13'!G62</f>
        <v>1279</v>
      </c>
      <c r="AK4" s="37"/>
      <c r="AL4" s="37"/>
      <c r="AM4" s="37"/>
      <c r="AN4" s="37"/>
      <c r="AO4" s="37"/>
      <c r="AP4" s="54">
        <f t="shared" si="2"/>
        <v>15180</v>
      </c>
      <c r="AQ4" s="263">
        <f t="shared" si="3"/>
        <v>1167.6923076923076</v>
      </c>
      <c r="AR4" s="260">
        <f t="shared" si="4"/>
        <v>253</v>
      </c>
      <c r="AS4" s="260">
        <f t="shared" si="5"/>
        <v>1368</v>
      </c>
      <c r="AV4" s="265" t="s">
        <v>355</v>
      </c>
      <c r="AW4" s="204"/>
      <c r="AX4" s="204">
        <v>1399</v>
      </c>
      <c r="AY4" s="204"/>
      <c r="AZ4" s="399"/>
      <c r="BA4" s="400"/>
      <c r="BB4" s="480"/>
      <c r="BC4" s="480"/>
    </row>
    <row r="5" spans="1:55">
      <c r="A5" s="35">
        <f t="shared" si="0"/>
        <v>51</v>
      </c>
      <c r="B5" s="119" t="s">
        <v>73</v>
      </c>
      <c r="C5" s="138">
        <f t="shared" si="6"/>
        <v>13</v>
      </c>
      <c r="D5" s="36">
        <f>'1'!Q15</f>
        <v>1</v>
      </c>
      <c r="E5" s="36">
        <f>'2'!Q23</f>
        <v>5</v>
      </c>
      <c r="F5" s="36">
        <f>'3'!Q7</f>
        <v>5.5</v>
      </c>
      <c r="G5" s="36">
        <f>'4'!Q55</f>
        <v>5</v>
      </c>
      <c r="H5" s="36">
        <f>'5'!H15</f>
        <v>6</v>
      </c>
      <c r="I5" s="36">
        <f>'6'!H23</f>
        <v>5</v>
      </c>
      <c r="J5" s="36">
        <f>'7'!H7</f>
        <v>4</v>
      </c>
      <c r="K5" s="36">
        <f>'8'!H63</f>
        <v>1</v>
      </c>
      <c r="L5" s="36">
        <f>'9'!Q39</f>
        <v>1</v>
      </c>
      <c r="M5" s="36">
        <f>'10'!Q31</f>
        <v>5</v>
      </c>
      <c r="N5" s="36">
        <f>'11'!Q47</f>
        <v>6</v>
      </c>
      <c r="O5" s="36">
        <f>'12'!Q63</f>
        <v>5.5</v>
      </c>
      <c r="P5" s="36">
        <f>'13'!H39</f>
        <v>1</v>
      </c>
      <c r="Q5" s="36"/>
      <c r="R5" s="36"/>
      <c r="S5" s="36"/>
      <c r="T5" s="36"/>
      <c r="U5" s="36"/>
      <c r="V5" s="35">
        <f>A5</f>
        <v>51</v>
      </c>
      <c r="W5" s="35">
        <f t="shared" si="1"/>
        <v>40</v>
      </c>
      <c r="X5" s="123">
        <f>'1'!P14</f>
        <v>1286</v>
      </c>
      <c r="Y5" s="123">
        <f>'2'!P22</f>
        <v>1252</v>
      </c>
      <c r="Z5" s="123">
        <f>'3'!P6</f>
        <v>1262</v>
      </c>
      <c r="AA5" s="123">
        <f>'4'!P54</f>
        <v>1315</v>
      </c>
      <c r="AB5" s="37">
        <f>'5'!G14</f>
        <v>1308</v>
      </c>
      <c r="AC5" s="123">
        <f>'6'!G22</f>
        <v>1238</v>
      </c>
      <c r="AD5" s="123">
        <f>'7'!G6</f>
        <v>1343</v>
      </c>
      <c r="AE5" s="37">
        <f>'8'!G62</f>
        <v>1239</v>
      </c>
      <c r="AF5" s="123">
        <f>'9'!P38</f>
        <v>1163</v>
      </c>
      <c r="AG5" s="123">
        <f>'10'!P30</f>
        <v>1272</v>
      </c>
      <c r="AH5" s="123">
        <f>'11'!P46</f>
        <v>1267</v>
      </c>
      <c r="AI5" s="37">
        <f>'12'!P62</f>
        <v>1278</v>
      </c>
      <c r="AJ5" s="123">
        <f>'13'!G38</f>
        <v>1229</v>
      </c>
      <c r="AK5" s="37"/>
      <c r="AL5" s="37"/>
      <c r="AM5" s="37"/>
      <c r="AN5" s="37"/>
      <c r="AO5" s="37"/>
      <c r="AP5" s="54">
        <f t="shared" si="2"/>
        <v>16452</v>
      </c>
      <c r="AQ5" s="263">
        <f t="shared" si="3"/>
        <v>1265.5384615384614</v>
      </c>
      <c r="AR5" s="260">
        <f t="shared" si="4"/>
        <v>253.10769230769228</v>
      </c>
      <c r="AS5" s="260">
        <f t="shared" si="5"/>
        <v>1343</v>
      </c>
      <c r="AV5" s="264" t="s">
        <v>60</v>
      </c>
      <c r="AW5" s="204"/>
      <c r="AX5" s="204">
        <v>1393</v>
      </c>
      <c r="AY5" s="204"/>
      <c r="AZ5" s="399"/>
      <c r="BA5" s="400"/>
      <c r="BB5" s="480"/>
      <c r="BC5" s="480"/>
    </row>
    <row r="6" spans="1:55">
      <c r="A6" s="35">
        <f t="shared" si="0"/>
        <v>33</v>
      </c>
      <c r="B6" s="119" t="s">
        <v>58</v>
      </c>
      <c r="C6" s="138">
        <f t="shared" si="6"/>
        <v>13</v>
      </c>
      <c r="D6" s="36">
        <f>'1'!H23</f>
        <v>2</v>
      </c>
      <c r="E6" s="36">
        <f>'2'!H15</f>
        <v>1</v>
      </c>
      <c r="F6" s="36">
        <f>'3'!H7</f>
        <v>1.5</v>
      </c>
      <c r="G6" s="36">
        <f>'4'!Q47</f>
        <v>4</v>
      </c>
      <c r="H6" s="36">
        <f>'5'!Q71</f>
        <v>1.5</v>
      </c>
      <c r="I6" s="36">
        <f>'6'!Q55</f>
        <v>0</v>
      </c>
      <c r="J6" s="36">
        <f>'7'!Q63</f>
        <v>4</v>
      </c>
      <c r="K6" s="36">
        <f>'8'!H47</f>
        <v>7</v>
      </c>
      <c r="L6" s="36">
        <f>'9'!Q23</f>
        <v>2</v>
      </c>
      <c r="M6" s="36">
        <f>'10'!Q15</f>
        <v>1</v>
      </c>
      <c r="N6" s="36">
        <f>'11'!Q7</f>
        <v>4</v>
      </c>
      <c r="O6" s="36">
        <f>'12'!Q31</f>
        <v>1</v>
      </c>
      <c r="P6" s="36">
        <f>'13'!Q71</f>
        <v>4</v>
      </c>
      <c r="Q6" s="36"/>
      <c r="R6" s="36"/>
      <c r="S6" s="36"/>
      <c r="T6" s="36"/>
      <c r="U6" s="36"/>
      <c r="V6" s="35">
        <f>A6</f>
        <v>33</v>
      </c>
      <c r="W6" s="35">
        <f t="shared" si="1"/>
        <v>58</v>
      </c>
      <c r="X6" s="123">
        <f>'1'!G22</f>
        <v>1360</v>
      </c>
      <c r="Y6" s="123">
        <f>'2'!G14</f>
        <v>1219</v>
      </c>
      <c r="Z6" s="123">
        <f>'3'!G6</f>
        <v>1254</v>
      </c>
      <c r="AA6" s="123">
        <f>'4'!P46</f>
        <v>1296</v>
      </c>
      <c r="AB6" s="37">
        <f>'5'!P70</f>
        <v>1297</v>
      </c>
      <c r="AC6" s="123">
        <f>'6'!P54</f>
        <v>1214</v>
      </c>
      <c r="AD6" s="37">
        <f>'7'!P62</f>
        <v>1290</v>
      </c>
      <c r="AE6" s="123">
        <f>'8'!G46</f>
        <v>1262</v>
      </c>
      <c r="AF6" s="123">
        <f>'9'!P22</f>
        <v>1272</v>
      </c>
      <c r="AG6" s="123">
        <f>'10'!P14</f>
        <v>1174</v>
      </c>
      <c r="AH6" s="123">
        <f>'11'!P6</f>
        <v>1303</v>
      </c>
      <c r="AI6" s="123">
        <f>'12'!P30</f>
        <v>1216</v>
      </c>
      <c r="AJ6" s="123">
        <f>'13'!P70</f>
        <v>1307</v>
      </c>
      <c r="AK6" s="37"/>
      <c r="AL6" s="37"/>
      <c r="AM6" s="37"/>
      <c r="AN6" s="37"/>
      <c r="AO6" s="37"/>
      <c r="AP6" s="54">
        <f t="shared" si="2"/>
        <v>16464</v>
      </c>
      <c r="AQ6" s="263">
        <f t="shared" si="3"/>
        <v>1266.4615384615386</v>
      </c>
      <c r="AR6" s="260">
        <f t="shared" si="4"/>
        <v>253.2923076923077</v>
      </c>
      <c r="AS6" s="260">
        <f t="shared" si="5"/>
        <v>1360</v>
      </c>
      <c r="AV6" s="264" t="s">
        <v>334</v>
      </c>
      <c r="AW6" s="204"/>
      <c r="AX6" s="204">
        <v>1391</v>
      </c>
      <c r="AY6" s="204"/>
      <c r="AZ6" s="399"/>
      <c r="BA6" s="400"/>
      <c r="BB6" s="480"/>
      <c r="BC6" s="480"/>
    </row>
    <row r="7" spans="1:55">
      <c r="A7" s="35">
        <f t="shared" si="0"/>
        <v>40.5</v>
      </c>
      <c r="B7" s="144" t="s">
        <v>59</v>
      </c>
      <c r="C7" s="138">
        <f t="shared" si="6"/>
        <v>13</v>
      </c>
      <c r="D7" s="36">
        <f>'1'!Q23</f>
        <v>5</v>
      </c>
      <c r="E7" s="36">
        <f>'2'!Q7</f>
        <v>3</v>
      </c>
      <c r="F7" s="36">
        <f>'3'!Q15</f>
        <v>1</v>
      </c>
      <c r="G7" s="36">
        <f>'4'!Q71</f>
        <v>2</v>
      </c>
      <c r="H7" s="36">
        <f>'5'!H23</f>
        <v>1</v>
      </c>
      <c r="I7" s="36">
        <f>'6'!H7</f>
        <v>4</v>
      </c>
      <c r="J7" s="36">
        <f>'7'!H15</f>
        <v>4.5</v>
      </c>
      <c r="K7" s="36">
        <f>'8'!Q63</f>
        <v>6</v>
      </c>
      <c r="L7" s="36">
        <f>'9'!Q47</f>
        <v>4</v>
      </c>
      <c r="M7" s="36">
        <f>'10'!Q39</f>
        <v>3</v>
      </c>
      <c r="N7" s="36">
        <f>'11'!Q31</f>
        <v>6</v>
      </c>
      <c r="O7" s="36">
        <f>'12'!H71</f>
        <v>0</v>
      </c>
      <c r="P7" s="36">
        <f>'13'!H47</f>
        <v>1</v>
      </c>
      <c r="Q7" s="36"/>
      <c r="R7" s="36"/>
      <c r="S7" s="36"/>
      <c r="T7" s="36"/>
      <c r="U7" s="36"/>
      <c r="V7" s="35">
        <f>SUM(D7:U7)</f>
        <v>40.5</v>
      </c>
      <c r="W7" s="35">
        <f t="shared" si="1"/>
        <v>50.5</v>
      </c>
      <c r="X7" s="123">
        <f>'1'!P22</f>
        <v>1384</v>
      </c>
      <c r="Y7" s="123">
        <f>'2'!P6</f>
        <v>1286</v>
      </c>
      <c r="Z7" s="123">
        <f>'3'!P14</f>
        <v>1266</v>
      </c>
      <c r="AA7" s="123">
        <f>'4'!P70</f>
        <v>1293</v>
      </c>
      <c r="AB7" s="37">
        <f>'5'!G22</f>
        <v>1133</v>
      </c>
      <c r="AC7" s="123">
        <f>'6'!G6</f>
        <v>1280</v>
      </c>
      <c r="AD7" s="123">
        <f>'7'!G14</f>
        <v>1327</v>
      </c>
      <c r="AE7" s="37">
        <f>'8'!P62</f>
        <v>1294</v>
      </c>
      <c r="AF7" s="123">
        <f>'9'!P46</f>
        <v>1243</v>
      </c>
      <c r="AG7" s="123">
        <f>'10'!P38</f>
        <v>1149</v>
      </c>
      <c r="AH7" s="123">
        <f>'11'!P30</f>
        <v>1378</v>
      </c>
      <c r="AI7" s="123">
        <f>'12'!G70</f>
        <v>1220</v>
      </c>
      <c r="AJ7" s="123">
        <f>'13'!G46</f>
        <v>1260</v>
      </c>
      <c r="AK7" s="37"/>
      <c r="AL7" s="37"/>
      <c r="AM7" s="37"/>
      <c r="AN7" s="37"/>
      <c r="AO7" s="37"/>
      <c r="AP7" s="54">
        <f t="shared" si="2"/>
        <v>16513</v>
      </c>
      <c r="AQ7" s="263">
        <f t="shared" si="3"/>
        <v>1270.2307692307693</v>
      </c>
      <c r="AR7" s="260">
        <f t="shared" si="4"/>
        <v>254.04615384615386</v>
      </c>
      <c r="AS7" s="260">
        <f t="shared" si="5"/>
        <v>1384</v>
      </c>
      <c r="AV7" s="264" t="s">
        <v>61</v>
      </c>
      <c r="AW7" s="204"/>
      <c r="AX7" s="204">
        <v>1385</v>
      </c>
      <c r="AY7" s="204"/>
      <c r="AZ7" s="399"/>
      <c r="BA7" s="400"/>
      <c r="BB7" s="480"/>
      <c r="BC7" s="480"/>
    </row>
    <row r="8" spans="1:55">
      <c r="A8" s="35">
        <f t="shared" si="0"/>
        <v>41</v>
      </c>
      <c r="B8" s="119" t="s">
        <v>60</v>
      </c>
      <c r="C8" s="138">
        <f t="shared" si="6"/>
        <v>13</v>
      </c>
      <c r="D8" s="36">
        <f>'1'!H71</f>
        <v>6</v>
      </c>
      <c r="E8" s="36">
        <f>'2'!H39</f>
        <v>4</v>
      </c>
      <c r="F8" s="36">
        <f>'3'!H47</f>
        <v>5</v>
      </c>
      <c r="G8" s="36">
        <f>'4'!H7</f>
        <v>2</v>
      </c>
      <c r="H8" s="36">
        <f>'5'!H55</f>
        <v>2</v>
      </c>
      <c r="I8" s="36">
        <f>'6'!H71</f>
        <v>6</v>
      </c>
      <c r="J8" s="36">
        <f>'7'!H63</f>
        <v>3</v>
      </c>
      <c r="K8" s="36">
        <f>'8'!Q7</f>
        <v>1</v>
      </c>
      <c r="L8" s="36">
        <f>'9'!Q55</f>
        <v>0</v>
      </c>
      <c r="M8" s="36">
        <f>'10'!H71</f>
        <v>2</v>
      </c>
      <c r="N8" s="36">
        <f>'11'!Q63</f>
        <v>4</v>
      </c>
      <c r="O8" s="36">
        <f>'12'!Q23</f>
        <v>0</v>
      </c>
      <c r="P8" s="36">
        <f>'13'!Q47</f>
        <v>6</v>
      </c>
      <c r="Q8" s="36"/>
      <c r="R8" s="36"/>
      <c r="S8" s="36"/>
      <c r="T8" s="36"/>
      <c r="U8" s="36"/>
      <c r="V8" s="35">
        <f>SUM(D8:U8)</f>
        <v>41</v>
      </c>
      <c r="W8" s="35">
        <f t="shared" si="1"/>
        <v>50</v>
      </c>
      <c r="X8" s="123">
        <f>'1'!G70</f>
        <v>1393</v>
      </c>
      <c r="Y8" s="123">
        <f>'2'!G38</f>
        <v>1229</v>
      </c>
      <c r="Z8" s="123">
        <f>'3'!G46</f>
        <v>1314</v>
      </c>
      <c r="AA8" s="123">
        <f>'4'!G6</f>
        <v>1231</v>
      </c>
      <c r="AB8" s="37">
        <f>'5'!G54</f>
        <v>1275</v>
      </c>
      <c r="AC8" s="123">
        <f>'6'!G70</f>
        <v>1319</v>
      </c>
      <c r="AD8" s="37">
        <f>'7'!G62</f>
        <v>1290</v>
      </c>
      <c r="AE8" s="123">
        <f>'8'!P6</f>
        <v>1268</v>
      </c>
      <c r="AF8" s="123">
        <f>'9'!P54</f>
        <v>1253</v>
      </c>
      <c r="AG8" s="123">
        <f>'10'!G70</f>
        <v>1274</v>
      </c>
      <c r="AH8" s="37">
        <f>'11'!P62</f>
        <v>1295</v>
      </c>
      <c r="AI8" s="123">
        <f>'12'!P22</f>
        <v>1191</v>
      </c>
      <c r="AJ8" s="123">
        <f>'13'!P46</f>
        <v>1325</v>
      </c>
      <c r="AK8" s="37"/>
      <c r="AL8" s="37"/>
      <c r="AM8" s="37"/>
      <c r="AN8" s="37"/>
      <c r="AO8" s="37"/>
      <c r="AP8" s="54">
        <f t="shared" si="2"/>
        <v>16657</v>
      </c>
      <c r="AQ8" s="263">
        <f t="shared" si="3"/>
        <v>1281.3076923076924</v>
      </c>
      <c r="AR8" s="260">
        <f t="shared" si="4"/>
        <v>256.26153846153846</v>
      </c>
      <c r="AS8" s="260">
        <f t="shared" si="5"/>
        <v>1393</v>
      </c>
      <c r="AV8" s="264" t="s">
        <v>111</v>
      </c>
      <c r="AW8" s="204"/>
      <c r="AX8" s="204">
        <v>1385</v>
      </c>
      <c r="AY8" s="204"/>
      <c r="AZ8" s="399"/>
      <c r="BA8" s="400"/>
      <c r="BB8" s="480"/>
      <c r="BC8" s="480"/>
    </row>
    <row r="9" spans="1:55">
      <c r="A9" s="35">
        <f t="shared" si="0"/>
        <v>38</v>
      </c>
      <c r="B9" s="119" t="s">
        <v>61</v>
      </c>
      <c r="C9" s="138">
        <f t="shared" si="6"/>
        <v>13</v>
      </c>
      <c r="D9" s="36">
        <f>'1'!Q71</f>
        <v>1</v>
      </c>
      <c r="E9" s="36">
        <f>'2'!Q47</f>
        <v>0</v>
      </c>
      <c r="F9" s="36">
        <f>'3'!Q39</f>
        <v>7</v>
      </c>
      <c r="G9" s="36">
        <f>'4'!H63</f>
        <v>2</v>
      </c>
      <c r="H9" s="36">
        <f>'5'!H31</f>
        <v>5</v>
      </c>
      <c r="I9" s="36">
        <f>'6'!H47</f>
        <v>1</v>
      </c>
      <c r="J9" s="36">
        <f>'7'!H39</f>
        <v>5</v>
      </c>
      <c r="K9" s="36">
        <f>'8'!H55</f>
        <v>1</v>
      </c>
      <c r="L9" s="36">
        <f>'9'!Q7</f>
        <v>2</v>
      </c>
      <c r="M9" s="36">
        <f>'10'!H15</f>
        <v>6</v>
      </c>
      <c r="N9" s="36">
        <f>'11'!H23</f>
        <v>5</v>
      </c>
      <c r="O9" s="36">
        <f>'12'!Q55</f>
        <v>0</v>
      </c>
      <c r="P9" s="36">
        <f>'13'!H7</f>
        <v>3</v>
      </c>
      <c r="Q9" s="36"/>
      <c r="R9" s="36"/>
      <c r="S9" s="36"/>
      <c r="T9" s="36"/>
      <c r="U9" s="36"/>
      <c r="V9" s="35">
        <f>A9</f>
        <v>38</v>
      </c>
      <c r="W9" s="35">
        <f t="shared" si="1"/>
        <v>53</v>
      </c>
      <c r="X9" s="123">
        <f>'1'!P70</f>
        <v>1317</v>
      </c>
      <c r="Y9" s="123">
        <f>'2'!P46</f>
        <v>1212</v>
      </c>
      <c r="Z9" s="123">
        <f>'3'!P38</f>
        <v>1385</v>
      </c>
      <c r="AA9" s="37">
        <f>'4'!G62</f>
        <v>1202</v>
      </c>
      <c r="AB9" s="37">
        <f>'5'!G30</f>
        <v>1358</v>
      </c>
      <c r="AC9" s="123">
        <f>'6'!G46</f>
        <v>1276</v>
      </c>
      <c r="AD9" s="123">
        <f>'7'!G38</f>
        <v>1289</v>
      </c>
      <c r="AE9" s="123">
        <f>'8'!G54</f>
        <v>1275</v>
      </c>
      <c r="AF9" s="123">
        <f>'9'!P6</f>
        <v>1171</v>
      </c>
      <c r="AG9" s="123">
        <f>'10'!G14</f>
        <v>1247</v>
      </c>
      <c r="AH9" s="123">
        <f>'11'!G22</f>
        <v>1299</v>
      </c>
      <c r="AI9" s="123">
        <f>'12'!P54</f>
        <v>1229</v>
      </c>
      <c r="AJ9" s="123">
        <f>'13'!G6</f>
        <v>1267</v>
      </c>
      <c r="AK9" s="37"/>
      <c r="AL9" s="37"/>
      <c r="AM9" s="37"/>
      <c r="AN9" s="37"/>
      <c r="AO9" s="37"/>
      <c r="AP9" s="54">
        <f t="shared" si="2"/>
        <v>16527</v>
      </c>
      <c r="AQ9" s="263">
        <f t="shared" si="3"/>
        <v>1271.3076923076924</v>
      </c>
      <c r="AR9" s="260">
        <f t="shared" si="4"/>
        <v>254.26153846153846</v>
      </c>
      <c r="AS9" s="260">
        <f t="shared" si="5"/>
        <v>1385</v>
      </c>
      <c r="AV9" s="264" t="s">
        <v>59</v>
      </c>
      <c r="AW9" s="204"/>
      <c r="AX9" s="204">
        <v>1384</v>
      </c>
      <c r="AY9" s="204"/>
      <c r="AZ9" s="399"/>
      <c r="BA9" s="400"/>
      <c r="BB9" s="480"/>
      <c r="BC9" s="480"/>
    </row>
    <row r="10" spans="1:55">
      <c r="A10" s="35">
        <f t="shared" si="0"/>
        <v>48</v>
      </c>
      <c r="B10" s="119" t="s">
        <v>62</v>
      </c>
      <c r="C10" s="138">
        <f t="shared" si="6"/>
        <v>13</v>
      </c>
      <c r="D10" s="36">
        <f>'1'!H39</f>
        <v>3</v>
      </c>
      <c r="E10" s="36">
        <f>'2'!H47</f>
        <v>7</v>
      </c>
      <c r="F10" s="36">
        <f>'3'!H31</f>
        <v>0</v>
      </c>
      <c r="G10" s="36">
        <f>'4'!Q7</f>
        <v>5</v>
      </c>
      <c r="H10" s="36">
        <f>'5'!H63</f>
        <v>2</v>
      </c>
      <c r="I10" s="36">
        <f>'6'!H55</f>
        <v>7</v>
      </c>
      <c r="J10" s="36">
        <f>'7'!Q71</f>
        <v>5</v>
      </c>
      <c r="K10" s="36">
        <f>'8'!H15</f>
        <v>5</v>
      </c>
      <c r="L10" s="36">
        <f>'9'!Q63</f>
        <v>2</v>
      </c>
      <c r="M10" s="36">
        <f>'10'!Q55</f>
        <v>1</v>
      </c>
      <c r="N10" s="36">
        <f>'11'!H71</f>
        <v>1</v>
      </c>
      <c r="O10" s="36">
        <f>'12'!Q15</f>
        <v>6</v>
      </c>
      <c r="P10" s="36">
        <f>'13'!Q31</f>
        <v>4</v>
      </c>
      <c r="Q10" s="36"/>
      <c r="R10" s="36"/>
      <c r="S10" s="36"/>
      <c r="T10" s="36"/>
      <c r="U10" s="36"/>
      <c r="V10" s="35">
        <f t="shared" ref="V10:V19" si="7">A10</f>
        <v>48</v>
      </c>
      <c r="W10" s="35">
        <f t="shared" si="1"/>
        <v>43</v>
      </c>
      <c r="X10" s="123">
        <f>'1'!G38</f>
        <v>1246</v>
      </c>
      <c r="Y10" s="123">
        <f>'2'!G46</f>
        <v>1305</v>
      </c>
      <c r="Z10" s="123">
        <f>'3'!G30</f>
        <v>1260</v>
      </c>
      <c r="AA10" s="123">
        <f>'4'!P6</f>
        <v>1249</v>
      </c>
      <c r="AB10" s="37">
        <f>'5'!G62</f>
        <v>1324</v>
      </c>
      <c r="AC10" s="123">
        <f>'6'!G54</f>
        <v>1371</v>
      </c>
      <c r="AD10" s="123">
        <f>'7'!P70</f>
        <v>1327</v>
      </c>
      <c r="AE10" s="123">
        <f>'8'!G14</f>
        <v>1303</v>
      </c>
      <c r="AF10" s="37">
        <f>'9'!P62</f>
        <v>1331</v>
      </c>
      <c r="AG10" s="123">
        <f>'10'!P54</f>
        <v>1207</v>
      </c>
      <c r="AH10" s="123">
        <f>'11'!G70</f>
        <v>1243</v>
      </c>
      <c r="AI10" s="123">
        <f>'12'!P14</f>
        <v>1240</v>
      </c>
      <c r="AJ10" s="123">
        <f>'13'!P30</f>
        <v>1281</v>
      </c>
      <c r="AK10" s="37"/>
      <c r="AL10" s="37"/>
      <c r="AM10" s="37"/>
      <c r="AN10" s="37"/>
      <c r="AO10" s="37"/>
      <c r="AP10" s="54">
        <f t="shared" si="2"/>
        <v>16687</v>
      </c>
      <c r="AQ10" s="263">
        <f t="shared" si="3"/>
        <v>1283.6153846153845</v>
      </c>
      <c r="AR10" s="260">
        <f t="shared" si="4"/>
        <v>256.72307692307692</v>
      </c>
      <c r="AS10" s="260">
        <f t="shared" si="5"/>
        <v>1371</v>
      </c>
      <c r="AV10" s="264" t="s">
        <v>337</v>
      </c>
      <c r="AW10" s="204"/>
      <c r="AX10" s="204">
        <v>1373</v>
      </c>
      <c r="AY10" s="204"/>
      <c r="AZ10" s="399"/>
      <c r="BA10" s="400"/>
      <c r="BB10" s="480"/>
      <c r="BC10" s="480"/>
    </row>
    <row r="11" spans="1:55">
      <c r="A11" s="35">
        <f t="shared" si="0"/>
        <v>46</v>
      </c>
      <c r="B11" s="119" t="s">
        <v>63</v>
      </c>
      <c r="C11" s="138">
        <f t="shared" si="6"/>
        <v>13</v>
      </c>
      <c r="D11" s="36">
        <f>'1'!Q39</f>
        <v>4</v>
      </c>
      <c r="E11" s="36">
        <f>'2'!Q31</f>
        <v>5</v>
      </c>
      <c r="F11" s="36">
        <f>'3'!Q47</f>
        <v>2</v>
      </c>
      <c r="G11" s="36">
        <f>'4'!Q63</f>
        <v>5</v>
      </c>
      <c r="H11" s="36">
        <f>'5'!H39</f>
        <v>6</v>
      </c>
      <c r="I11" s="36">
        <f>'6'!H31</f>
        <v>6.5</v>
      </c>
      <c r="J11" s="36">
        <f>'7'!H47</f>
        <v>2.5</v>
      </c>
      <c r="K11" s="36">
        <f>'8'!H71</f>
        <v>1.5</v>
      </c>
      <c r="L11" s="36">
        <f>'9'!H15</f>
        <v>5</v>
      </c>
      <c r="M11" s="36">
        <f>'10'!H23</f>
        <v>2</v>
      </c>
      <c r="N11" s="36">
        <f>'11'!H7</f>
        <v>3</v>
      </c>
      <c r="O11" s="36">
        <f>'12'!H63</f>
        <v>1.5</v>
      </c>
      <c r="P11" s="36">
        <f>'13'!Q15</f>
        <v>2</v>
      </c>
      <c r="Q11" s="36"/>
      <c r="R11" s="36"/>
      <c r="S11" s="36"/>
      <c r="T11" s="36"/>
      <c r="U11" s="36"/>
      <c r="V11" s="35">
        <f>A11</f>
        <v>46</v>
      </c>
      <c r="W11" s="35">
        <f t="shared" si="1"/>
        <v>45</v>
      </c>
      <c r="X11" s="123">
        <f>'1'!P38</f>
        <v>1247</v>
      </c>
      <c r="Y11" s="123">
        <f>'2'!P30</f>
        <v>1352</v>
      </c>
      <c r="Z11" s="123">
        <f>'3'!P46</f>
        <v>1304</v>
      </c>
      <c r="AA11" s="37">
        <f>'4'!P62</f>
        <v>1258</v>
      </c>
      <c r="AB11" s="37">
        <f>'5'!G38</f>
        <v>1285</v>
      </c>
      <c r="AC11" s="123">
        <f>'6'!G30</f>
        <v>1412</v>
      </c>
      <c r="AD11" s="123">
        <f>'7'!G46</f>
        <v>1248</v>
      </c>
      <c r="AE11" s="123">
        <f>'8'!G70</f>
        <v>1184</v>
      </c>
      <c r="AF11" s="123">
        <f>'9'!G14</f>
        <v>1265</v>
      </c>
      <c r="AG11" s="123">
        <f>'10'!G22</f>
        <v>1209</v>
      </c>
      <c r="AH11" s="123">
        <f>'11'!G6</f>
        <v>1258</v>
      </c>
      <c r="AI11" s="37">
        <f>'12'!G62</f>
        <v>1232</v>
      </c>
      <c r="AJ11" s="123">
        <f>'13'!P14</f>
        <v>1258</v>
      </c>
      <c r="AK11" s="37"/>
      <c r="AL11" s="37"/>
      <c r="AM11" s="37"/>
      <c r="AN11" s="37"/>
      <c r="AO11" s="37"/>
      <c r="AP11" s="54">
        <f t="shared" si="2"/>
        <v>16512</v>
      </c>
      <c r="AQ11" s="263">
        <f t="shared" si="3"/>
        <v>1270.1538461538462</v>
      </c>
      <c r="AR11" s="260">
        <f t="shared" si="4"/>
        <v>254.03076923076924</v>
      </c>
      <c r="AS11" s="260">
        <f t="shared" si="5"/>
        <v>1412</v>
      </c>
      <c r="AV11" s="264" t="s">
        <v>64</v>
      </c>
      <c r="AW11" s="204"/>
      <c r="AX11" s="204">
        <v>1373</v>
      </c>
      <c r="AY11" s="204"/>
      <c r="AZ11" s="399"/>
      <c r="BA11" s="400"/>
      <c r="BB11" s="480"/>
      <c r="BC11" s="480"/>
    </row>
    <row r="12" spans="1:55">
      <c r="A12" s="35">
        <f t="shared" si="0"/>
        <v>54</v>
      </c>
      <c r="B12" s="119" t="s">
        <v>64</v>
      </c>
      <c r="C12" s="138">
        <f t="shared" si="6"/>
        <v>13</v>
      </c>
      <c r="D12" s="36">
        <f>'1'!H47</f>
        <v>3</v>
      </c>
      <c r="E12" s="36">
        <f>'2'!H31</f>
        <v>2</v>
      </c>
      <c r="F12" s="36">
        <f>'3'!H39</f>
        <v>0</v>
      </c>
      <c r="G12" s="36">
        <f>'4'!Q23</f>
        <v>6</v>
      </c>
      <c r="H12" s="36">
        <f>'5'!H71</f>
        <v>5.5</v>
      </c>
      <c r="I12" s="36">
        <f>'6'!H63</f>
        <v>4</v>
      </c>
      <c r="J12" s="36">
        <f>'7'!H55</f>
        <v>7</v>
      </c>
      <c r="K12" s="36">
        <f>'8'!Q15</f>
        <v>2</v>
      </c>
      <c r="L12" s="36">
        <f>'9'!H71</f>
        <v>5</v>
      </c>
      <c r="M12" s="36">
        <f>'10'!Q63</f>
        <v>1.5</v>
      </c>
      <c r="N12" s="36">
        <f>'11'!Q55</f>
        <v>5</v>
      </c>
      <c r="O12" s="36">
        <f>'12'!H23</f>
        <v>7</v>
      </c>
      <c r="P12" s="36">
        <f>'13'!Q39</f>
        <v>6</v>
      </c>
      <c r="Q12" s="36"/>
      <c r="R12" s="36"/>
      <c r="S12" s="36"/>
      <c r="T12" s="36"/>
      <c r="U12" s="36"/>
      <c r="V12" s="35">
        <f t="shared" si="7"/>
        <v>54</v>
      </c>
      <c r="W12" s="35">
        <f t="shared" si="1"/>
        <v>37</v>
      </c>
      <c r="X12" s="123">
        <f>'1'!G46</f>
        <v>1287</v>
      </c>
      <c r="Y12" s="123">
        <f>'2'!G30</f>
        <v>1284</v>
      </c>
      <c r="Z12" s="123">
        <f>'3'!G38</f>
        <v>1301</v>
      </c>
      <c r="AA12" s="123">
        <f>'4'!P22</f>
        <v>1369</v>
      </c>
      <c r="AB12" s="37">
        <f>'5'!G70</f>
        <v>1310</v>
      </c>
      <c r="AC12" s="37">
        <f>'6'!G62</f>
        <v>1316</v>
      </c>
      <c r="AD12" s="123">
        <f>'7'!G54</f>
        <v>1346</v>
      </c>
      <c r="AE12" s="123">
        <f>'8'!P14</f>
        <v>1215</v>
      </c>
      <c r="AF12" s="123">
        <f>'9'!G70</f>
        <v>1241</v>
      </c>
      <c r="AG12" s="37">
        <f>'10'!P62</f>
        <v>1292</v>
      </c>
      <c r="AH12" s="123">
        <f>'11'!P54</f>
        <v>1232</v>
      </c>
      <c r="AI12" s="123">
        <f>'12'!G22</f>
        <v>1294</v>
      </c>
      <c r="AJ12" s="123">
        <f>'13'!P38</f>
        <v>1373</v>
      </c>
      <c r="AK12" s="37"/>
      <c r="AL12" s="37"/>
      <c r="AM12" s="37"/>
      <c r="AN12" s="37"/>
      <c r="AO12" s="37"/>
      <c r="AP12" s="54">
        <f t="shared" si="2"/>
        <v>16860</v>
      </c>
      <c r="AQ12" s="263">
        <f t="shared" si="3"/>
        <v>1296.9230769230769</v>
      </c>
      <c r="AR12" s="260">
        <f t="shared" si="4"/>
        <v>259.38461538461536</v>
      </c>
      <c r="AS12" s="260">
        <f t="shared" si="5"/>
        <v>1373</v>
      </c>
      <c r="AV12" s="264" t="s">
        <v>62</v>
      </c>
      <c r="AW12" s="204"/>
      <c r="AX12" s="204">
        <v>1371</v>
      </c>
      <c r="AY12" s="204"/>
      <c r="AZ12" s="399"/>
      <c r="BA12" s="400"/>
      <c r="BB12" s="480"/>
      <c r="BC12" s="480"/>
    </row>
    <row r="13" spans="1:55">
      <c r="A13" s="205">
        <f t="shared" si="0"/>
        <v>59</v>
      </c>
      <c r="B13" s="119" t="s">
        <v>65</v>
      </c>
      <c r="C13" s="138">
        <f t="shared" si="6"/>
        <v>13</v>
      </c>
      <c r="D13" s="36">
        <f>'1'!Q47</f>
        <v>4</v>
      </c>
      <c r="E13" s="36">
        <f>'2'!Q39</f>
        <v>3</v>
      </c>
      <c r="F13" s="36">
        <f>'3'!Q31</f>
        <v>7</v>
      </c>
      <c r="G13" s="36">
        <f>'4'!H71</f>
        <v>5</v>
      </c>
      <c r="H13" s="36">
        <f>'5'!H47</f>
        <v>5.5</v>
      </c>
      <c r="I13" s="36">
        <f>'6'!H39</f>
        <v>5</v>
      </c>
      <c r="J13" s="36">
        <f>'7'!H31</f>
        <v>2</v>
      </c>
      <c r="K13" s="36">
        <f>'8'!Q71</f>
        <v>5.5</v>
      </c>
      <c r="L13" s="36">
        <f>'9'!H23</f>
        <v>5</v>
      </c>
      <c r="M13" s="36">
        <f>'10'!H7</f>
        <v>2</v>
      </c>
      <c r="N13" s="36">
        <f>'11'!H15</f>
        <v>2</v>
      </c>
      <c r="O13" s="36">
        <f>'12'!H55</f>
        <v>7</v>
      </c>
      <c r="P13" s="36">
        <f>'13'!Q23</f>
        <v>6</v>
      </c>
      <c r="Q13" s="36"/>
      <c r="R13" s="36"/>
      <c r="S13" s="36"/>
      <c r="T13" s="36"/>
      <c r="U13" s="36"/>
      <c r="V13" s="35">
        <f t="shared" si="7"/>
        <v>59</v>
      </c>
      <c r="W13" s="35">
        <f t="shared" si="1"/>
        <v>32</v>
      </c>
      <c r="X13" s="123">
        <f>'1'!P46</f>
        <v>1285</v>
      </c>
      <c r="Y13" s="123">
        <f>'2'!P38</f>
        <v>1224</v>
      </c>
      <c r="Z13" s="123">
        <f>'3'!P30</f>
        <v>1330</v>
      </c>
      <c r="AA13" s="123">
        <f>'4'!G70</f>
        <v>1297</v>
      </c>
      <c r="AB13" s="37">
        <f>'5'!G46</f>
        <v>1253</v>
      </c>
      <c r="AC13" s="123">
        <f>'6'!G38</f>
        <v>1346</v>
      </c>
      <c r="AD13" s="123">
        <f>'7'!G30</f>
        <v>1274</v>
      </c>
      <c r="AE13" s="123">
        <f>'8'!P70</f>
        <v>1252</v>
      </c>
      <c r="AF13" s="123">
        <f>'9'!G22</f>
        <v>1337</v>
      </c>
      <c r="AG13" s="123">
        <f>'10'!G6</f>
        <v>1265</v>
      </c>
      <c r="AH13" s="123">
        <f>'11'!G14</f>
        <v>1206</v>
      </c>
      <c r="AI13" s="123">
        <f>'12'!G54</f>
        <v>1291</v>
      </c>
      <c r="AJ13" s="123">
        <f>'13'!P22</f>
        <v>1348</v>
      </c>
      <c r="AK13" s="37"/>
      <c r="AL13" s="37"/>
      <c r="AM13" s="37"/>
      <c r="AN13" s="37"/>
      <c r="AO13" s="37"/>
      <c r="AP13" s="54">
        <f t="shared" si="2"/>
        <v>16708</v>
      </c>
      <c r="AQ13" s="263">
        <f t="shared" si="3"/>
        <v>1285.2307692307693</v>
      </c>
      <c r="AR13" s="260">
        <f t="shared" si="4"/>
        <v>257.04615384615386</v>
      </c>
      <c r="AS13" s="260">
        <f t="shared" si="5"/>
        <v>1348</v>
      </c>
      <c r="AV13" s="264" t="s">
        <v>57</v>
      </c>
      <c r="AW13" s="204"/>
      <c r="AX13" s="204">
        <v>1368</v>
      </c>
      <c r="AY13" s="204"/>
      <c r="AZ13" s="399"/>
      <c r="BA13" s="400"/>
      <c r="BB13" s="480"/>
      <c r="BC13" s="480"/>
    </row>
    <row r="14" spans="1:55">
      <c r="A14" s="205">
        <f t="shared" si="0"/>
        <v>43.5</v>
      </c>
      <c r="B14" s="119" t="s">
        <v>355</v>
      </c>
      <c r="C14" s="138">
        <f t="shared" si="6"/>
        <v>13</v>
      </c>
      <c r="D14" s="36">
        <f>'1'!H55</f>
        <v>4</v>
      </c>
      <c r="E14" s="36">
        <f>'2'!H63</f>
        <v>6</v>
      </c>
      <c r="F14" s="36">
        <f>'3'!Q71</f>
        <v>5</v>
      </c>
      <c r="G14" s="36">
        <f>'4'!H15</f>
        <v>2</v>
      </c>
      <c r="H14" s="36">
        <f>'5'!Q31</f>
        <v>2</v>
      </c>
      <c r="I14" s="36">
        <f>'6'!Q39</f>
        <v>2</v>
      </c>
      <c r="J14" s="36">
        <f>'7'!Q47</f>
        <v>4.5</v>
      </c>
      <c r="K14" s="36">
        <f>'8'!H7</f>
        <v>6</v>
      </c>
      <c r="L14" s="36">
        <f>'9'!H31</f>
        <v>4</v>
      </c>
      <c r="M14" s="36">
        <f>'10'!H39</f>
        <v>4</v>
      </c>
      <c r="N14" s="36">
        <f>'11'!H47</f>
        <v>1</v>
      </c>
      <c r="O14" s="36">
        <f>'12'!Q7</f>
        <v>2</v>
      </c>
      <c r="P14" s="36">
        <f>'13'!Q63</f>
        <v>1</v>
      </c>
      <c r="Q14" s="36"/>
      <c r="R14" s="36"/>
      <c r="S14" s="36"/>
      <c r="T14" s="36"/>
      <c r="U14" s="36"/>
      <c r="V14" s="35">
        <f t="shared" si="7"/>
        <v>43.5</v>
      </c>
      <c r="W14" s="35">
        <f t="shared" si="1"/>
        <v>47.5</v>
      </c>
      <c r="X14" s="123">
        <f>'1'!G54</f>
        <v>1361</v>
      </c>
      <c r="Y14" s="37">
        <f>'2'!G62</f>
        <v>1311</v>
      </c>
      <c r="Z14" s="123">
        <f>'3'!P70</f>
        <v>1368</v>
      </c>
      <c r="AA14" s="123">
        <f>'4'!G14</f>
        <v>1258</v>
      </c>
      <c r="AB14" s="37">
        <f>'5'!P30</f>
        <v>1246</v>
      </c>
      <c r="AC14" s="123">
        <f>'6'!P38</f>
        <v>1228</v>
      </c>
      <c r="AD14" s="123">
        <f>'7'!P46</f>
        <v>1301</v>
      </c>
      <c r="AE14" s="123">
        <f>'8'!G6</f>
        <v>1399</v>
      </c>
      <c r="AF14" s="123">
        <f>'9'!G30</f>
        <v>1292</v>
      </c>
      <c r="AG14" s="123">
        <f>'10'!G38</f>
        <v>1205</v>
      </c>
      <c r="AH14" s="123">
        <f>'11'!G46</f>
        <v>1244</v>
      </c>
      <c r="AI14" s="123">
        <f>'12'!P6</f>
        <v>1215</v>
      </c>
      <c r="AJ14" s="37">
        <f>'13'!P62</f>
        <v>1205</v>
      </c>
      <c r="AK14" s="37"/>
      <c r="AL14" s="37"/>
      <c r="AM14" s="37"/>
      <c r="AN14" s="37"/>
      <c r="AO14" s="37"/>
      <c r="AP14" s="54">
        <f t="shared" si="2"/>
        <v>16633</v>
      </c>
      <c r="AQ14" s="263">
        <f t="shared" si="3"/>
        <v>1279.4615384615386</v>
      </c>
      <c r="AR14" s="260">
        <f t="shared" si="4"/>
        <v>255.89230769230772</v>
      </c>
      <c r="AS14" s="260">
        <f t="shared" si="5"/>
        <v>1399</v>
      </c>
      <c r="AV14" s="264" t="s">
        <v>58</v>
      </c>
      <c r="AW14" s="204"/>
      <c r="AX14" s="204">
        <v>1360</v>
      </c>
      <c r="AY14" s="204"/>
      <c r="AZ14" s="399"/>
      <c r="BA14" s="400"/>
      <c r="BB14" s="480"/>
      <c r="BC14" s="480"/>
    </row>
    <row r="15" spans="1:55">
      <c r="A15" s="205">
        <f t="shared" si="0"/>
        <v>46</v>
      </c>
      <c r="B15" s="119" t="s">
        <v>334</v>
      </c>
      <c r="C15" s="138">
        <f t="shared" si="6"/>
        <v>13</v>
      </c>
      <c r="D15" s="36">
        <f>'1'!Q55</f>
        <v>3</v>
      </c>
      <c r="E15" s="36">
        <f>'2'!H71</f>
        <v>1</v>
      </c>
      <c r="F15" s="36">
        <f>'3'!Q63</f>
        <v>5</v>
      </c>
      <c r="G15" s="36">
        <f>'4'!Q31</f>
        <v>2</v>
      </c>
      <c r="H15" s="36">
        <f>'5'!H7</f>
        <v>5</v>
      </c>
      <c r="I15" s="36">
        <f>'6'!Q23</f>
        <v>2</v>
      </c>
      <c r="J15" s="36">
        <f>'7'!Q15</f>
        <v>2.5</v>
      </c>
      <c r="K15" s="36">
        <f>'8'!H31</f>
        <v>2</v>
      </c>
      <c r="L15" s="36">
        <f>'9'!H55</f>
        <v>7</v>
      </c>
      <c r="M15" s="36">
        <f>'10'!H63</f>
        <v>5.5</v>
      </c>
      <c r="N15" s="36">
        <f>'11'!Q71</f>
        <v>6</v>
      </c>
      <c r="O15" s="36">
        <f>'12'!H47</f>
        <v>1</v>
      </c>
      <c r="P15" s="36">
        <f>'13'!Q7</f>
        <v>4</v>
      </c>
      <c r="Q15" s="36"/>
      <c r="R15" s="36"/>
      <c r="S15" s="36"/>
      <c r="T15" s="36"/>
      <c r="U15" s="36"/>
      <c r="V15" s="35">
        <f t="shared" si="7"/>
        <v>46</v>
      </c>
      <c r="W15" s="35">
        <f t="shared" si="1"/>
        <v>45</v>
      </c>
      <c r="X15" s="123">
        <f>'1'!P54</f>
        <v>1332</v>
      </c>
      <c r="Y15" s="123">
        <f>'2'!G70</f>
        <v>1238</v>
      </c>
      <c r="Z15" s="37">
        <f>'3'!P62</f>
        <v>1391</v>
      </c>
      <c r="AA15" s="123">
        <f>'4'!P30</f>
        <v>1246</v>
      </c>
      <c r="AB15" s="37">
        <f>'5'!G6</f>
        <v>1234</v>
      </c>
      <c r="AC15" s="123">
        <f>'6'!P22</f>
        <v>1168</v>
      </c>
      <c r="AD15" s="123">
        <f>'7'!P14</f>
        <v>1292</v>
      </c>
      <c r="AE15" s="123">
        <f>'8'!G30</f>
        <v>1239</v>
      </c>
      <c r="AF15" s="123">
        <f>'9'!G54</f>
        <v>1344</v>
      </c>
      <c r="AG15" s="37">
        <f>'10'!G62</f>
        <v>1323</v>
      </c>
      <c r="AH15" s="123">
        <f>'11'!P70</f>
        <v>1382</v>
      </c>
      <c r="AI15" s="123">
        <f>'12'!G46</f>
        <v>1251</v>
      </c>
      <c r="AJ15" s="123">
        <f>'13'!P6</f>
        <v>1274</v>
      </c>
      <c r="AK15" s="37"/>
      <c r="AL15" s="37"/>
      <c r="AM15" s="37"/>
      <c r="AN15" s="37"/>
      <c r="AO15" s="37"/>
      <c r="AP15" s="54">
        <f t="shared" si="2"/>
        <v>16714</v>
      </c>
      <c r="AQ15" s="263">
        <f t="shared" si="3"/>
        <v>1285.6923076923076</v>
      </c>
      <c r="AR15" s="260">
        <f t="shared" si="4"/>
        <v>257.13846153846151</v>
      </c>
      <c r="AS15" s="260">
        <f t="shared" si="5"/>
        <v>1391</v>
      </c>
      <c r="AV15" s="264" t="s">
        <v>65</v>
      </c>
      <c r="AW15" s="204"/>
      <c r="AX15" s="204">
        <v>1346</v>
      </c>
      <c r="AY15" s="204"/>
      <c r="AZ15" s="399"/>
      <c r="BA15" s="400"/>
      <c r="BB15" s="480"/>
      <c r="BC15" s="480"/>
    </row>
    <row r="16" spans="1:55">
      <c r="A16" s="205">
        <f t="shared" si="0"/>
        <v>45</v>
      </c>
      <c r="B16" s="119" t="s">
        <v>66</v>
      </c>
      <c r="C16" s="138">
        <f t="shared" si="6"/>
        <v>13</v>
      </c>
      <c r="D16" s="36">
        <f>'1'!H63</f>
        <v>5</v>
      </c>
      <c r="E16" s="36">
        <f>'2'!Q71</f>
        <v>6</v>
      </c>
      <c r="F16" s="36">
        <f>'3'!H55</f>
        <v>4</v>
      </c>
      <c r="G16" s="36">
        <f>'4'!Q15</f>
        <v>5</v>
      </c>
      <c r="H16" s="36">
        <f>'5'!Q39</f>
        <v>1</v>
      </c>
      <c r="I16" s="36">
        <f>'6'!Q47</f>
        <v>6</v>
      </c>
      <c r="J16" s="36">
        <f>'7'!Q31</f>
        <v>5</v>
      </c>
      <c r="K16" s="36">
        <f>'8'!H23</f>
        <v>0</v>
      </c>
      <c r="L16" s="36">
        <f>'9'!H39</f>
        <v>6</v>
      </c>
      <c r="M16" s="36">
        <f>'10'!H47</f>
        <v>2</v>
      </c>
      <c r="N16" s="36">
        <f>'11'!H31</f>
        <v>1</v>
      </c>
      <c r="O16" s="36">
        <f>'12'!H15</f>
        <v>1</v>
      </c>
      <c r="P16" s="36">
        <f>'13'!H71</f>
        <v>3</v>
      </c>
      <c r="Q16" s="36"/>
      <c r="R16" s="36"/>
      <c r="S16" s="36"/>
      <c r="T16" s="36"/>
      <c r="U16" s="36"/>
      <c r="V16" s="35">
        <f t="shared" si="7"/>
        <v>45</v>
      </c>
      <c r="W16" s="35">
        <f t="shared" si="1"/>
        <v>46</v>
      </c>
      <c r="X16" s="37">
        <f>'1'!G62</f>
        <v>1318</v>
      </c>
      <c r="Y16" s="123">
        <f>'2'!P70</f>
        <v>1333</v>
      </c>
      <c r="Z16" s="123">
        <f>'3'!G54</f>
        <v>1329</v>
      </c>
      <c r="AA16" s="123">
        <f>'4'!P14</f>
        <v>1307</v>
      </c>
      <c r="AB16" s="37">
        <f>'5'!P38</f>
        <v>1206</v>
      </c>
      <c r="AC16" s="123">
        <f>'6'!P46</f>
        <v>1320</v>
      </c>
      <c r="AD16" s="123">
        <f>'7'!P30</f>
        <v>1282</v>
      </c>
      <c r="AE16" s="123">
        <f>'8'!G22</f>
        <v>1188</v>
      </c>
      <c r="AF16" s="123">
        <f>'9'!G38</f>
        <v>1219</v>
      </c>
      <c r="AG16" s="123">
        <f>'10'!G46</f>
        <v>1296</v>
      </c>
      <c r="AH16" s="123">
        <f>'11'!G30</f>
        <v>1319</v>
      </c>
      <c r="AI16" s="123">
        <f>'12'!G14</f>
        <v>1157</v>
      </c>
      <c r="AJ16" s="123">
        <f>'13'!G70</f>
        <v>1257</v>
      </c>
      <c r="AK16" s="37"/>
      <c r="AL16" s="37"/>
      <c r="AM16" s="37"/>
      <c r="AN16" s="37"/>
      <c r="AO16" s="37"/>
      <c r="AP16" s="54">
        <f t="shared" si="2"/>
        <v>16531</v>
      </c>
      <c r="AQ16" s="263">
        <f t="shared" si="3"/>
        <v>1271.6153846153845</v>
      </c>
      <c r="AR16" s="260">
        <f t="shared" si="4"/>
        <v>254.32307692307691</v>
      </c>
      <c r="AS16" s="260">
        <f t="shared" si="5"/>
        <v>1333</v>
      </c>
      <c r="AV16" s="264" t="s">
        <v>73</v>
      </c>
      <c r="AW16" s="204"/>
      <c r="AX16" s="204">
        <v>1343</v>
      </c>
      <c r="AY16" s="204"/>
      <c r="AZ16" s="399"/>
      <c r="BA16" s="400"/>
      <c r="BB16" s="480"/>
      <c r="BC16" s="480"/>
    </row>
    <row r="17" spans="1:55">
      <c r="A17" s="205">
        <f t="shared" si="0"/>
        <v>44</v>
      </c>
      <c r="B17" s="119" t="s">
        <v>111</v>
      </c>
      <c r="C17" s="138">
        <f t="shared" si="6"/>
        <v>13</v>
      </c>
      <c r="D17" s="36">
        <f>'1'!Q63</f>
        <v>2</v>
      </c>
      <c r="E17" s="36">
        <f>'2'!Q55</f>
        <v>5</v>
      </c>
      <c r="F17" s="36">
        <f>'3'!H71</f>
        <v>2</v>
      </c>
      <c r="G17" s="36">
        <f>'4'!H31</f>
        <v>5</v>
      </c>
      <c r="H17" s="36">
        <f>'5'!Q15</f>
        <v>1</v>
      </c>
      <c r="I17" s="36">
        <f>'6'!Q7</f>
        <v>3</v>
      </c>
      <c r="J17" s="36">
        <f>'7'!Q23</f>
        <v>1</v>
      </c>
      <c r="K17" s="36">
        <f>'8'!Q39</f>
        <v>7</v>
      </c>
      <c r="L17" s="36">
        <f>'9'!H63</f>
        <v>5</v>
      </c>
      <c r="M17" s="36">
        <f>'10'!Q71</f>
        <v>5</v>
      </c>
      <c r="N17" s="36">
        <f>'11'!H55</f>
        <v>2</v>
      </c>
      <c r="O17" s="36">
        <f>'12'!H39</f>
        <v>1</v>
      </c>
      <c r="P17" s="36">
        <f>'13'!H15</f>
        <v>5</v>
      </c>
      <c r="Q17" s="36"/>
      <c r="R17" s="36"/>
      <c r="S17" s="36"/>
      <c r="T17" s="36"/>
      <c r="U17" s="36"/>
      <c r="V17" s="35">
        <f t="shared" si="7"/>
        <v>44</v>
      </c>
      <c r="W17" s="35">
        <f t="shared" si="1"/>
        <v>47</v>
      </c>
      <c r="X17" s="37">
        <f>'1'!P62</f>
        <v>1199</v>
      </c>
      <c r="Y17" s="123">
        <f>'2'!P54</f>
        <v>1307</v>
      </c>
      <c r="Z17" s="123">
        <f>'3'!G70</f>
        <v>1322</v>
      </c>
      <c r="AA17" s="123">
        <f>'4'!G30</f>
        <v>1252</v>
      </c>
      <c r="AB17" s="37">
        <f>'5'!P14</f>
        <v>1249</v>
      </c>
      <c r="AC17" s="123">
        <f>'6'!P6</f>
        <v>1272</v>
      </c>
      <c r="AD17" s="123">
        <f>'7'!P22</f>
        <v>1294</v>
      </c>
      <c r="AE17" s="123">
        <f>'8'!P38</f>
        <v>1315</v>
      </c>
      <c r="AF17" s="37">
        <f>'9'!G62</f>
        <v>1385</v>
      </c>
      <c r="AG17" s="123">
        <f>'10'!P70</f>
        <v>1304</v>
      </c>
      <c r="AH17" s="123">
        <f>'11'!G54</f>
        <v>1215</v>
      </c>
      <c r="AI17" s="123">
        <f>'12'!G38</f>
        <v>1287</v>
      </c>
      <c r="AJ17" s="123">
        <f>'13'!G14</f>
        <v>1305</v>
      </c>
      <c r="AK17" s="37"/>
      <c r="AL17" s="37"/>
      <c r="AM17" s="37"/>
      <c r="AN17" s="37"/>
      <c r="AO17" s="37"/>
      <c r="AP17" s="54">
        <f t="shared" si="2"/>
        <v>16706</v>
      </c>
      <c r="AQ17" s="263">
        <f t="shared" si="3"/>
        <v>1285.0769230769231</v>
      </c>
      <c r="AR17" s="260">
        <f t="shared" si="4"/>
        <v>257.01538461538462</v>
      </c>
      <c r="AS17" s="260">
        <f t="shared" si="5"/>
        <v>1385</v>
      </c>
      <c r="AV17" s="264" t="s">
        <v>66</v>
      </c>
      <c r="AW17" s="204"/>
      <c r="AX17" s="204">
        <v>1333</v>
      </c>
      <c r="AY17" s="204"/>
      <c r="AZ17" s="399"/>
      <c r="BA17" s="400"/>
      <c r="BB17" s="480"/>
      <c r="BC17" s="480"/>
    </row>
    <row r="18" spans="1:55">
      <c r="A18" s="205">
        <f t="shared" si="0"/>
        <v>40</v>
      </c>
      <c r="B18" s="119" t="s">
        <v>67</v>
      </c>
      <c r="C18" s="138">
        <f t="shared" si="6"/>
        <v>13</v>
      </c>
      <c r="D18" s="36">
        <f>'1'!H31</f>
        <v>1</v>
      </c>
      <c r="E18" s="36">
        <f>'2'!Q63</f>
        <v>1</v>
      </c>
      <c r="F18" s="36">
        <f>'3'!Q55</f>
        <v>3</v>
      </c>
      <c r="G18" s="36">
        <f>'4'!H47</f>
        <v>3</v>
      </c>
      <c r="H18" s="36">
        <f>'5'!Q23</f>
        <v>6</v>
      </c>
      <c r="I18" s="36">
        <f>'6'!Q15</f>
        <v>5</v>
      </c>
      <c r="J18" s="36">
        <f>'7'!Q7</f>
        <v>3</v>
      </c>
      <c r="K18" s="36">
        <f>'8'!H39</f>
        <v>0</v>
      </c>
      <c r="L18" s="36">
        <f>'9'!Q71</f>
        <v>2</v>
      </c>
      <c r="M18" s="36">
        <f>'10'!H55</f>
        <v>6</v>
      </c>
      <c r="N18" s="36">
        <f>'11'!H63</f>
        <v>3</v>
      </c>
      <c r="O18" s="36">
        <f>'12'!Q47</f>
        <v>6</v>
      </c>
      <c r="P18" s="36">
        <f>'13'!H23</f>
        <v>1</v>
      </c>
      <c r="Q18" s="36"/>
      <c r="R18" s="36"/>
      <c r="S18" s="36"/>
      <c r="T18" s="36"/>
      <c r="U18" s="36"/>
      <c r="V18" s="35">
        <f t="shared" si="7"/>
        <v>40</v>
      </c>
      <c r="W18" s="35">
        <f t="shared" si="1"/>
        <v>51</v>
      </c>
      <c r="X18" s="123">
        <f>'1'!G30</f>
        <v>1242</v>
      </c>
      <c r="Y18" s="37">
        <f>'2'!P62</f>
        <v>1172</v>
      </c>
      <c r="Z18" s="123">
        <f>'3'!P54</f>
        <v>1305</v>
      </c>
      <c r="AA18" s="123">
        <f>'4'!G46</f>
        <v>1291</v>
      </c>
      <c r="AB18" s="37">
        <f>'5'!P22</f>
        <v>1252</v>
      </c>
      <c r="AC18" s="123">
        <f>'6'!P14</f>
        <v>1281</v>
      </c>
      <c r="AD18" s="123">
        <f>'7'!P6</f>
        <v>1254</v>
      </c>
      <c r="AE18" s="123">
        <f>'8'!G38</f>
        <v>1255</v>
      </c>
      <c r="AF18" s="123">
        <f>'9'!P70</f>
        <v>1232</v>
      </c>
      <c r="AG18" s="123">
        <f>'10'!G54</f>
        <v>1270</v>
      </c>
      <c r="AH18" s="37">
        <f>'11'!G62</f>
        <v>1270</v>
      </c>
      <c r="AI18" s="123">
        <f>'12'!P46</f>
        <v>1270</v>
      </c>
      <c r="AJ18" s="123">
        <f>'13'!G22</f>
        <v>1270</v>
      </c>
      <c r="AK18" s="37"/>
      <c r="AL18" s="37"/>
      <c r="AM18" s="37"/>
      <c r="AN18" s="37"/>
      <c r="AO18" s="37"/>
      <c r="AP18" s="54">
        <f t="shared" si="2"/>
        <v>16364</v>
      </c>
      <c r="AQ18" s="263">
        <f t="shared" si="3"/>
        <v>1258.7692307692307</v>
      </c>
      <c r="AR18" s="260">
        <f t="shared" si="4"/>
        <v>251.75384615384615</v>
      </c>
      <c r="AS18" s="260">
        <f t="shared" si="5"/>
        <v>1305</v>
      </c>
      <c r="AV18" s="265" t="s">
        <v>68</v>
      </c>
      <c r="AW18" s="204"/>
      <c r="AX18" s="204">
        <v>1306</v>
      </c>
      <c r="AY18" s="204"/>
      <c r="AZ18" s="399"/>
      <c r="BA18" s="400"/>
      <c r="BB18" s="480"/>
      <c r="BC18" s="480"/>
    </row>
    <row r="19" spans="1:55">
      <c r="A19" s="205">
        <f t="shared" si="0"/>
        <v>39</v>
      </c>
      <c r="B19" s="119" t="s">
        <v>68</v>
      </c>
      <c r="C19" s="138">
        <f t="shared" si="6"/>
        <v>13</v>
      </c>
      <c r="D19" s="36">
        <f>'1'!Q31</f>
        <v>6</v>
      </c>
      <c r="E19" s="36">
        <f>'2'!H55</f>
        <v>2</v>
      </c>
      <c r="F19" s="36">
        <f>'3'!H63</f>
        <v>2</v>
      </c>
      <c r="G19" s="36">
        <f>'4'!H23</f>
        <v>1</v>
      </c>
      <c r="H19" s="36">
        <f>'5'!Q47</f>
        <v>1.5</v>
      </c>
      <c r="I19" s="36">
        <f>'6'!Q31</f>
        <v>0.5</v>
      </c>
      <c r="J19" s="36">
        <f>'7'!Q39</f>
        <v>2</v>
      </c>
      <c r="K19" s="36">
        <f>'8'!Q23</f>
        <v>7</v>
      </c>
      <c r="L19" s="36">
        <f>'9'!H47</f>
        <v>3</v>
      </c>
      <c r="M19" s="36">
        <f>'10'!H31</f>
        <v>2</v>
      </c>
      <c r="N19" s="36">
        <f>'11'!H39</f>
        <v>2</v>
      </c>
      <c r="O19" s="36">
        <f>'12'!H7</f>
        <v>5</v>
      </c>
      <c r="P19" s="36">
        <f>'13'!Q55</f>
        <v>5</v>
      </c>
      <c r="Q19" s="36"/>
      <c r="R19" s="36"/>
      <c r="S19" s="36"/>
      <c r="T19" s="36"/>
      <c r="U19" s="36"/>
      <c r="V19" s="205">
        <f t="shared" si="7"/>
        <v>39</v>
      </c>
      <c r="W19" s="35">
        <f t="shared" si="1"/>
        <v>52</v>
      </c>
      <c r="X19" s="123">
        <f>'1'!P30</f>
        <v>1288</v>
      </c>
      <c r="Y19" s="123">
        <f>'2'!G54</f>
        <v>1252</v>
      </c>
      <c r="Z19" s="37">
        <f>'3'!G62</f>
        <v>1288</v>
      </c>
      <c r="AA19" s="123">
        <f>'4'!G22</f>
        <v>1305</v>
      </c>
      <c r="AB19" s="37">
        <f>'5'!P46</f>
        <v>1216</v>
      </c>
      <c r="AC19" s="123">
        <f>'6'!P30</f>
        <v>1294</v>
      </c>
      <c r="AD19" s="123">
        <f>'7'!P38</f>
        <v>1243</v>
      </c>
      <c r="AE19" s="123">
        <f>'8'!P22</f>
        <v>1306</v>
      </c>
      <c r="AF19" s="123">
        <f>'9'!G46</f>
        <v>1238</v>
      </c>
      <c r="AG19" s="123">
        <f>'10'!G30</f>
        <v>1236</v>
      </c>
      <c r="AH19" s="123">
        <f>'11'!G38</f>
        <v>1251</v>
      </c>
      <c r="AI19" s="123">
        <f>'12'!G6</f>
        <v>1258</v>
      </c>
      <c r="AJ19" s="123">
        <f>'13'!P54</f>
        <v>1220</v>
      </c>
      <c r="AK19" s="37"/>
      <c r="AL19" s="37"/>
      <c r="AM19" s="37"/>
      <c r="AN19" s="37"/>
      <c r="AO19" s="37"/>
      <c r="AP19" s="54">
        <f t="shared" si="2"/>
        <v>16395</v>
      </c>
      <c r="AQ19" s="263">
        <f t="shared" si="3"/>
        <v>1261.1538461538462</v>
      </c>
      <c r="AR19" s="260">
        <f t="shared" si="4"/>
        <v>252.23076923076923</v>
      </c>
      <c r="AS19" s="260">
        <f t="shared" si="5"/>
        <v>1306</v>
      </c>
      <c r="AV19" s="264" t="s">
        <v>67</v>
      </c>
      <c r="AW19" s="204"/>
      <c r="AX19" s="204">
        <v>1305</v>
      </c>
      <c r="AY19" s="204"/>
      <c r="AZ19" s="399"/>
      <c r="BA19" s="400"/>
      <c r="BB19" s="480"/>
      <c r="BC19" s="480"/>
    </row>
    <row r="20" spans="1:55" s="54" customFormat="1">
      <c r="W20" s="351" t="s">
        <v>99</v>
      </c>
      <c r="X20" s="250">
        <f>MAX(X2:X19)</f>
        <v>1393</v>
      </c>
      <c r="Y20" s="250">
        <f t="shared" ref="Y20:AO20" si="8">MAX(Y2:Y19)</f>
        <v>1374</v>
      </c>
      <c r="Z20" s="250">
        <f t="shared" si="8"/>
        <v>1391</v>
      </c>
      <c r="AA20" s="250">
        <f t="shared" si="8"/>
        <v>1369</v>
      </c>
      <c r="AB20" s="250">
        <f t="shared" si="8"/>
        <v>1358</v>
      </c>
      <c r="AC20" s="250">
        <f t="shared" si="8"/>
        <v>1412</v>
      </c>
      <c r="AD20" s="250">
        <f t="shared" si="8"/>
        <v>1346</v>
      </c>
      <c r="AE20" s="250">
        <f t="shared" si="8"/>
        <v>1399</v>
      </c>
      <c r="AF20" s="250">
        <f>MAX(AF2:AF19)</f>
        <v>1385</v>
      </c>
      <c r="AG20" s="250">
        <f t="shared" si="8"/>
        <v>1337</v>
      </c>
      <c r="AH20" s="250">
        <f t="shared" si="8"/>
        <v>1382</v>
      </c>
      <c r="AI20" s="250">
        <f t="shared" si="8"/>
        <v>1405</v>
      </c>
      <c r="AJ20" s="250">
        <f t="shared" si="8"/>
        <v>1373</v>
      </c>
      <c r="AK20" s="250">
        <f t="shared" si="8"/>
        <v>0</v>
      </c>
      <c r="AL20" s="250">
        <f t="shared" si="8"/>
        <v>0</v>
      </c>
      <c r="AM20" s="250">
        <f t="shared" si="8"/>
        <v>0</v>
      </c>
      <c r="AN20" s="250">
        <f t="shared" si="8"/>
        <v>0</v>
      </c>
      <c r="AO20" s="250">
        <f t="shared" si="8"/>
        <v>0</v>
      </c>
      <c r="AR20" s="260"/>
      <c r="AS20" s="260"/>
    </row>
    <row r="21" spans="1:55">
      <c r="B21" s="274" t="s">
        <v>54</v>
      </c>
      <c r="C21" s="274"/>
      <c r="D21" s="274"/>
      <c r="E21" s="301"/>
      <c r="F21" s="54"/>
      <c r="G21" s="260"/>
      <c r="H21" s="54"/>
      <c r="I21" s="54"/>
      <c r="J21" s="484" t="s">
        <v>39</v>
      </c>
      <c r="K21" s="484"/>
      <c r="L21" s="484"/>
      <c r="M21" s="484"/>
      <c r="N21" s="484"/>
      <c r="O21" s="484"/>
      <c r="P21" s="484"/>
      <c r="Q21" s="50"/>
      <c r="R21" s="54"/>
      <c r="S21" s="54"/>
      <c r="T21" s="54"/>
      <c r="U21" s="488" t="s">
        <v>0</v>
      </c>
      <c r="V21" s="488"/>
      <c r="W21" s="488"/>
      <c r="X21" s="255" t="s">
        <v>21</v>
      </c>
      <c r="Y21" s="255" t="s">
        <v>22</v>
      </c>
      <c r="Z21" s="255" t="s">
        <v>23</v>
      </c>
      <c r="AA21" s="255" t="s">
        <v>24</v>
      </c>
      <c r="AB21" s="255" t="s">
        <v>25</v>
      </c>
      <c r="AC21" s="255" t="s">
        <v>22</v>
      </c>
      <c r="AD21" s="255" t="s">
        <v>26</v>
      </c>
      <c r="AE21" s="120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257" t="s">
        <v>20</v>
      </c>
      <c r="AQ21" s="257" t="s">
        <v>1</v>
      </c>
      <c r="AR21" s="259"/>
      <c r="AS21" s="257" t="s">
        <v>109</v>
      </c>
    </row>
    <row r="22" spans="1:55">
      <c r="A22" s="54"/>
      <c r="B22" s="204" t="str">
        <f>INDEX($B$65:$B$82,MATCH(1,INDEX(($C$65:$C$82=$D22)*ISNA(MATCH($B$65:$B$82,$C$1:$C2,0)),0),0))</f>
        <v>Pin to Rest</v>
      </c>
      <c r="C22" s="54"/>
      <c r="D22" s="501">
        <f>LARGE($C$65:$C$82,1)</f>
        <v>315</v>
      </c>
      <c r="E22" s="501"/>
      <c r="F22" s="54"/>
      <c r="G22" s="54"/>
      <c r="H22" s="54"/>
      <c r="I22" s="54"/>
      <c r="J22" s="485" t="str">
        <f>INDEX($U$22:$U$39,MATCH(1,INDEX(($AR$22:$AR$39=$P22)*ISNA(MATCH($U$22:$U$39,$C$1:$C2,0)),0),0))</f>
        <v>Lucky 13</v>
      </c>
      <c r="K22" s="485"/>
      <c r="L22" s="485"/>
      <c r="M22" s="485"/>
      <c r="N22" s="485"/>
      <c r="O22" s="485"/>
      <c r="P22" s="502">
        <f>LARGE($AR$22:$AR$39,1)</f>
        <v>249.12307692307689</v>
      </c>
      <c r="Q22" s="502"/>
      <c r="R22" s="54"/>
      <c r="S22" s="54"/>
      <c r="T22" s="54"/>
      <c r="U22" s="492" t="str">
        <f>B2</f>
        <v>Wiley Veterans</v>
      </c>
      <c r="V22" s="493"/>
      <c r="W22" s="494"/>
      <c r="X22" s="122">
        <f>'1'!G4</f>
        <v>1106</v>
      </c>
      <c r="Y22" s="122">
        <f>'2'!P12</f>
        <v>1204</v>
      </c>
      <c r="Z22" s="122">
        <f>'3'!P20</f>
        <v>1114</v>
      </c>
      <c r="AA22" s="122">
        <f>'4'!G52</f>
        <v>1167</v>
      </c>
      <c r="AB22" s="51">
        <f>'5'!P4</f>
        <v>1087</v>
      </c>
      <c r="AC22" s="122">
        <f>'6'!G12</f>
        <v>1104</v>
      </c>
      <c r="AD22" s="122">
        <f>'7'!G20</f>
        <v>1150</v>
      </c>
      <c r="AE22" s="122">
        <f>'8'!P52</f>
        <v>1158</v>
      </c>
      <c r="AF22" s="122">
        <f>'9'!P28</f>
        <v>1145</v>
      </c>
      <c r="AG22" s="122">
        <f>'10'!P44</f>
        <v>1197</v>
      </c>
      <c r="AH22" s="122">
        <f>'11'!P36</f>
        <v>1144</v>
      </c>
      <c r="AI22" s="122">
        <f>'12'!P68</f>
        <v>1270</v>
      </c>
      <c r="AJ22" s="122">
        <f>'13'!G28</f>
        <v>1145</v>
      </c>
      <c r="AK22" s="51"/>
      <c r="AL22" s="51"/>
      <c r="AM22" s="51"/>
      <c r="AN22" s="51"/>
      <c r="AO22" s="51"/>
      <c r="AP22" s="54">
        <f t="shared" ref="AP22:AP39" si="9">SUM(X22:AO22)</f>
        <v>14991</v>
      </c>
      <c r="AQ22" s="263">
        <f t="shared" ref="AQ22:AQ39" si="10">SUM(X22:AO22)/C2</f>
        <v>1153.1538461538462</v>
      </c>
      <c r="AR22" s="260">
        <f>AVERAGE(X22:AO22)/5</f>
        <v>230.63076923076923</v>
      </c>
      <c r="AS22" s="260">
        <f t="shared" si="5"/>
        <v>1270</v>
      </c>
      <c r="AV22" s="334" t="s">
        <v>355</v>
      </c>
      <c r="AW22" s="334"/>
      <c r="AX22" s="54">
        <v>1368</v>
      </c>
    </row>
    <row r="23" spans="1:55">
      <c r="A23" s="54"/>
      <c r="B23" s="204" t="str">
        <f>INDEX($B$65:$B$82,MATCH(1,INDEX(($C$65:$C$82=$D23)*ISNA(MATCH($B$65:$B$82,$C$1:$C3,0)),0),0))</f>
        <v>Beast Mode</v>
      </c>
      <c r="C23" s="54"/>
      <c r="D23" s="501">
        <f>LARGE($C$65:$C$82,2)</f>
        <v>311</v>
      </c>
      <c r="E23" s="501"/>
      <c r="F23" s="54"/>
      <c r="G23" s="54"/>
      <c r="H23" s="54"/>
      <c r="I23" s="54"/>
      <c r="J23" s="485" t="str">
        <f>INDEX($U$22:$U$39,MATCH(1,INDEX(($AR$22:$AR$39=$P23)*ISNA(MATCH($U$22:$U$39,$C$1:$C3,0)),0),0))</f>
        <v>FrankFace</v>
      </c>
      <c r="K23" s="485"/>
      <c r="L23" s="485"/>
      <c r="M23" s="485"/>
      <c r="N23" s="485"/>
      <c r="O23" s="485"/>
      <c r="P23" s="502">
        <f>LARGE($AR$22:$AR$39,2)</f>
        <v>242.95384615384614</v>
      </c>
      <c r="Q23" s="502"/>
      <c r="R23" s="54"/>
      <c r="S23" s="54"/>
      <c r="T23" s="54"/>
      <c r="U23" s="489" t="str">
        <f t="shared" ref="U23:U39" si="11">B3</f>
        <v>Monte Carlo</v>
      </c>
      <c r="V23" s="490"/>
      <c r="W23" s="491"/>
      <c r="X23" s="122">
        <f>'1'!P4</f>
        <v>1131</v>
      </c>
      <c r="Y23" s="122">
        <f>'2'!G20</f>
        <v>1123</v>
      </c>
      <c r="Z23" s="122">
        <f>'3'!G12</f>
        <v>1228</v>
      </c>
      <c r="AA23" s="122">
        <f>'4'!P36</f>
        <v>1177</v>
      </c>
      <c r="AB23" s="51">
        <f>'5'!P52</f>
        <v>1175</v>
      </c>
      <c r="AC23" s="51">
        <f>'6'!P60</f>
        <v>1174</v>
      </c>
      <c r="AD23" s="122">
        <f>'7'!G68</f>
        <v>1160</v>
      </c>
      <c r="AE23" s="122">
        <f>'8'!P28</f>
        <v>1217</v>
      </c>
      <c r="AF23" s="122">
        <f>'9'!G4</f>
        <v>1124</v>
      </c>
      <c r="AG23" s="122">
        <f>'10'!P20</f>
        <v>1123</v>
      </c>
      <c r="AH23" s="122">
        <f>'11'!P12</f>
        <v>1085</v>
      </c>
      <c r="AI23" s="122">
        <f>'12'!G28</f>
        <v>1081</v>
      </c>
      <c r="AJ23" s="122">
        <f>'13'!G52</f>
        <v>1103</v>
      </c>
      <c r="AK23" s="51"/>
      <c r="AL23" s="51"/>
      <c r="AM23" s="51"/>
      <c r="AN23" s="51"/>
      <c r="AO23" s="51"/>
      <c r="AP23" s="54">
        <f t="shared" si="9"/>
        <v>14901</v>
      </c>
      <c r="AQ23" s="263">
        <f t="shared" si="10"/>
        <v>1146.2307692307693</v>
      </c>
      <c r="AR23" s="260">
        <f t="shared" ref="AR23:AR39" si="12">AVERAGE(X23:AO23)/5</f>
        <v>229.24615384615385</v>
      </c>
      <c r="AS23" s="260">
        <f t="shared" si="5"/>
        <v>1228</v>
      </c>
      <c r="AV23" s="334" t="s">
        <v>334</v>
      </c>
      <c r="AW23" s="334"/>
      <c r="AX23" s="54">
        <v>1321</v>
      </c>
    </row>
    <row r="24" spans="1:55">
      <c r="A24" s="54"/>
      <c r="B24" s="204" t="str">
        <f>INDEX($B$65:$B$82,MATCH(1,INDEX(($C$65:$C$82=$D24)*ISNA(MATCH($B$65:$B$82,$C$1:$C4,0)),0),0))</f>
        <v>No/Yes</v>
      </c>
      <c r="C24" s="54"/>
      <c r="D24" s="501">
        <f>LARGE($C$65:$C$82,3)</f>
        <v>307</v>
      </c>
      <c r="E24" s="501"/>
      <c r="F24" s="54"/>
      <c r="G24" s="54"/>
      <c r="H24" s="54"/>
      <c r="I24" s="54"/>
      <c r="J24" s="485" t="str">
        <f>INDEX($U$22:$U$39,MATCH(1,INDEX(($AR$22:$AR$39=$P24)*ISNA(MATCH($U$22:$U$39,$C$1:$C4,0)),0),0))</f>
        <v>Pin to Rest</v>
      </c>
      <c r="K24" s="485"/>
      <c r="L24" s="485"/>
      <c r="M24" s="485"/>
      <c r="N24" s="485"/>
      <c r="O24" s="485"/>
      <c r="P24" s="502">
        <f>LARGE($AR$22:$AR$39,3)</f>
        <v>242.03076923076924</v>
      </c>
      <c r="Q24" s="502"/>
      <c r="R24" s="54"/>
      <c r="S24" s="54"/>
      <c r="T24" s="54"/>
      <c r="U24" s="489" t="str">
        <f t="shared" si="11"/>
        <v>Money Train</v>
      </c>
      <c r="V24" s="490"/>
      <c r="W24" s="491"/>
      <c r="X24" s="122">
        <f>'1'!G12</f>
        <v>1148</v>
      </c>
      <c r="Y24" s="122">
        <f>'2'!G4</f>
        <v>1157</v>
      </c>
      <c r="Z24" s="122">
        <f>'3'!G20</f>
        <v>1134</v>
      </c>
      <c r="AA24" s="122">
        <f>'4'!G36</f>
        <v>1061</v>
      </c>
      <c r="AB24" s="51">
        <f>'5'!P60</f>
        <v>1199</v>
      </c>
      <c r="AC24" s="122">
        <f>'6'!P68</f>
        <v>1031</v>
      </c>
      <c r="AD24" s="122">
        <f>'7'!P52</f>
        <v>1041</v>
      </c>
      <c r="AE24" s="51"/>
      <c r="AF24" s="122">
        <f>'9'!P12</f>
        <v>1063</v>
      </c>
      <c r="AG24" s="122">
        <f>'10'!P4</f>
        <v>1126</v>
      </c>
      <c r="AH24" s="122">
        <f>'11'!P20</f>
        <v>1107</v>
      </c>
      <c r="AI24" s="122">
        <f>'12'!P36</f>
        <v>1174</v>
      </c>
      <c r="AJ24" s="51">
        <f>'13'!G60</f>
        <v>1114</v>
      </c>
      <c r="AK24" s="51"/>
      <c r="AL24" s="51"/>
      <c r="AM24" s="51"/>
      <c r="AN24" s="51"/>
      <c r="AO24" s="51"/>
      <c r="AP24" s="54">
        <f t="shared" si="9"/>
        <v>13355</v>
      </c>
      <c r="AQ24" s="263">
        <f t="shared" si="10"/>
        <v>1027.3076923076924</v>
      </c>
      <c r="AR24" s="260">
        <f t="shared" si="12"/>
        <v>222.58333333333334</v>
      </c>
      <c r="AS24" s="260">
        <f t="shared" si="5"/>
        <v>1199</v>
      </c>
      <c r="AV24" s="334" t="s">
        <v>64</v>
      </c>
      <c r="AW24" s="334"/>
      <c r="AX24" s="54">
        <v>1308</v>
      </c>
    </row>
    <row r="25" spans="1:55">
      <c r="A25" s="54"/>
      <c r="B25" s="204" t="str">
        <f>INDEX($B$65:$B$82,MATCH(1,INDEX(($C$65:$C$82=$D25)*ISNA(MATCH($B$65:$B$82,$C$1:$C5,0)),0),0))</f>
        <v>Lucky 13</v>
      </c>
      <c r="C25" s="54"/>
      <c r="D25" s="501">
        <f>LARGE($C$65:$C$82,4)</f>
        <v>304</v>
      </c>
      <c r="E25" s="501"/>
      <c r="F25" s="54"/>
      <c r="G25" s="54"/>
      <c r="H25" s="54"/>
      <c r="I25" s="54"/>
      <c r="J25" s="485" t="str">
        <f>INDEX($U$22:$U$39,MATCH(1,INDEX(($AR$22:$AR$39=$P25)*ISNA(MATCH($U$22:$U$39,$C$1:$C5,0)),0),0))</f>
        <v>SEXY</v>
      </c>
      <c r="K25" s="485"/>
      <c r="L25" s="485"/>
      <c r="M25" s="485"/>
      <c r="N25" s="485"/>
      <c r="O25" s="485"/>
      <c r="P25" s="502">
        <f>LARGE($AR$22:$AR$39,4)</f>
        <v>238.64615384615385</v>
      </c>
      <c r="Q25" s="502"/>
      <c r="R25" s="54"/>
      <c r="S25" s="54"/>
      <c r="T25" s="54"/>
      <c r="U25" s="489" t="str">
        <f t="shared" si="11"/>
        <v>No Clown Shit</v>
      </c>
      <c r="V25" s="490"/>
      <c r="W25" s="491"/>
      <c r="X25" s="122">
        <f>'1'!P12</f>
        <v>1111</v>
      </c>
      <c r="Y25" s="122">
        <f>'2'!P20</f>
        <v>1087</v>
      </c>
      <c r="Z25" s="122">
        <f>'3'!P4</f>
        <v>1082</v>
      </c>
      <c r="AA25" s="122">
        <f>'4'!P52</f>
        <v>1155</v>
      </c>
      <c r="AB25" s="51">
        <f>'5'!G12</f>
        <v>1158</v>
      </c>
      <c r="AC25" s="122">
        <f>'6'!G20</f>
        <v>1093</v>
      </c>
      <c r="AD25" s="122">
        <f>'7'!G4</f>
        <v>1193</v>
      </c>
      <c r="AE25" s="51">
        <f>'8'!G60</f>
        <v>1099</v>
      </c>
      <c r="AF25" s="122">
        <f>'9'!P36</f>
        <v>1018</v>
      </c>
      <c r="AG25" s="122">
        <f>'10'!P28</f>
        <v>1112</v>
      </c>
      <c r="AH25" s="122">
        <f>'11'!P44</f>
        <v>1112</v>
      </c>
      <c r="AI25" s="51">
        <f>'12'!P60</f>
        <v>1123</v>
      </c>
      <c r="AJ25" s="122">
        <f>'13'!G36</f>
        <v>1074</v>
      </c>
      <c r="AK25" s="51"/>
      <c r="AL25" s="51"/>
      <c r="AM25" s="51"/>
      <c r="AN25" s="51"/>
      <c r="AO25" s="51"/>
      <c r="AP25" s="54">
        <f t="shared" si="9"/>
        <v>14417</v>
      </c>
      <c r="AQ25" s="263">
        <f t="shared" si="10"/>
        <v>1109</v>
      </c>
      <c r="AR25" s="260">
        <f t="shared" si="12"/>
        <v>221.8</v>
      </c>
      <c r="AS25" s="260">
        <f t="shared" si="5"/>
        <v>1193</v>
      </c>
      <c r="AV25" s="334" t="s">
        <v>63</v>
      </c>
      <c r="AW25" s="334"/>
      <c r="AX25" s="54">
        <v>1307</v>
      </c>
    </row>
    <row r="26" spans="1:55">
      <c r="A26" s="54"/>
      <c r="B26" s="204" t="str">
        <f>INDEX($B$65:$B$82,MATCH(1,INDEX(($C$65:$C$82=$D26)*ISNA(MATCH($B$65:$B$82,$C$1:$C6,0)),0),0))</f>
        <v>No Clown Shit</v>
      </c>
      <c r="C26" s="54"/>
      <c r="D26" s="501">
        <f>LARGE($C$65:$C$82,5)</f>
        <v>302</v>
      </c>
      <c r="E26" s="501"/>
      <c r="F26" s="54"/>
      <c r="G26" s="54"/>
      <c r="H26" s="54"/>
      <c r="I26" s="54"/>
      <c r="J26" s="485" t="str">
        <f>INDEX($U$22:$U$39,MATCH(1,INDEX(($AR$22:$AR$39=$P26)*ISNA(MATCH($U$22:$U$39,$C$1:$C6,0)),0),0))</f>
        <v>No Name</v>
      </c>
      <c r="K26" s="485"/>
      <c r="L26" s="485"/>
      <c r="M26" s="485"/>
      <c r="N26" s="485"/>
      <c r="O26" s="485"/>
      <c r="P26" s="502">
        <f>LARGE($AR$22:$AR$39,5)</f>
        <v>238.4</v>
      </c>
      <c r="Q26" s="502"/>
      <c r="R26" s="54"/>
      <c r="S26" s="54"/>
      <c r="T26" s="54"/>
      <c r="U26" s="489" t="str">
        <f t="shared" si="11"/>
        <v>No/Yes</v>
      </c>
      <c r="V26" s="490"/>
      <c r="W26" s="491"/>
      <c r="X26" s="122">
        <f>'1'!G20</f>
        <v>1270</v>
      </c>
      <c r="Y26" s="122">
        <f>'2'!G12</f>
        <v>1194</v>
      </c>
      <c r="Z26" s="122">
        <f>'3'!G4</f>
        <v>1199</v>
      </c>
      <c r="AA26" s="122">
        <f>'4'!P44</f>
        <v>1226</v>
      </c>
      <c r="AB26" s="51">
        <f>'5'!P68</f>
        <v>1122</v>
      </c>
      <c r="AC26" s="122">
        <f>'6'!P52</f>
        <v>1149</v>
      </c>
      <c r="AD26" s="51">
        <f>'7'!P60</f>
        <v>1210</v>
      </c>
      <c r="AE26" s="122">
        <f>'8'!G44</f>
        <v>1182</v>
      </c>
      <c r="AF26" s="122">
        <f>'9'!P20</f>
        <v>1187</v>
      </c>
      <c r="AG26" s="122">
        <f>'10'!P12</f>
        <v>1094</v>
      </c>
      <c r="AH26" s="122">
        <f>'11'!P4</f>
        <v>1208</v>
      </c>
      <c r="AI26" s="122">
        <f>'12'!P28</f>
        <v>1096</v>
      </c>
      <c r="AJ26" s="122">
        <f>'13'!P68</f>
        <v>1217</v>
      </c>
      <c r="AK26" s="51"/>
      <c r="AL26" s="51"/>
      <c r="AM26" s="51"/>
      <c r="AN26" s="51"/>
      <c r="AO26" s="51"/>
      <c r="AP26" s="54">
        <f t="shared" si="9"/>
        <v>15354</v>
      </c>
      <c r="AQ26" s="263">
        <f t="shared" si="10"/>
        <v>1181.0769230769231</v>
      </c>
      <c r="AR26" s="260">
        <f t="shared" si="12"/>
        <v>236.21538461538461</v>
      </c>
      <c r="AS26" s="260">
        <f t="shared" si="5"/>
        <v>1270</v>
      </c>
      <c r="AV26" s="334" t="s">
        <v>59</v>
      </c>
      <c r="AW26" s="334"/>
      <c r="AX26" s="54">
        <v>1303</v>
      </c>
    </row>
    <row r="27" spans="1:55">
      <c r="A27" s="54"/>
      <c r="B27" s="204" t="str">
        <f>INDEX($B$65:$B$82,MATCH(1,INDEX(($C$65:$C$82=$D27)*ISNA(MATCH($B$65:$B$82,$C$1:$C7,0)),0),0))</f>
        <v>Monte Carlo</v>
      </c>
      <c r="C27" s="54"/>
      <c r="D27" s="501">
        <f>LARGE($C$65:$C$82,6)</f>
        <v>295</v>
      </c>
      <c r="E27" s="501"/>
      <c r="F27" s="54"/>
      <c r="G27" s="54"/>
      <c r="H27" s="54"/>
      <c r="I27" s="54"/>
      <c r="J27" s="485" t="str">
        <f>INDEX($U$22:$U$39,MATCH(1,INDEX(($AR$22:$AR$39=$P27)*ISNA(MATCH($U$22:$U$39,$C$1:$C7,0)),0),0))</f>
        <v>Beast Mode</v>
      </c>
      <c r="K27" s="485"/>
      <c r="L27" s="485"/>
      <c r="M27" s="485"/>
      <c r="N27" s="485"/>
      <c r="O27" s="485"/>
      <c r="P27" s="502">
        <f>LARGE($AR$22:$AR$39,6)</f>
        <v>237.89230769230772</v>
      </c>
      <c r="Q27" s="502"/>
      <c r="R27" s="54"/>
      <c r="S27" s="54"/>
      <c r="T27" s="54"/>
      <c r="U27" s="489" t="str">
        <f t="shared" si="11"/>
        <v>Beast Mode</v>
      </c>
      <c r="V27" s="490"/>
      <c r="W27" s="491"/>
      <c r="X27" s="122">
        <f>'1'!P20</f>
        <v>1169</v>
      </c>
      <c r="Y27" s="122">
        <f>'2'!P4</f>
        <v>1176</v>
      </c>
      <c r="Z27" s="122">
        <f>'3'!P12</f>
        <v>1156</v>
      </c>
      <c r="AA27" s="122">
        <f>'4'!P68</f>
        <v>1263</v>
      </c>
      <c r="AB27" s="51">
        <f>'5'!G20</f>
        <v>1108</v>
      </c>
      <c r="AC27" s="122">
        <f>'6'!G4</f>
        <v>1170</v>
      </c>
      <c r="AD27" s="122">
        <f>'7'!G12</f>
        <v>1262</v>
      </c>
      <c r="AE27" s="51">
        <f>'8'!P60</f>
        <v>1239</v>
      </c>
      <c r="AF27" s="122">
        <f>'9'!P44</f>
        <v>1188</v>
      </c>
      <c r="AG27" s="122">
        <f>'10'!P36</f>
        <v>1089</v>
      </c>
      <c r="AH27" s="122">
        <f>'11'!P28</f>
        <v>1303</v>
      </c>
      <c r="AI27" s="122">
        <f>'12'!G68</f>
        <v>1155</v>
      </c>
      <c r="AJ27" s="122">
        <f>'13'!G44</f>
        <v>1185</v>
      </c>
      <c r="AK27" s="51"/>
      <c r="AL27" s="51"/>
      <c r="AM27" s="51"/>
      <c r="AN27" s="51"/>
      <c r="AO27" s="51"/>
      <c r="AP27" s="54">
        <f t="shared" si="9"/>
        <v>15463</v>
      </c>
      <c r="AQ27" s="263">
        <f t="shared" si="10"/>
        <v>1189.4615384615386</v>
      </c>
      <c r="AR27" s="260">
        <f t="shared" si="12"/>
        <v>237.89230769230772</v>
      </c>
      <c r="AS27" s="260">
        <f t="shared" si="5"/>
        <v>1303</v>
      </c>
      <c r="AV27" s="334" t="s">
        <v>56</v>
      </c>
      <c r="AW27" s="334"/>
      <c r="AX27" s="54">
        <v>1270</v>
      </c>
    </row>
    <row r="28" spans="1:55">
      <c r="A28" s="54"/>
      <c r="B28" s="204" t="str">
        <f>INDEX($B$65:$B$82,MATCH(1,INDEX(($C$65:$C$82=$D28)*ISNA(MATCH($B$65:$B$82,$C$1:$C8,0)),0),0))</f>
        <v>No Name</v>
      </c>
      <c r="C28" s="54"/>
      <c r="D28" s="501">
        <f>LARGE($C$65:$C$82,7)</f>
        <v>294</v>
      </c>
      <c r="E28" s="501"/>
      <c r="F28" s="54"/>
      <c r="G28" s="54"/>
      <c r="H28" s="54"/>
      <c r="I28" s="54"/>
      <c r="J28" s="485" t="str">
        <f>INDEX($U$22:$U$39,MATCH(1,INDEX(($AR$22:$AR$39=$P28)*ISNA(MATCH($U$22:$U$39,$C$1:$C8,0)),0),0))</f>
        <v>No/Yes</v>
      </c>
      <c r="K28" s="485"/>
      <c r="L28" s="485"/>
      <c r="M28" s="485"/>
      <c r="N28" s="485"/>
      <c r="O28" s="485"/>
      <c r="P28" s="502">
        <f>LARGE($AR$22:$AR$39,7)</f>
        <v>236.21538461538461</v>
      </c>
      <c r="Q28" s="502"/>
      <c r="R28" s="54"/>
      <c r="S28" s="54"/>
      <c r="T28" s="54"/>
      <c r="U28" s="489" t="str">
        <f t="shared" si="11"/>
        <v>SEXY</v>
      </c>
      <c r="V28" s="490"/>
      <c r="W28" s="491"/>
      <c r="X28" s="122">
        <f>'1'!G68</f>
        <v>1253</v>
      </c>
      <c r="Y28" s="122">
        <f>'2'!G36</f>
        <v>1189</v>
      </c>
      <c r="Z28" s="122">
        <f>'3'!G44</f>
        <v>1244</v>
      </c>
      <c r="AA28" s="122">
        <f>'4'!G4</f>
        <v>1171</v>
      </c>
      <c r="AB28" s="51">
        <f>'5'!G52</f>
        <v>1200</v>
      </c>
      <c r="AC28" s="122">
        <f>'6'!G68</f>
        <v>1179</v>
      </c>
      <c r="AD28" s="51">
        <f>'7'!G60</f>
        <v>1205</v>
      </c>
      <c r="AE28" s="122">
        <f>'8'!P4</f>
        <v>1183</v>
      </c>
      <c r="AF28" s="122">
        <f>'9'!P52</f>
        <v>1168</v>
      </c>
      <c r="AG28" s="122">
        <f>'10'!G68</f>
        <v>1189</v>
      </c>
      <c r="AH28" s="51">
        <f>'11'!P60</f>
        <v>1210</v>
      </c>
      <c r="AI28" s="122">
        <f>'12'!P20</f>
        <v>1086</v>
      </c>
      <c r="AJ28" s="122">
        <f>'13'!P44</f>
        <v>1235</v>
      </c>
      <c r="AK28" s="51"/>
      <c r="AL28" s="51"/>
      <c r="AM28" s="51"/>
      <c r="AN28" s="51"/>
      <c r="AO28" s="51"/>
      <c r="AP28" s="54">
        <f t="shared" si="9"/>
        <v>15512</v>
      </c>
      <c r="AQ28" s="263">
        <f t="shared" si="10"/>
        <v>1193.2307692307693</v>
      </c>
      <c r="AR28" s="260">
        <f t="shared" si="12"/>
        <v>238.64615384615385</v>
      </c>
      <c r="AS28" s="260">
        <f t="shared" si="5"/>
        <v>1253</v>
      </c>
      <c r="AV28" s="334" t="s">
        <v>58</v>
      </c>
      <c r="AW28" s="334"/>
      <c r="AX28" s="54">
        <v>1270</v>
      </c>
    </row>
    <row r="29" spans="1:55">
      <c r="A29" s="54"/>
      <c r="B29" s="204" t="str">
        <f>INDEX($B$65:$B$82,MATCH(1,INDEX(($C$65:$C$82=$D29)*ISNA(MATCH($B$65:$B$82,$C$1:$C9,0)),0),0))</f>
        <v>FrankFace</v>
      </c>
      <c r="C29" s="54"/>
      <c r="D29" s="501">
        <f>LARGE($C$65:$C$82,8)</f>
        <v>292</v>
      </c>
      <c r="E29" s="501"/>
      <c r="F29" s="54"/>
      <c r="G29" s="54"/>
      <c r="H29" s="54"/>
      <c r="I29" s="54"/>
      <c r="J29" s="485" t="str">
        <f>INDEX($U$22:$U$39,MATCH(1,INDEX(($AR$22:$AR$39=$P29)*ISNA(MATCH($U$22:$U$39,$C$1:$C9,0)),0),0))</f>
        <v>Doomsday Machine</v>
      </c>
      <c r="K29" s="485"/>
      <c r="L29" s="485"/>
      <c r="M29" s="485"/>
      <c r="N29" s="485"/>
      <c r="O29" s="485"/>
      <c r="P29" s="502">
        <f>LARGE($AR$22:$AR$39,8)</f>
        <v>232.87692307692311</v>
      </c>
      <c r="Q29" s="502"/>
      <c r="R29" s="54"/>
      <c r="S29" s="54"/>
      <c r="T29" s="54"/>
      <c r="U29" s="489" t="str">
        <f t="shared" si="11"/>
        <v>Nothing</v>
      </c>
      <c r="V29" s="490"/>
      <c r="W29" s="491"/>
      <c r="X29" s="122">
        <f>'1'!P68</f>
        <v>1162</v>
      </c>
      <c r="Y29" s="122">
        <f>'2'!P44</f>
        <v>1097</v>
      </c>
      <c r="Z29" s="122">
        <f>'3'!P36</f>
        <v>1240</v>
      </c>
      <c r="AA29" s="51">
        <f>'4'!G60</f>
        <v>1092</v>
      </c>
      <c r="AB29" s="51">
        <f>'5'!G28</f>
        <v>1223</v>
      </c>
      <c r="AC29" s="122">
        <f>'6'!G44</f>
        <v>1161</v>
      </c>
      <c r="AD29" s="122">
        <f>'7'!G36</f>
        <v>1204</v>
      </c>
      <c r="AE29" s="122">
        <f>'8'!G52</f>
        <v>1155</v>
      </c>
      <c r="AF29" s="122">
        <f>'9'!P4</f>
        <v>1051</v>
      </c>
      <c r="AG29" s="122">
        <f>'10'!G12</f>
        <v>1082</v>
      </c>
      <c r="AH29" s="122">
        <f>'11'!G20</f>
        <v>1134</v>
      </c>
      <c r="AI29" s="122">
        <f>'12'!P52</f>
        <v>1064</v>
      </c>
      <c r="AJ29" s="122">
        <f>'13'!G4</f>
        <v>1097</v>
      </c>
      <c r="AK29" s="51"/>
      <c r="AL29" s="51"/>
      <c r="AM29" s="51"/>
      <c r="AN29" s="51"/>
      <c r="AO29" s="51"/>
      <c r="AP29" s="54">
        <f t="shared" si="9"/>
        <v>14762</v>
      </c>
      <c r="AQ29" s="263">
        <f t="shared" si="10"/>
        <v>1135.5384615384614</v>
      </c>
      <c r="AR29" s="260">
        <f t="shared" si="12"/>
        <v>227.10769230769228</v>
      </c>
      <c r="AS29" s="260">
        <f t="shared" si="5"/>
        <v>1240</v>
      </c>
      <c r="AV29" s="334" t="s">
        <v>62</v>
      </c>
      <c r="AW29" s="334"/>
      <c r="AX29" s="54">
        <v>1261</v>
      </c>
    </row>
    <row r="30" spans="1:55">
      <c r="A30" s="54"/>
      <c r="B30" s="204" t="str">
        <f>INDEX($B$65:$B$82,MATCH(1,INDEX(($C$65:$C$82=$D30)*ISNA(MATCH($B$65:$B$82,$C$1:$C10,0)),0),0))</f>
        <v>Nonsense</v>
      </c>
      <c r="C30" s="54"/>
      <c r="D30" s="501">
        <f>LARGE($C$65:$C$82,9)</f>
        <v>289</v>
      </c>
      <c r="E30" s="501"/>
      <c r="F30" s="54"/>
      <c r="G30" s="54"/>
      <c r="H30" s="54"/>
      <c r="I30" s="54"/>
      <c r="J30" s="485" t="str">
        <f>INDEX($U$22:$U$39,MATCH(1,INDEX(($AR$22:$AR$39=$P30)*ISNA(MATCH($U$22:$U$39,$C$1:$C10,0)),0),0))</f>
        <v>Two For the Money</v>
      </c>
      <c r="K30" s="485"/>
      <c r="L30" s="485"/>
      <c r="M30" s="485"/>
      <c r="N30" s="485"/>
      <c r="O30" s="485"/>
      <c r="P30" s="502">
        <f>LARGE($AR$22:$AR$39,9)</f>
        <v>231.12307692307689</v>
      </c>
      <c r="Q30" s="502"/>
      <c r="R30" s="54"/>
      <c r="S30" s="54"/>
      <c r="T30" s="54"/>
      <c r="U30" s="489" t="str">
        <f t="shared" si="11"/>
        <v>Nonsense</v>
      </c>
      <c r="V30" s="490"/>
      <c r="W30" s="491"/>
      <c r="X30" s="122">
        <f>'1'!G36</f>
        <v>1126</v>
      </c>
      <c r="Y30" s="122">
        <f>'2'!G44</f>
        <v>1155</v>
      </c>
      <c r="Z30" s="122">
        <f>'3'!G28</f>
        <v>1120</v>
      </c>
      <c r="AA30" s="122">
        <f>'4'!P4</f>
        <v>1109</v>
      </c>
      <c r="AB30" s="51">
        <f>'5'!G60</f>
        <v>1179</v>
      </c>
      <c r="AC30" s="122">
        <f>'6'!G52</f>
        <v>1261</v>
      </c>
      <c r="AD30" s="122">
        <f>'7'!P68</f>
        <v>1177</v>
      </c>
      <c r="AE30" s="122">
        <f>'8'!G12</f>
        <v>1163</v>
      </c>
      <c r="AF30" s="51">
        <f>'9'!P60</f>
        <v>1191</v>
      </c>
      <c r="AG30" s="122">
        <f>'10'!P52</f>
        <v>1072</v>
      </c>
      <c r="AH30" s="122">
        <f>'11'!G68</f>
        <v>1163</v>
      </c>
      <c r="AI30" s="122">
        <f>'12'!P12</f>
        <v>1035</v>
      </c>
      <c r="AJ30" s="122">
        <f>'13'!P28</f>
        <v>1086</v>
      </c>
      <c r="AK30" s="51"/>
      <c r="AL30" s="51"/>
      <c r="AM30" s="51"/>
      <c r="AN30" s="51"/>
      <c r="AO30" s="51"/>
      <c r="AP30" s="54">
        <f t="shared" si="9"/>
        <v>14837</v>
      </c>
      <c r="AQ30" s="263">
        <f t="shared" si="10"/>
        <v>1141.3076923076924</v>
      </c>
      <c r="AR30" s="260">
        <f t="shared" si="12"/>
        <v>228.26153846153846</v>
      </c>
      <c r="AS30" s="260">
        <f t="shared" si="5"/>
        <v>1261</v>
      </c>
      <c r="AV30" s="334" t="s">
        <v>66</v>
      </c>
      <c r="AW30" s="334"/>
      <c r="AX30" s="54">
        <v>1254</v>
      </c>
    </row>
    <row r="31" spans="1:55">
      <c r="A31" s="54"/>
      <c r="B31" s="204" t="str">
        <f>INDEX($B$65:$B$82,MATCH(1,INDEX(($C$65:$C$82=$D31)*ISNA(MATCH($B$65:$B$82,$C$1:$C11,0)),0),0))</f>
        <v>Nonsense</v>
      </c>
      <c r="C31" s="54"/>
      <c r="D31" s="501">
        <f>LARGE($C$65:$C$82,10)</f>
        <v>289</v>
      </c>
      <c r="E31" s="501"/>
      <c r="F31" s="261"/>
      <c r="G31" s="261"/>
      <c r="H31" s="261"/>
      <c r="I31" s="261"/>
      <c r="J31" s="485" t="str">
        <f>INDEX($U$22:$U$39,MATCH(1,INDEX(($AR$22:$AR$39=$P31)*ISNA(MATCH($U$22:$U$39,$C$1:$C11,0)),0),0))</f>
        <v>Wiley Veterans</v>
      </c>
      <c r="K31" s="485"/>
      <c r="L31" s="485"/>
      <c r="M31" s="485"/>
      <c r="N31" s="485"/>
      <c r="O31" s="485"/>
      <c r="P31" s="502">
        <f>LARGE($AR$22:$AR$39,10)</f>
        <v>230.63076923076923</v>
      </c>
      <c r="Q31" s="502"/>
      <c r="R31" s="54"/>
      <c r="S31" s="54"/>
      <c r="T31" s="54"/>
      <c r="U31" s="489" t="str">
        <f t="shared" si="11"/>
        <v>Doomsday Machine</v>
      </c>
      <c r="V31" s="490"/>
      <c r="W31" s="491"/>
      <c r="X31" s="122">
        <f>'1'!P36</f>
        <v>1107</v>
      </c>
      <c r="Y31" s="122">
        <f>'2'!P28</f>
        <v>1212</v>
      </c>
      <c r="Z31" s="122">
        <f>'3'!P44</f>
        <v>1204</v>
      </c>
      <c r="AA31" s="51">
        <f>'4'!P60</f>
        <v>1163</v>
      </c>
      <c r="AB31" s="51">
        <f>'5'!G36</f>
        <v>1185</v>
      </c>
      <c r="AC31" s="122">
        <f>'6'!G28</f>
        <v>1307</v>
      </c>
      <c r="AD31" s="122">
        <f>'7'!G44</f>
        <v>1163</v>
      </c>
      <c r="AE31" s="122">
        <f>'8'!G68</f>
        <v>1099</v>
      </c>
      <c r="AF31" s="122">
        <f>'9'!G12</f>
        <v>1165</v>
      </c>
      <c r="AG31" s="122">
        <f>'10'!G20</f>
        <v>1114</v>
      </c>
      <c r="AH31" s="122">
        <f>'11'!G4</f>
        <v>1148</v>
      </c>
      <c r="AI31" s="51">
        <f>'12'!G60</f>
        <v>1122</v>
      </c>
      <c r="AJ31" s="122">
        <f>'13'!P12</f>
        <v>1148</v>
      </c>
      <c r="AK31" s="51"/>
      <c r="AL31" s="51"/>
      <c r="AM31" s="51"/>
      <c r="AN31" s="51"/>
      <c r="AO31" s="51"/>
      <c r="AP31" s="54">
        <f t="shared" si="9"/>
        <v>15137</v>
      </c>
      <c r="AQ31" s="263">
        <f t="shared" si="10"/>
        <v>1164.3846153846155</v>
      </c>
      <c r="AR31" s="260">
        <f t="shared" si="12"/>
        <v>232.87692307692311</v>
      </c>
      <c r="AS31" s="260">
        <f t="shared" si="5"/>
        <v>1307</v>
      </c>
      <c r="AV31" s="334" t="s">
        <v>60</v>
      </c>
      <c r="AW31" s="334"/>
      <c r="AX31" s="54">
        <v>1253</v>
      </c>
    </row>
    <row r="32" spans="1:55">
      <c r="A32" s="261"/>
      <c r="B32" s="204" t="str">
        <f>INDEX($B$65:$B$82,MATCH(1,INDEX(($C$65:$C$82=$D32)*ISNA(MATCH($B$65:$B$82,$C$1:$C12,0)),0),0))</f>
        <v>Nothing</v>
      </c>
      <c r="C32" s="54"/>
      <c r="D32" s="501">
        <f>LARGE($C$65:$C$82,11)</f>
        <v>285</v>
      </c>
      <c r="E32" s="501"/>
      <c r="F32" s="66"/>
      <c r="G32" s="66"/>
      <c r="H32" s="261"/>
      <c r="I32" s="261"/>
      <c r="J32" s="485" t="str">
        <f>INDEX($U$22:$U$39,MATCH(1,INDEX(($AR$22:$AR$39=$P32)*ISNA(MATCH($U$22:$U$39,$C$1:$C12,0)),0),0))</f>
        <v>Monte Carlo</v>
      </c>
      <c r="K32" s="485"/>
      <c r="L32" s="485"/>
      <c r="M32" s="485"/>
      <c r="N32" s="485"/>
      <c r="O32" s="485"/>
      <c r="P32" s="502">
        <f>LARGE($AR$22:$AR$39,11)</f>
        <v>229.24615384615385</v>
      </c>
      <c r="Q32" s="502"/>
      <c r="R32" s="54"/>
      <c r="S32" s="54"/>
      <c r="T32" s="54"/>
      <c r="U32" s="489" t="str">
        <f t="shared" si="11"/>
        <v>FrankFace</v>
      </c>
      <c r="V32" s="490"/>
      <c r="W32" s="491"/>
      <c r="X32" s="122">
        <f>'1'!G44</f>
        <v>1192</v>
      </c>
      <c r="Y32" s="122">
        <f>'2'!G28</f>
        <v>1189</v>
      </c>
      <c r="Z32" s="122">
        <f>'3'!G36</f>
        <v>1206</v>
      </c>
      <c r="AA32" s="122">
        <f>'4'!P20</f>
        <v>1279</v>
      </c>
      <c r="AB32" s="51">
        <f>'5'!G68</f>
        <v>1215</v>
      </c>
      <c r="AC32" s="51">
        <f>'6'!G60</f>
        <v>1246</v>
      </c>
      <c r="AD32" s="122">
        <f>'7'!G52</f>
        <v>1281</v>
      </c>
      <c r="AE32" s="122">
        <f>'8'!P12</f>
        <v>1160</v>
      </c>
      <c r="AF32" s="122">
        <f>'9'!G68</f>
        <v>1171</v>
      </c>
      <c r="AG32" s="51">
        <f>'10'!P60</f>
        <v>1212</v>
      </c>
      <c r="AH32" s="122">
        <f>'11'!P52</f>
        <v>1147</v>
      </c>
      <c r="AI32" s="122">
        <f>'12'!G44</f>
        <v>1186</v>
      </c>
      <c r="AJ32" s="122">
        <f>'13'!P36</f>
        <v>1308</v>
      </c>
      <c r="AK32" s="51"/>
      <c r="AL32" s="51"/>
      <c r="AM32" s="51"/>
      <c r="AN32" s="51"/>
      <c r="AO32" s="51"/>
      <c r="AP32" s="54">
        <f t="shared" si="9"/>
        <v>15792</v>
      </c>
      <c r="AQ32" s="263">
        <f t="shared" si="10"/>
        <v>1214.7692307692307</v>
      </c>
      <c r="AR32" s="260">
        <f t="shared" si="12"/>
        <v>242.95384615384614</v>
      </c>
      <c r="AS32" s="260">
        <f t="shared" si="5"/>
        <v>1308</v>
      </c>
      <c r="AV32" s="334" t="s">
        <v>61</v>
      </c>
      <c r="AW32" s="334"/>
      <c r="AX32" s="54">
        <v>1240</v>
      </c>
    </row>
    <row r="33" spans="1:164">
      <c r="A33" s="66"/>
      <c r="B33" s="204" t="str">
        <f>INDEX($B$65:$B$82,MATCH(1,INDEX(($C$65:$C$82=$D33)*ISNA(MATCH($B$65:$B$82,$C$1:$C13,0)),0),0))</f>
        <v>SEXY</v>
      </c>
      <c r="C33" s="54"/>
      <c r="D33" s="501">
        <f>LARGE($C$65:$C$82,12)</f>
        <v>278</v>
      </c>
      <c r="E33" s="501"/>
      <c r="F33" s="66"/>
      <c r="G33" s="66"/>
      <c r="H33" s="261"/>
      <c r="I33" s="261"/>
      <c r="J33" s="485" t="str">
        <f>INDEX($U$22:$U$39,MATCH(1,INDEX(($AR$22:$AR$39=$P33)*ISNA(MATCH($U$22:$U$39,$C$1:$C13,0)),0),0))</f>
        <v>Nonsense</v>
      </c>
      <c r="K33" s="485"/>
      <c r="L33" s="485"/>
      <c r="M33" s="485"/>
      <c r="N33" s="485"/>
      <c r="O33" s="485"/>
      <c r="P33" s="502">
        <f>LARGE($AR$22:$AR$39,12)</f>
        <v>228.26153846153846</v>
      </c>
      <c r="Q33" s="502"/>
      <c r="R33" s="54"/>
      <c r="S33" s="54"/>
      <c r="T33" s="54"/>
      <c r="U33" s="489" t="str">
        <f t="shared" si="11"/>
        <v>Two For the Money</v>
      </c>
      <c r="V33" s="490"/>
      <c r="W33" s="491"/>
      <c r="X33" s="122">
        <f>'1'!P44</f>
        <v>1155</v>
      </c>
      <c r="Y33" s="122">
        <f>'2'!P36</f>
        <v>1099</v>
      </c>
      <c r="Z33" s="122">
        <f>'3'!P28</f>
        <v>1180</v>
      </c>
      <c r="AA33" s="122">
        <f>'4'!G68</f>
        <v>1162</v>
      </c>
      <c r="AB33" s="51">
        <f>'5'!G44</f>
        <v>1123</v>
      </c>
      <c r="AC33" s="122">
        <f>'6'!G36</f>
        <v>1211</v>
      </c>
      <c r="AD33" s="122">
        <f>'7'!G28</f>
        <v>1154</v>
      </c>
      <c r="AE33" s="122">
        <f>'8'!P68</f>
        <v>1127</v>
      </c>
      <c r="AF33" s="122">
        <f>'9'!G20</f>
        <v>1207</v>
      </c>
      <c r="AG33" s="122">
        <f>'10'!G4</f>
        <v>1145</v>
      </c>
      <c r="AH33" s="122">
        <f>'11'!G12</f>
        <v>1081</v>
      </c>
      <c r="AI33" s="122">
        <f>'12'!G52</f>
        <v>1161</v>
      </c>
      <c r="AJ33" s="122">
        <f>'13'!P20</f>
        <v>1218</v>
      </c>
      <c r="AK33" s="51"/>
      <c r="AL33" s="51"/>
      <c r="AM33" s="51"/>
      <c r="AN33" s="51"/>
      <c r="AO33" s="51"/>
      <c r="AP33" s="54">
        <f t="shared" si="9"/>
        <v>15023</v>
      </c>
      <c r="AQ33" s="263">
        <f t="shared" si="10"/>
        <v>1155.6153846153845</v>
      </c>
      <c r="AR33" s="260">
        <f t="shared" si="12"/>
        <v>231.12307692307689</v>
      </c>
      <c r="AS33" s="260">
        <f t="shared" si="5"/>
        <v>1218</v>
      </c>
      <c r="AV33" s="334" t="s">
        <v>337</v>
      </c>
      <c r="AW33" s="334"/>
      <c r="AX33" s="54">
        <v>1228</v>
      </c>
    </row>
    <row r="34" spans="1:164">
      <c r="A34" s="66"/>
      <c r="B34" s="204" t="str">
        <f>INDEX($B$65:$B$82,MATCH(1,INDEX(($C$65:$C$82=$D34)*ISNA(MATCH($B$65:$B$82,$C$1:$C14,0)),0),0))</f>
        <v>Money Train</v>
      </c>
      <c r="C34" s="54"/>
      <c r="D34" s="501">
        <f>LARGE($C$65:$C$82,13)</f>
        <v>275</v>
      </c>
      <c r="E34" s="501"/>
      <c r="F34" s="66"/>
      <c r="G34" s="66"/>
      <c r="H34" s="261"/>
      <c r="I34" s="261"/>
      <c r="J34" s="485" t="str">
        <f>INDEX($U$22:$U$39,MATCH(1,INDEX(($AR$22:$AR$39=$P34)*ISNA(MATCH($U$22:$U$39,$C$1:$C14,0)),0),0))</f>
        <v>Nothing</v>
      </c>
      <c r="K34" s="485"/>
      <c r="L34" s="485"/>
      <c r="M34" s="485"/>
      <c r="N34" s="485"/>
      <c r="O34" s="485"/>
      <c r="P34" s="502">
        <f>LARGE($AR$22:$AR$39,13)</f>
        <v>227.10769230769228</v>
      </c>
      <c r="Q34" s="502"/>
      <c r="R34" s="54"/>
      <c r="S34" s="54"/>
      <c r="T34" s="54"/>
      <c r="U34" s="489" t="str">
        <f t="shared" si="11"/>
        <v>Lucky 13</v>
      </c>
      <c r="V34" s="490"/>
      <c r="W34" s="491"/>
      <c r="X34" s="122">
        <f>'1'!G52</f>
        <v>1291</v>
      </c>
      <c r="Y34" s="51">
        <f>'2'!G60</f>
        <v>1306</v>
      </c>
      <c r="Z34" s="122">
        <f>'3'!P68</f>
        <v>1368</v>
      </c>
      <c r="AA34" s="122">
        <f>'4'!G12</f>
        <v>1238</v>
      </c>
      <c r="AB34" s="51">
        <f>'5'!P28</f>
        <v>1246</v>
      </c>
      <c r="AC34" s="122">
        <f>'6'!P36</f>
        <v>1218</v>
      </c>
      <c r="AD34" s="122">
        <f>'7'!P44</f>
        <v>1286</v>
      </c>
      <c r="AE34" s="122">
        <f>'8'!G4</f>
        <v>1279</v>
      </c>
      <c r="AF34" s="122">
        <f>'9'!G28</f>
        <v>1272</v>
      </c>
      <c r="AG34" s="122">
        <f>'10'!G36</f>
        <v>1190</v>
      </c>
      <c r="AH34" s="122">
        <f>'11'!G44</f>
        <v>1219</v>
      </c>
      <c r="AI34" s="122">
        <f>'12'!P4</f>
        <v>1105</v>
      </c>
      <c r="AJ34" s="51">
        <f>'13'!P60</f>
        <v>1175</v>
      </c>
      <c r="AK34" s="51"/>
      <c r="AL34" s="51"/>
      <c r="AM34" s="51"/>
      <c r="AN34" s="51"/>
      <c r="AO34" s="51"/>
      <c r="AP34" s="54">
        <f t="shared" si="9"/>
        <v>16193</v>
      </c>
      <c r="AQ34" s="263">
        <f t="shared" si="10"/>
        <v>1245.6153846153845</v>
      </c>
      <c r="AR34" s="260">
        <f t="shared" si="12"/>
        <v>249.12307692307689</v>
      </c>
      <c r="AS34" s="260">
        <f t="shared" si="5"/>
        <v>1368</v>
      </c>
      <c r="AV34" s="334" t="s">
        <v>65</v>
      </c>
      <c r="AW34" s="334"/>
      <c r="AX34" s="54">
        <v>1218</v>
      </c>
    </row>
    <row r="35" spans="1:164">
      <c r="A35" s="66"/>
      <c r="B35" s="204" t="str">
        <f>INDEX($B$65:$B$82,MATCH(1,INDEX(($C$65:$C$82=$D35)*ISNA(MATCH($B$65:$B$82,$C$1:$C15,0)),0),0))</f>
        <v>Two For the Money</v>
      </c>
      <c r="C35" s="54"/>
      <c r="D35" s="501">
        <f>LARGE($C$65:$C$82,14)</f>
        <v>273</v>
      </c>
      <c r="E35" s="501"/>
      <c r="F35" s="66"/>
      <c r="G35" s="66"/>
      <c r="H35" s="261"/>
      <c r="I35" s="261"/>
      <c r="J35" s="485" t="str">
        <f>INDEX($U$22:$U$39,MATCH(1,INDEX(($AR$22:$AR$39=$P35)*ISNA(MATCH($U$22:$U$39,$C$1:$C15,0)),0),0))</f>
        <v>Money Train</v>
      </c>
      <c r="K35" s="485"/>
      <c r="L35" s="485"/>
      <c r="M35" s="485"/>
      <c r="N35" s="485"/>
      <c r="O35" s="485"/>
      <c r="P35" s="502">
        <f>LARGE($AR$22:$AR$39,14)</f>
        <v>222.58333333333334</v>
      </c>
      <c r="Q35" s="502"/>
      <c r="R35" s="54"/>
      <c r="S35" s="54"/>
      <c r="T35" s="54"/>
      <c r="U35" s="489" t="str">
        <f t="shared" si="11"/>
        <v>Pin to Rest</v>
      </c>
      <c r="V35" s="490"/>
      <c r="W35" s="491"/>
      <c r="X35" s="122">
        <f>'1'!P44</f>
        <v>1155</v>
      </c>
      <c r="Y35" s="122">
        <f>'2'!G68</f>
        <v>1193</v>
      </c>
      <c r="Z35" s="51">
        <f>'3'!P60</f>
        <v>1321</v>
      </c>
      <c r="AA35" s="122">
        <f>'4'!P28</f>
        <v>1206</v>
      </c>
      <c r="AB35" s="51">
        <f>'5'!G4</f>
        <v>1179</v>
      </c>
      <c r="AC35" s="122">
        <f>'6'!P20</f>
        <v>1108</v>
      </c>
      <c r="AD35" s="122">
        <f>'7'!P12</f>
        <v>1212</v>
      </c>
      <c r="AE35" s="122">
        <f>'8'!G28</f>
        <v>1159</v>
      </c>
      <c r="AF35" s="122">
        <f>'9'!G52</f>
        <v>1259</v>
      </c>
      <c r="AG35" s="51">
        <f>'10'!G60</f>
        <v>1243</v>
      </c>
      <c r="AH35" s="122">
        <f>'11'!P68</f>
        <v>1307</v>
      </c>
      <c r="AI35" s="122">
        <f>'12'!G44</f>
        <v>1186</v>
      </c>
      <c r="AJ35" s="122">
        <f>'13'!P4</f>
        <v>1204</v>
      </c>
      <c r="AK35" s="51"/>
      <c r="AL35" s="51"/>
      <c r="AM35" s="51"/>
      <c r="AN35" s="51"/>
      <c r="AO35" s="51"/>
      <c r="AP35" s="54">
        <f t="shared" si="9"/>
        <v>15732</v>
      </c>
      <c r="AQ35" s="263">
        <f t="shared" si="10"/>
        <v>1210.1538461538462</v>
      </c>
      <c r="AR35" s="260">
        <f t="shared" si="12"/>
        <v>242.03076923076924</v>
      </c>
      <c r="AS35" s="260">
        <f t="shared" si="5"/>
        <v>1321</v>
      </c>
      <c r="AV35" s="334" t="s">
        <v>57</v>
      </c>
      <c r="AW35" s="334"/>
      <c r="AX35" s="54">
        <v>1199</v>
      </c>
    </row>
    <row r="36" spans="1:164">
      <c r="A36" s="66"/>
      <c r="B36" s="204" t="str">
        <f>INDEX($B$65:$B$82,MATCH(1,INDEX(($C$65:$C$82=$D36)*ISNA(MATCH($B$65:$B$82,$C$1:$C16,0)),0),0))</f>
        <v>Wiley Veterans</v>
      </c>
      <c r="C36" s="54"/>
      <c r="D36" s="501">
        <f>LARGE($C$65:$C$82,15)</f>
        <v>268</v>
      </c>
      <c r="E36" s="501"/>
      <c r="F36" s="66"/>
      <c r="G36" s="66"/>
      <c r="H36" s="261"/>
      <c r="I36" s="261"/>
      <c r="J36" s="485" t="str">
        <f>INDEX($U$22:$U$39,MATCH(1,INDEX(($AR$22:$AR$39=$P36)*ISNA(MATCH($U$22:$U$39,$C$1:$C16,0)),0),0))</f>
        <v>No Clown Shit</v>
      </c>
      <c r="K36" s="485"/>
      <c r="L36" s="485"/>
      <c r="M36" s="485"/>
      <c r="N36" s="485"/>
      <c r="O36" s="485"/>
      <c r="P36" s="502">
        <f>LARGE($AR$22:$AR$39,15)</f>
        <v>221.8</v>
      </c>
      <c r="Q36" s="502"/>
      <c r="R36" s="54"/>
      <c r="S36" s="54"/>
      <c r="T36" s="54"/>
      <c r="U36" s="489" t="str">
        <f t="shared" si="11"/>
        <v>No Name</v>
      </c>
      <c r="V36" s="490"/>
      <c r="W36" s="491"/>
      <c r="X36" s="51">
        <f>'1'!G60</f>
        <v>1193</v>
      </c>
      <c r="Y36" s="122">
        <f>'2'!P68</f>
        <v>1243</v>
      </c>
      <c r="Z36" s="122">
        <f>'3'!G52</f>
        <v>1254</v>
      </c>
      <c r="AA36" s="122">
        <f>'4'!P12</f>
        <v>1247</v>
      </c>
      <c r="AB36" s="51">
        <f>'5'!P36</f>
        <v>1151</v>
      </c>
      <c r="AC36" s="122">
        <f>'6'!P44</f>
        <v>1250</v>
      </c>
      <c r="AD36" s="122">
        <f>'7'!P28</f>
        <v>1217</v>
      </c>
      <c r="AE36" s="122">
        <f>'8'!G20</f>
        <v>1118</v>
      </c>
      <c r="AF36" s="122">
        <f>'9'!G36</f>
        <v>1139</v>
      </c>
      <c r="AG36" s="122">
        <f>'10'!G44</f>
        <v>1211</v>
      </c>
      <c r="AH36" s="122">
        <f>'11'!G28</f>
        <v>1234</v>
      </c>
      <c r="AI36" s="122">
        <f>'12'!G12</f>
        <v>1072</v>
      </c>
      <c r="AJ36" s="122">
        <f>'13'!G68</f>
        <v>1167</v>
      </c>
      <c r="AK36" s="51"/>
      <c r="AL36" s="51"/>
      <c r="AM36" s="51"/>
      <c r="AN36" s="51"/>
      <c r="AO36" s="51"/>
      <c r="AP36" s="54">
        <f t="shared" si="9"/>
        <v>15496</v>
      </c>
      <c r="AQ36" s="263">
        <f t="shared" si="10"/>
        <v>1192</v>
      </c>
      <c r="AR36" s="260">
        <f t="shared" si="12"/>
        <v>238.4</v>
      </c>
      <c r="AS36" s="260">
        <f t="shared" si="5"/>
        <v>1254</v>
      </c>
      <c r="AV36" s="334" t="s">
        <v>73</v>
      </c>
      <c r="AW36" s="334"/>
      <c r="AX36" s="54">
        <v>1193</v>
      </c>
    </row>
    <row r="37" spans="1:164">
      <c r="A37" s="66"/>
      <c r="B37" s="204" t="str">
        <f>INDEX($B$65:$B$82,MATCH(1,INDEX(($C$65:$C$82=$D37)*ISNA(MATCH($B$65:$B$82,$C$1:$C17,0)),0),0))</f>
        <v>Bill &amp; Bob's Roast Beef</v>
      </c>
      <c r="C37" s="54"/>
      <c r="D37" s="501">
        <f>LARGE($C$65:$C$82,16)</f>
        <v>262</v>
      </c>
      <c r="E37" s="501"/>
      <c r="F37" s="66"/>
      <c r="G37" s="66"/>
      <c r="H37" s="261"/>
      <c r="I37" s="261"/>
      <c r="J37" s="485" t="str">
        <f>INDEX($U$22:$U$39,MATCH(1,INDEX(($AR$22:$AR$39=$P37)*ISNA(MATCH($U$22:$U$39,$C$1:$C17,0)),0),0))</f>
        <v>Bill &amp; Bob's Roast Beef</v>
      </c>
      <c r="K37" s="485"/>
      <c r="L37" s="485"/>
      <c r="M37" s="485"/>
      <c r="N37" s="485"/>
      <c r="O37" s="485"/>
      <c r="P37" s="502">
        <f>LARGE($AR$22:$AR$39,16)</f>
        <v>217.7076923076923</v>
      </c>
      <c r="Q37" s="502"/>
      <c r="R37" s="54"/>
      <c r="S37" s="54"/>
      <c r="T37" s="54"/>
      <c r="U37" s="495" t="str">
        <f t="shared" si="11"/>
        <v>Bill &amp; Bob's Roast Beef</v>
      </c>
      <c r="V37" s="496"/>
      <c r="W37" s="497"/>
      <c r="X37" s="51">
        <f>'1'!P60</f>
        <v>1024</v>
      </c>
      <c r="Y37" s="122">
        <f>'2'!P52</f>
        <v>1072</v>
      </c>
      <c r="Z37" s="122">
        <f>'3'!G68</f>
        <v>1107</v>
      </c>
      <c r="AA37" s="122">
        <f>'4'!G28</f>
        <v>1052</v>
      </c>
      <c r="AB37" s="51">
        <f>'5'!P12</f>
        <v>1049</v>
      </c>
      <c r="AC37" s="122">
        <f>'6'!P4</f>
        <v>1067</v>
      </c>
      <c r="AD37" s="122">
        <f>'7'!P20</f>
        <v>1089</v>
      </c>
      <c r="AE37" s="122">
        <f>'8'!P36</f>
        <v>1120</v>
      </c>
      <c r="AF37" s="51">
        <f>'9'!G60</f>
        <v>1190</v>
      </c>
      <c r="AG37" s="122">
        <f>'10'!P68</f>
        <v>1124</v>
      </c>
      <c r="AH37" s="122">
        <f>'11'!G52</f>
        <v>1035</v>
      </c>
      <c r="AI37" s="122">
        <f>'12'!G36</f>
        <v>1102</v>
      </c>
      <c r="AJ37" s="122">
        <f>'13'!G12</f>
        <v>1120</v>
      </c>
      <c r="AK37" s="51"/>
      <c r="AL37" s="51"/>
      <c r="AM37" s="51"/>
      <c r="AN37" s="51"/>
      <c r="AO37" s="51"/>
      <c r="AP37" s="54">
        <f t="shared" si="9"/>
        <v>14151</v>
      </c>
      <c r="AQ37" s="263">
        <f t="shared" si="10"/>
        <v>1088.5384615384614</v>
      </c>
      <c r="AR37" s="260">
        <f t="shared" si="12"/>
        <v>217.7076923076923</v>
      </c>
      <c r="AS37" s="260">
        <f t="shared" si="5"/>
        <v>1190</v>
      </c>
      <c r="AV37" s="334" t="s">
        <v>111</v>
      </c>
      <c r="AW37" s="334"/>
      <c r="AX37" s="54">
        <v>1190</v>
      </c>
    </row>
    <row r="38" spans="1:164">
      <c r="A38" s="66"/>
      <c r="B38" s="204" t="str">
        <f>INDEX($B$65:$B$82,MATCH(1,INDEX(($C$65:$C$82=$D38)*ISNA(MATCH($B$65:$B$82,$C$1:$C18,0)),0),0))</f>
        <v>The 4 Fingers</v>
      </c>
      <c r="C38" s="54"/>
      <c r="D38" s="501">
        <f>LARGE($C$65:$C$82,17)</f>
        <v>253</v>
      </c>
      <c r="E38" s="501"/>
      <c r="F38" s="66"/>
      <c r="G38" s="66"/>
      <c r="H38" s="261"/>
      <c r="I38" s="261"/>
      <c r="J38" s="485" t="str">
        <f>INDEX($U$22:$U$39,MATCH(1,INDEX(($AR$22:$AR$39=$P38)*ISNA(MATCH($U$22:$U$39,$C$1:$C18,0)),0),0))</f>
        <v>The Odd Couple</v>
      </c>
      <c r="K38" s="485"/>
      <c r="L38" s="485"/>
      <c r="M38" s="485"/>
      <c r="N38" s="485"/>
      <c r="O38" s="485"/>
      <c r="P38" s="502">
        <f>LARGE($AR$22:$AR$39,17)</f>
        <v>211.83076923076925</v>
      </c>
      <c r="Q38" s="502"/>
      <c r="R38" s="54"/>
      <c r="S38" s="54"/>
      <c r="T38" s="54"/>
      <c r="U38" s="489" t="str">
        <f t="shared" si="11"/>
        <v>The Odd Couple</v>
      </c>
      <c r="V38" s="490"/>
      <c r="W38" s="491"/>
      <c r="X38" s="122">
        <f>'1'!G28</f>
        <v>1047</v>
      </c>
      <c r="Y38" s="51">
        <f>'2'!P60</f>
        <v>957</v>
      </c>
      <c r="Z38" s="122">
        <f>'3'!P52</f>
        <v>1050</v>
      </c>
      <c r="AA38" s="122">
        <f>'4'!G44</f>
        <v>1051</v>
      </c>
      <c r="AB38" s="51">
        <f>'5'!P20</f>
        <v>1017</v>
      </c>
      <c r="AC38" s="122">
        <f>'6'!P12</f>
        <v>1046</v>
      </c>
      <c r="AD38" s="122">
        <f>'7'!P4</f>
        <v>1114</v>
      </c>
      <c r="AE38" s="122">
        <f>'8'!G36</f>
        <v>1110</v>
      </c>
      <c r="AF38" s="122">
        <f>'9'!P68</f>
        <v>977</v>
      </c>
      <c r="AG38" s="122">
        <f>'10'!G52</f>
        <v>1100</v>
      </c>
      <c r="AH38" s="51">
        <f>'11'!G60</f>
        <v>1100</v>
      </c>
      <c r="AI38" s="122">
        <f>'12'!P44</f>
        <v>1100</v>
      </c>
      <c r="AJ38" s="122">
        <f>'13'!G20</f>
        <v>1100</v>
      </c>
      <c r="AK38" s="51"/>
      <c r="AL38" s="51"/>
      <c r="AM38" s="51"/>
      <c r="AN38" s="51"/>
      <c r="AO38" s="51"/>
      <c r="AP38" s="54">
        <f t="shared" si="9"/>
        <v>13769</v>
      </c>
      <c r="AQ38" s="263">
        <f t="shared" si="10"/>
        <v>1059.1538461538462</v>
      </c>
      <c r="AR38" s="260">
        <f t="shared" si="12"/>
        <v>211.83076923076925</v>
      </c>
      <c r="AS38" s="260">
        <f t="shared" si="5"/>
        <v>1114</v>
      </c>
      <c r="AV38" s="334" t="s">
        <v>68</v>
      </c>
      <c r="AW38" s="334"/>
      <c r="AX38" s="54">
        <v>1129</v>
      </c>
    </row>
    <row r="39" spans="1:164">
      <c r="A39" s="66"/>
      <c r="B39" s="204" t="str">
        <f>INDEX($B$65:$B$82,MATCH(1,INDEX(($C$65:$C$82=$D39)*ISNA(MATCH($B$65:$B$82,$C$1:$C19,0)),0),0))</f>
        <v>The Odd Couple</v>
      </c>
      <c r="C39" s="54"/>
      <c r="D39" s="501">
        <f>LARGE($C$65:$C$82,18)</f>
        <v>237</v>
      </c>
      <c r="E39" s="501"/>
      <c r="F39" s="66"/>
      <c r="G39" s="66"/>
      <c r="H39" s="261"/>
      <c r="I39" s="261"/>
      <c r="J39" s="485" t="str">
        <f>INDEX($U$22:$U$39,MATCH(1,INDEX(($AR$22:$AR$39=$P39)*ISNA(MATCH($U$22:$U$39,$C$1:$C19,0)),0),0))</f>
        <v>The 4 Fingers</v>
      </c>
      <c r="K39" s="485"/>
      <c r="L39" s="485"/>
      <c r="M39" s="485"/>
      <c r="N39" s="485"/>
      <c r="O39" s="485"/>
      <c r="P39" s="502">
        <f>LARGE($AR$22:$AR$39,18)</f>
        <v>206.23076923076923</v>
      </c>
      <c r="Q39" s="502"/>
      <c r="R39" s="54"/>
      <c r="S39" s="54"/>
      <c r="T39" s="54"/>
      <c r="U39" s="498" t="str">
        <f t="shared" si="11"/>
        <v>The 4 Fingers</v>
      </c>
      <c r="V39" s="499"/>
      <c r="W39" s="500"/>
      <c r="X39" s="122">
        <f>'1'!P28</f>
        <v>1008</v>
      </c>
      <c r="Y39" s="122">
        <f>'2'!G52</f>
        <v>1002</v>
      </c>
      <c r="Z39" s="51">
        <f>'3'!G60</f>
        <v>1038</v>
      </c>
      <c r="AA39" s="122">
        <f>'4'!G20</f>
        <v>1060</v>
      </c>
      <c r="AB39" s="51">
        <f>'5'!P44</f>
        <v>986</v>
      </c>
      <c r="AC39" s="122">
        <f>'6'!P28</f>
        <v>1129</v>
      </c>
      <c r="AD39" s="122">
        <f>'7'!P36</f>
        <v>1098</v>
      </c>
      <c r="AE39" s="122">
        <f>'8'!P20</f>
        <v>1066</v>
      </c>
      <c r="AF39" s="122">
        <f>'9'!G44</f>
        <v>1003</v>
      </c>
      <c r="AG39" s="122">
        <f>'10'!G28</f>
        <v>1001</v>
      </c>
      <c r="AH39" s="122">
        <f>'11'!G36</f>
        <v>1011</v>
      </c>
      <c r="AI39" s="122">
        <f>'12'!G4</f>
        <v>1018</v>
      </c>
      <c r="AJ39" s="122">
        <f>'13'!P52</f>
        <v>985</v>
      </c>
      <c r="AK39" s="51"/>
      <c r="AL39" s="51"/>
      <c r="AM39" s="51"/>
      <c r="AN39" s="51"/>
      <c r="AO39" s="51"/>
      <c r="AP39" s="54">
        <f t="shared" si="9"/>
        <v>13405</v>
      </c>
      <c r="AQ39" s="263">
        <f t="shared" si="10"/>
        <v>1031.1538461538462</v>
      </c>
      <c r="AR39" s="260">
        <f t="shared" si="12"/>
        <v>206.23076923076923</v>
      </c>
      <c r="AS39" s="260">
        <f t="shared" si="5"/>
        <v>1129</v>
      </c>
      <c r="AV39" s="334" t="s">
        <v>67</v>
      </c>
      <c r="AW39" s="334"/>
      <c r="AX39" s="54">
        <v>1114</v>
      </c>
    </row>
    <row r="40" spans="1:164" s="54" customFormat="1">
      <c r="A40" s="275"/>
      <c r="B40" s="276"/>
      <c r="C40" s="275"/>
      <c r="D40" s="275"/>
      <c r="E40" s="66"/>
      <c r="F40" s="66"/>
      <c r="G40" s="66"/>
      <c r="H40" s="261"/>
      <c r="I40" s="261"/>
      <c r="U40" s="481" t="s">
        <v>99</v>
      </c>
      <c r="V40" s="481"/>
      <c r="W40" s="481"/>
      <c r="X40" s="250">
        <f t="shared" ref="X40:AO40" si="13">MAX(X22:X39)</f>
        <v>1291</v>
      </c>
      <c r="Y40" s="250">
        <f t="shared" si="13"/>
        <v>1306</v>
      </c>
      <c r="Z40" s="250">
        <f t="shared" si="13"/>
        <v>1368</v>
      </c>
      <c r="AA40" s="250">
        <f t="shared" si="13"/>
        <v>1279</v>
      </c>
      <c r="AB40" s="250">
        <f t="shared" si="13"/>
        <v>1246</v>
      </c>
      <c r="AC40" s="250">
        <f t="shared" si="13"/>
        <v>1307</v>
      </c>
      <c r="AD40" s="250">
        <f t="shared" si="13"/>
        <v>1286</v>
      </c>
      <c r="AE40" s="250">
        <f t="shared" si="13"/>
        <v>1279</v>
      </c>
      <c r="AF40" s="250">
        <f t="shared" si="13"/>
        <v>1272</v>
      </c>
      <c r="AG40" s="250">
        <f t="shared" si="13"/>
        <v>1243</v>
      </c>
      <c r="AH40" s="250">
        <f t="shared" si="13"/>
        <v>1307</v>
      </c>
      <c r="AI40" s="250">
        <f t="shared" si="13"/>
        <v>1270</v>
      </c>
      <c r="AJ40" s="250">
        <f t="shared" si="13"/>
        <v>1308</v>
      </c>
      <c r="AK40" s="250">
        <f t="shared" si="13"/>
        <v>0</v>
      </c>
      <c r="AL40" s="250">
        <f t="shared" si="13"/>
        <v>0</v>
      </c>
      <c r="AM40" s="250">
        <f t="shared" si="13"/>
        <v>0</v>
      </c>
      <c r="AN40" s="250">
        <f t="shared" si="13"/>
        <v>0</v>
      </c>
      <c r="AO40" s="250">
        <f t="shared" si="13"/>
        <v>0</v>
      </c>
      <c r="AR40" s="260"/>
    </row>
    <row r="41" spans="1:164">
      <c r="A41" s="66"/>
      <c r="B41" s="85" t="s">
        <v>107</v>
      </c>
      <c r="C41" s="85"/>
      <c r="D41" s="85"/>
      <c r="E41" s="85"/>
      <c r="F41" s="273"/>
      <c r="G41" s="273"/>
      <c r="H41" s="257"/>
      <c r="I41" s="257"/>
      <c r="J41" s="85" t="s">
        <v>108</v>
      </c>
      <c r="K41" s="85"/>
      <c r="L41" s="85"/>
      <c r="M41" s="85"/>
      <c r="N41" s="85"/>
      <c r="O41" s="85"/>
      <c r="P41" s="85"/>
      <c r="Q41" s="50"/>
      <c r="R41" s="54"/>
      <c r="S41" s="54"/>
      <c r="T41" s="54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</row>
    <row r="42" spans="1:164">
      <c r="A42" s="66"/>
      <c r="B42" s="318" t="str">
        <f>INDEX($B$2:$B$19,MATCH(1,INDEX(($AS$2:$AS$19=$D42)*ISNA(MATCH($U$22:$U$39,$G$22:$G22,0)),0),0))</f>
        <v>Doomsday Machine</v>
      </c>
      <c r="C42" s="54"/>
      <c r="D42" s="480">
        <f>LARGE($AS$2:$AS$19,1)</f>
        <v>1412</v>
      </c>
      <c r="E42" s="480"/>
      <c r="F42" s="54"/>
      <c r="G42" s="54"/>
      <c r="H42" s="54"/>
      <c r="I42" s="54"/>
      <c r="J42" s="483" t="str">
        <f>INDEX($U$22:$U$39,MATCH(1,INDEX(($AS$22:$AS$39=$P42)*ISNA(MATCH($U$22:$U$39,$C$1:$C2,0)),0),0))</f>
        <v>Lucky 13</v>
      </c>
      <c r="K42" s="483"/>
      <c r="L42" s="483"/>
      <c r="M42" s="483"/>
      <c r="N42" s="483"/>
      <c r="O42" s="483"/>
      <c r="P42" s="482">
        <f>LARGE($AS$22:$AS$39,1)</f>
        <v>1368</v>
      </c>
      <c r="Q42" s="482"/>
      <c r="R42" s="54"/>
      <c r="S42" s="54"/>
      <c r="T42" s="54"/>
      <c r="U42" s="350"/>
      <c r="V42" s="350"/>
      <c r="W42" s="351"/>
      <c r="X42" s="351"/>
      <c r="Y42" s="351"/>
      <c r="Z42" s="351"/>
      <c r="AA42" s="351"/>
      <c r="AB42" s="351"/>
      <c r="AC42" s="351"/>
      <c r="AD42" s="350"/>
      <c r="AE42" s="351"/>
      <c r="AF42" s="350"/>
      <c r="AG42" s="351"/>
      <c r="AH42" s="351"/>
      <c r="AI42" s="351"/>
      <c r="AJ42" s="351"/>
      <c r="AK42" s="351"/>
      <c r="AL42" s="351"/>
      <c r="AM42" s="351"/>
      <c r="AN42" s="351"/>
      <c r="AO42" s="350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</row>
    <row r="43" spans="1:164">
      <c r="A43" s="66"/>
      <c r="B43" s="318" t="str">
        <f>INDEX($B$2:$B$19,MATCH(1,INDEX(($AS$2:$AS$19=$D43)*ISNA(MATCH($U$22:$U$39,$G$22:$G43,0)),0),0))</f>
        <v>Wiley Veterans</v>
      </c>
      <c r="C43" s="54"/>
      <c r="D43" s="480">
        <f>LARGE($AS$2:$AS$19,2)</f>
        <v>1405</v>
      </c>
      <c r="E43" s="480"/>
      <c r="F43" s="54"/>
      <c r="G43" s="54"/>
      <c r="H43" s="54"/>
      <c r="I43" s="54"/>
      <c r="J43" s="483" t="str">
        <f>INDEX($U$22:$U$39,MATCH(1,INDEX(($AS$22:$AS$39=$P43)*ISNA(MATCH($U$22:$U$39,$C$1:$C3,0)),0),0))</f>
        <v>Pin to Rest</v>
      </c>
      <c r="K43" s="483"/>
      <c r="L43" s="483"/>
      <c r="M43" s="483"/>
      <c r="N43" s="483"/>
      <c r="O43" s="483"/>
      <c r="P43" s="482">
        <f>LARGE($AS$22:$AS$39,2)</f>
        <v>1321</v>
      </c>
      <c r="Q43" s="482"/>
      <c r="R43" s="54"/>
      <c r="S43" s="54"/>
      <c r="T43" s="54"/>
      <c r="U43" s="54"/>
      <c r="V43" s="54"/>
      <c r="W43" s="257"/>
      <c r="X43" s="257"/>
      <c r="Y43" s="257"/>
      <c r="Z43" s="257"/>
      <c r="AA43" s="257"/>
      <c r="AB43" s="257"/>
      <c r="AC43" s="257"/>
      <c r="AD43" s="54"/>
      <c r="AE43" s="257"/>
      <c r="AF43" s="54"/>
      <c r="AG43" s="257"/>
      <c r="AH43" s="257"/>
      <c r="AI43" s="257"/>
      <c r="AJ43" s="257"/>
      <c r="AK43" s="257"/>
      <c r="AL43" s="257"/>
      <c r="AM43" s="257"/>
      <c r="AN43" s="257"/>
      <c r="AO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</row>
    <row r="44" spans="1:164">
      <c r="A44" s="66"/>
      <c r="B44" s="318" t="str">
        <f>INDEX($B$2:$B$19,MATCH(1,INDEX(($AS$2:$AS$19=$D44)*ISNA(MATCH($U$22:$U$39,$G$22:$G44,0)),0),0))</f>
        <v>Lucky 13</v>
      </c>
      <c r="C44" s="54"/>
      <c r="D44" s="480">
        <f>LARGE($AS$2:$AS$19,3)</f>
        <v>1399</v>
      </c>
      <c r="E44" s="480"/>
      <c r="F44" s="54"/>
      <c r="G44" s="54"/>
      <c r="H44" s="54"/>
      <c r="I44" s="54"/>
      <c r="J44" s="483" t="str">
        <f>INDEX($U$22:$U$39,MATCH(1,INDEX(($AS$22:$AS$39=$P44)*ISNA(MATCH($U$22:$U$39,$C$1:$C4,0)),0),0))</f>
        <v>FrankFace</v>
      </c>
      <c r="K44" s="483"/>
      <c r="L44" s="483"/>
      <c r="M44" s="483"/>
      <c r="N44" s="483"/>
      <c r="O44" s="483"/>
      <c r="P44" s="482">
        <f>LARGE($AS$22:$AS$39,3)</f>
        <v>1308</v>
      </c>
      <c r="Q44" s="482"/>
      <c r="R44" s="54"/>
      <c r="S44" s="54"/>
      <c r="T44" s="54"/>
      <c r="U44" s="54"/>
      <c r="V44" s="54"/>
      <c r="W44" s="257"/>
      <c r="X44" s="262"/>
      <c r="Y44" s="257"/>
      <c r="Z44" s="257"/>
      <c r="AA44" s="257"/>
      <c r="AB44" s="257"/>
      <c r="AC44" s="257"/>
      <c r="AD44" s="54"/>
      <c r="AE44" s="257"/>
      <c r="AF44" s="54"/>
      <c r="AG44" s="257"/>
      <c r="AH44" s="257"/>
      <c r="AI44" s="257"/>
      <c r="AJ44" s="257"/>
      <c r="AK44" s="257"/>
      <c r="AL44" s="257"/>
      <c r="AM44" s="257"/>
      <c r="AN44" s="257"/>
      <c r="AO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</row>
    <row r="45" spans="1:164">
      <c r="A45" s="261"/>
      <c r="B45" s="318" t="str">
        <f>INDEX($B$2:$B$19,MATCH(1,INDEX(($AS$2:$AS$19=$D45)*ISNA(MATCH($U$22:$U$39,$G$22:$G45,0)),0),0))</f>
        <v>SEXY</v>
      </c>
      <c r="C45" s="54"/>
      <c r="D45" s="480">
        <f>LARGE($AS$2:$AS$19,4)</f>
        <v>1393</v>
      </c>
      <c r="E45" s="480"/>
      <c r="F45" s="54"/>
      <c r="G45" s="54"/>
      <c r="H45" s="54"/>
      <c r="I45" s="54"/>
      <c r="J45" s="483" t="str">
        <f>INDEX($U$22:$U$39,MATCH(1,INDEX(($AS$22:$AS$39=$P45)*ISNA(MATCH($U$22:$U$39,$C$1:$C5,0)),0),0))</f>
        <v>Doomsday Machine</v>
      </c>
      <c r="K45" s="483"/>
      <c r="L45" s="483"/>
      <c r="M45" s="483"/>
      <c r="N45" s="483"/>
      <c r="O45" s="483"/>
      <c r="P45" s="482">
        <f>LARGE($AS$22:$AS$39,4)</f>
        <v>1307</v>
      </c>
      <c r="Q45" s="482"/>
      <c r="R45" s="54"/>
      <c r="S45" s="54"/>
      <c r="T45" s="54"/>
      <c r="U45" s="54"/>
      <c r="V45" s="54"/>
      <c r="W45" s="257"/>
      <c r="X45" s="257"/>
      <c r="Y45" s="257"/>
      <c r="Z45" s="257"/>
      <c r="AA45" s="257"/>
      <c r="AB45" s="257"/>
      <c r="AC45" s="257"/>
      <c r="AD45" s="54"/>
      <c r="AE45" s="257"/>
      <c r="AF45" s="54"/>
      <c r="AG45" s="257"/>
      <c r="AH45" s="257"/>
      <c r="AI45" s="257"/>
      <c r="AJ45" s="257"/>
      <c r="AK45" s="257"/>
      <c r="AL45" s="257"/>
      <c r="AM45" s="257"/>
      <c r="AN45" s="257"/>
      <c r="AO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</row>
    <row r="46" spans="1:164">
      <c r="A46" s="54"/>
      <c r="B46" s="318" t="str">
        <f>INDEX($B$2:$B$19,MATCH(1,INDEX(($AS$2:$AS$19=$D46)*ISNA(MATCH($U$22:$U$39,$G$22:$G46,0)),0),0))</f>
        <v>Pin to Rest</v>
      </c>
      <c r="C46" s="54"/>
      <c r="D46" s="480">
        <f>LARGE($AS$2:$AS$19,5)</f>
        <v>1391</v>
      </c>
      <c r="E46" s="480"/>
      <c r="F46" s="54"/>
      <c r="G46" s="54"/>
      <c r="H46" s="54"/>
      <c r="I46" s="54"/>
      <c r="J46" s="483" t="str">
        <f>INDEX($U$22:$U$39,MATCH(1,INDEX(($AS$22:$AS$39=$P46)*ISNA(MATCH($U$22:$U$39,$C$1:$C6,0)),0),0))</f>
        <v>Beast Mode</v>
      </c>
      <c r="K46" s="483"/>
      <c r="L46" s="483"/>
      <c r="M46" s="483"/>
      <c r="N46" s="483"/>
      <c r="O46" s="483"/>
      <c r="P46" s="482">
        <f>LARGE($AS$22:$AS$39,5)</f>
        <v>1303</v>
      </c>
      <c r="Q46" s="482"/>
      <c r="R46" s="54"/>
      <c r="S46" s="54"/>
      <c r="T46" s="54"/>
      <c r="U46" s="54"/>
      <c r="V46" s="54"/>
      <c r="W46" s="257"/>
      <c r="X46" s="257"/>
      <c r="Y46" s="257"/>
      <c r="Z46" s="257"/>
      <c r="AA46" s="257"/>
      <c r="AB46" s="257"/>
      <c r="AC46" s="257"/>
      <c r="AD46" s="54"/>
      <c r="AE46" s="257"/>
      <c r="AF46" s="54"/>
      <c r="AG46" s="257"/>
      <c r="AH46" s="257"/>
      <c r="AI46" s="257"/>
      <c r="AJ46" s="257"/>
      <c r="AK46" s="257"/>
      <c r="AL46" s="257"/>
      <c r="AM46" s="257"/>
      <c r="AN46" s="257"/>
      <c r="AO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</row>
    <row r="47" spans="1:164">
      <c r="A47" s="54"/>
      <c r="B47" s="318" t="str">
        <f>INDEX($B$2:$B$19,MATCH(1,INDEX(($AS$2:$AS$19=$D47)*ISNA(MATCH($U$22:$U$39,$G$22:$G47,0)),0),0))</f>
        <v>Nothing</v>
      </c>
      <c r="C47" s="54"/>
      <c r="D47" s="480">
        <f>LARGE($AS$2:$AS$19,6)</f>
        <v>1385</v>
      </c>
      <c r="E47" s="480"/>
      <c r="F47" s="54"/>
      <c r="G47" s="54"/>
      <c r="H47" s="54"/>
      <c r="I47" s="54"/>
      <c r="J47" s="483" t="str">
        <f>INDEX($U$22:$U$39,MATCH(1,INDEX(($AS$22:$AS$39=$P47)*ISNA(MATCH($U$22:$U$39,$C$1:$C7,0)),0),0))</f>
        <v>Wiley Veterans</v>
      </c>
      <c r="K47" s="483"/>
      <c r="L47" s="483"/>
      <c r="M47" s="483"/>
      <c r="N47" s="483"/>
      <c r="O47" s="483"/>
      <c r="P47" s="482">
        <f>LARGE($AS$22:$AS$39,6)</f>
        <v>1270</v>
      </c>
      <c r="Q47" s="482"/>
      <c r="R47" s="54"/>
      <c r="S47" s="54"/>
      <c r="T47" s="54"/>
      <c r="U47" s="54"/>
      <c r="V47" s="54"/>
      <c r="W47" s="257"/>
      <c r="X47" s="257"/>
      <c r="Y47" s="257"/>
      <c r="Z47" s="257"/>
      <c r="AA47" s="257"/>
      <c r="AB47" s="257"/>
      <c r="AC47" s="257"/>
      <c r="AD47" s="54"/>
      <c r="AE47" s="257"/>
      <c r="AF47" s="54"/>
      <c r="AG47" s="257"/>
      <c r="AH47" s="257"/>
      <c r="AI47" s="257"/>
      <c r="AJ47" s="257"/>
      <c r="AK47" s="257"/>
      <c r="AL47" s="257"/>
      <c r="AM47" s="257"/>
      <c r="AN47" s="257"/>
      <c r="AO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</row>
    <row r="48" spans="1:164">
      <c r="A48" s="54"/>
      <c r="B48" s="318" t="str">
        <f>INDEX($B$2:$B$19,MATCH(1,INDEX(($AS$2:$AS$19=$D48)*ISNA(MATCH($U$22:$U$39,$G$22:$G48,0)),0),0))</f>
        <v>Nothing</v>
      </c>
      <c r="C48" s="54"/>
      <c r="D48" s="480">
        <f>LARGE($AS$2:$AS$19,7)</f>
        <v>1385</v>
      </c>
      <c r="E48" s="480"/>
      <c r="F48" s="54"/>
      <c r="G48" s="54"/>
      <c r="H48" s="54"/>
      <c r="I48" s="54"/>
      <c r="J48" s="483" t="str">
        <f>INDEX($U$22:$U$39,MATCH(1,INDEX(($AS$22:$AS$39=$P48)*ISNA(MATCH($U$22:$U$39,$C$1:$C8,0)),0),0))</f>
        <v>Wiley Veterans</v>
      </c>
      <c r="K48" s="483"/>
      <c r="L48" s="483"/>
      <c r="M48" s="483"/>
      <c r="N48" s="483"/>
      <c r="O48" s="483"/>
      <c r="P48" s="482">
        <f>LARGE($AS$22:$AS$39,7)</f>
        <v>1270</v>
      </c>
      <c r="Q48" s="482"/>
      <c r="R48" s="54"/>
      <c r="S48" s="54"/>
      <c r="T48" s="54"/>
      <c r="U48" s="54"/>
      <c r="V48" s="54"/>
      <c r="W48" s="257"/>
      <c r="X48" s="257"/>
      <c r="Y48" s="257"/>
      <c r="Z48" s="257"/>
      <c r="AA48" s="257"/>
      <c r="AB48" s="257"/>
      <c r="AC48" s="257"/>
      <c r="AD48" s="54"/>
      <c r="AE48" s="257"/>
      <c r="AF48" s="54"/>
      <c r="AG48" s="257"/>
      <c r="AH48" s="257"/>
      <c r="AI48" s="257"/>
      <c r="AJ48" s="257"/>
      <c r="AK48" s="257"/>
      <c r="AL48" s="257"/>
      <c r="AM48" s="257"/>
      <c r="AN48" s="257"/>
      <c r="AO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</row>
    <row r="49" spans="1:164">
      <c r="A49" s="54"/>
      <c r="B49" s="318" t="str">
        <f>INDEX($B$2:$B$19,MATCH(1,INDEX(($AS$2:$AS$19=$D49)*ISNA(MATCH($U$22:$U$39,$G$22:$G49,0)),0),0))</f>
        <v>Beast Mode</v>
      </c>
      <c r="C49" s="54"/>
      <c r="D49" s="480">
        <f>LARGE($AS$2:$AS$19,8)</f>
        <v>1384</v>
      </c>
      <c r="E49" s="480"/>
      <c r="F49" s="54"/>
      <c r="G49" s="54"/>
      <c r="H49" s="54"/>
      <c r="I49" s="54"/>
      <c r="J49" s="483" t="str">
        <f>INDEX($U$22:$U$39,MATCH(1,INDEX(($AS$22:$AS$39=$P49)*ISNA(MATCH($U$22:$U$39,$C$1:$C9,0)),0),0))</f>
        <v>Nonsense</v>
      </c>
      <c r="K49" s="483"/>
      <c r="L49" s="483"/>
      <c r="M49" s="483"/>
      <c r="N49" s="483"/>
      <c r="O49" s="483"/>
      <c r="P49" s="482">
        <f>LARGE($AS$22:$AS$39,8)</f>
        <v>1261</v>
      </c>
      <c r="Q49" s="482"/>
      <c r="R49" s="54"/>
      <c r="S49" s="54"/>
      <c r="T49" s="54"/>
      <c r="U49" s="54"/>
      <c r="V49" s="54"/>
      <c r="W49" s="257"/>
      <c r="X49" s="257"/>
      <c r="Y49" s="257"/>
      <c r="Z49" s="257"/>
      <c r="AA49" s="257"/>
      <c r="AB49" s="257"/>
      <c r="AC49" s="257"/>
      <c r="AD49" s="54"/>
      <c r="AE49" s="257"/>
      <c r="AF49" s="54"/>
      <c r="AG49" s="257"/>
      <c r="AH49" s="257"/>
      <c r="AI49" s="257"/>
      <c r="AJ49" s="257"/>
      <c r="AK49" s="257"/>
      <c r="AL49" s="257"/>
      <c r="AM49" s="257"/>
      <c r="AN49" s="257"/>
      <c r="AO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</row>
    <row r="50" spans="1:164">
      <c r="A50" s="54"/>
      <c r="B50" s="318" t="str">
        <f>INDEX($B$2:$B$19,MATCH(1,INDEX(($AS$2:$AS$19=$D50)*ISNA(MATCH($U$22:$U$39,$G$22:$G50,0)),0),0))</f>
        <v>Monte Carlo</v>
      </c>
      <c r="C50" s="54"/>
      <c r="D50" s="480">
        <f>LARGE($AS$2:$AS$19,9)</f>
        <v>1373</v>
      </c>
      <c r="E50" s="480"/>
      <c r="F50" s="54"/>
      <c r="G50" s="54"/>
      <c r="H50" s="54"/>
      <c r="I50" s="54"/>
      <c r="J50" s="483" t="str">
        <f>INDEX($U$22:$U$39,MATCH(1,INDEX(($AS$22:$AS$39=$P50)*ISNA(MATCH($U$22:$U$39,$C$1:$C10,0)),0),0))</f>
        <v>No Name</v>
      </c>
      <c r="K50" s="483"/>
      <c r="L50" s="483"/>
      <c r="M50" s="483"/>
      <c r="N50" s="483"/>
      <c r="O50" s="483"/>
      <c r="P50" s="482">
        <f>LARGE($AS$22:$AS$39,9)</f>
        <v>1254</v>
      </c>
      <c r="Q50" s="482"/>
      <c r="R50" s="54"/>
      <c r="S50" s="54"/>
      <c r="T50" s="54"/>
      <c r="U50" s="54"/>
      <c r="V50" s="54"/>
      <c r="W50" s="257"/>
      <c r="X50" s="257"/>
      <c r="Y50" s="257"/>
      <c r="Z50" s="257"/>
      <c r="AA50" s="257"/>
      <c r="AB50" s="257"/>
      <c r="AC50" s="257"/>
      <c r="AD50" s="54"/>
      <c r="AE50" s="257"/>
      <c r="AF50" s="54"/>
      <c r="AG50" s="257"/>
      <c r="AH50" s="257"/>
      <c r="AI50" s="257"/>
      <c r="AJ50" s="257"/>
      <c r="AK50" s="257"/>
      <c r="AL50" s="257"/>
      <c r="AM50" s="257"/>
      <c r="AN50" s="257"/>
      <c r="AO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</row>
    <row r="51" spans="1:164">
      <c r="A51" s="54"/>
      <c r="B51" s="318" t="str">
        <f>INDEX($B$2:$B$19,MATCH(1,INDEX(($AS$2:$AS$19=$D51)*ISNA(MATCH($U$22:$U$39,$G$22:$G51,0)),0),0))</f>
        <v>Monte Carlo</v>
      </c>
      <c r="C51" s="54"/>
      <c r="D51" s="480">
        <f>LARGE($AS$2:$AS$19,10)</f>
        <v>1373</v>
      </c>
      <c r="E51" s="480"/>
      <c r="F51" s="54"/>
      <c r="G51" s="54"/>
      <c r="H51" s="54"/>
      <c r="I51" s="54"/>
      <c r="J51" s="483" t="str">
        <f>INDEX($U$22:$U$39,MATCH(1,INDEX(($AS$22:$AS$39=$P51)*ISNA(MATCH($U$22:$U$39,$C$1:$C11,0)),0),0))</f>
        <v>SEXY</v>
      </c>
      <c r="K51" s="483"/>
      <c r="L51" s="483"/>
      <c r="M51" s="483"/>
      <c r="N51" s="483"/>
      <c r="O51" s="483"/>
      <c r="P51" s="482">
        <f>LARGE($AS$22:$AS$39,10)</f>
        <v>1253</v>
      </c>
      <c r="Q51" s="482"/>
      <c r="R51" s="54"/>
      <c r="S51" s="54"/>
      <c r="T51" s="54"/>
      <c r="U51" s="54"/>
      <c r="V51" s="54"/>
      <c r="W51" s="257"/>
      <c r="X51" s="257"/>
      <c r="Y51" s="257"/>
      <c r="Z51" s="257"/>
      <c r="AA51" s="257"/>
      <c r="AB51" s="257"/>
      <c r="AC51" s="257"/>
      <c r="AD51" s="54"/>
      <c r="AE51" s="257"/>
      <c r="AF51" s="54"/>
      <c r="AG51" s="257"/>
      <c r="AH51" s="257"/>
      <c r="AI51" s="257"/>
      <c r="AJ51" s="257"/>
      <c r="AK51" s="257"/>
      <c r="AL51" s="257"/>
      <c r="AM51" s="257"/>
      <c r="AN51" s="257"/>
      <c r="AO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</row>
    <row r="52" spans="1:164">
      <c r="A52" s="54"/>
      <c r="B52" s="318" t="str">
        <f>INDEX($B$2:$B$19,MATCH(1,INDEX(($AS$2:$AS$19=$D52)*ISNA(MATCH($U$22:$U$39,$G$22:$G52,0)),0),0))</f>
        <v>Nonsense</v>
      </c>
      <c r="C52" s="54"/>
      <c r="D52" s="480">
        <f>LARGE($AS$2:$AS$19,11)</f>
        <v>1371</v>
      </c>
      <c r="E52" s="480"/>
      <c r="F52" s="54"/>
      <c r="G52" s="54"/>
      <c r="H52" s="54"/>
      <c r="I52" s="54"/>
      <c r="J52" s="483" t="str">
        <f>INDEX($U$22:$U$39,MATCH(1,INDEX(($AS$22:$AS$39=$P52)*ISNA(MATCH($U$22:$U$39,$C$1:$C12,0)),0),0))</f>
        <v>Nothing</v>
      </c>
      <c r="K52" s="483"/>
      <c r="L52" s="483"/>
      <c r="M52" s="483"/>
      <c r="N52" s="483"/>
      <c r="O52" s="483"/>
      <c r="P52" s="482">
        <f>LARGE($AS$22:$AS$39,11)</f>
        <v>1240</v>
      </c>
      <c r="Q52" s="482"/>
      <c r="R52" s="54"/>
      <c r="S52" s="54"/>
      <c r="T52" s="54"/>
      <c r="U52" s="54"/>
      <c r="V52" s="54"/>
      <c r="W52" s="257"/>
      <c r="X52" s="257"/>
      <c r="Y52" s="257"/>
      <c r="Z52" s="257"/>
      <c r="AA52" s="257"/>
      <c r="AB52" s="257"/>
      <c r="AC52" s="257"/>
      <c r="AD52" s="54"/>
      <c r="AE52" s="257"/>
      <c r="AF52" s="54"/>
      <c r="AG52" s="257"/>
      <c r="AH52" s="257"/>
      <c r="AI52" s="257"/>
      <c r="AJ52" s="257"/>
      <c r="AK52" s="257"/>
      <c r="AL52" s="257"/>
      <c r="AM52" s="257"/>
      <c r="AN52" s="257"/>
      <c r="AO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</row>
    <row r="53" spans="1:164">
      <c r="A53" s="54"/>
      <c r="B53" s="318" t="str">
        <f>INDEX($B$2:$B$19,MATCH(1,INDEX(($AS$2:$AS$19=$D53)*ISNA(MATCH($U$22:$U$39,$G$22:$G53,0)),0),0))</f>
        <v>Money Train</v>
      </c>
      <c r="C53" s="54"/>
      <c r="D53" s="480">
        <f>LARGE($AS$2:$AS$19,12)</f>
        <v>1368</v>
      </c>
      <c r="E53" s="480"/>
      <c r="F53" s="54"/>
      <c r="G53" s="54"/>
      <c r="H53" s="54"/>
      <c r="I53" s="54"/>
      <c r="J53" s="483" t="str">
        <f>INDEX($U$22:$U$39,MATCH(1,INDEX(($AS$22:$AS$39=$P53)*ISNA(MATCH($U$22:$U$39,$C$1:$C13,0)),0),0))</f>
        <v>Monte Carlo</v>
      </c>
      <c r="K53" s="483"/>
      <c r="L53" s="483"/>
      <c r="M53" s="483"/>
      <c r="N53" s="483"/>
      <c r="O53" s="483"/>
      <c r="P53" s="482">
        <f>LARGE($AS$22:$AS$39,12)</f>
        <v>1228</v>
      </c>
      <c r="Q53" s="482"/>
      <c r="R53" s="54"/>
      <c r="S53" s="54"/>
      <c r="T53" s="54"/>
      <c r="U53" s="54"/>
      <c r="V53" s="54"/>
      <c r="W53" s="257"/>
      <c r="X53" s="257"/>
      <c r="Y53" s="257"/>
      <c r="Z53" s="257"/>
      <c r="AA53" s="257"/>
      <c r="AB53" s="257"/>
      <c r="AC53" s="257"/>
      <c r="AD53" s="54"/>
      <c r="AE53" s="257"/>
      <c r="AF53" s="54"/>
      <c r="AG53" s="257"/>
      <c r="AH53" s="257"/>
      <c r="AI53" s="257"/>
      <c r="AJ53" s="257"/>
      <c r="AK53" s="257"/>
      <c r="AL53" s="257"/>
      <c r="AM53" s="257"/>
      <c r="AN53" s="257"/>
      <c r="AO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</row>
    <row r="54" spans="1:164">
      <c r="A54" s="54"/>
      <c r="B54" s="318" t="str">
        <f>INDEX($B$2:$B$19,MATCH(1,INDEX(($AS$2:$AS$19=$D54)*ISNA(MATCH($U$22:$U$39,$G$22:$G54,0)),0),0))</f>
        <v>No/Yes</v>
      </c>
      <c r="C54" s="54"/>
      <c r="D54" s="480">
        <f>LARGE($AS$2:$AS$19,13)</f>
        <v>1360</v>
      </c>
      <c r="E54" s="480"/>
      <c r="F54" s="54"/>
      <c r="G54" s="54"/>
      <c r="H54" s="54"/>
      <c r="I54" s="54"/>
      <c r="J54" s="483" t="str">
        <f>INDEX($U$22:$U$39,MATCH(1,INDEX(($AS$22:$AS$39=$P54)*ISNA(MATCH($U$22:$U$39,$C$1:$C14,0)),0),0))</f>
        <v>Two For the Money</v>
      </c>
      <c r="K54" s="483"/>
      <c r="L54" s="483"/>
      <c r="M54" s="483"/>
      <c r="N54" s="483"/>
      <c r="O54" s="483"/>
      <c r="P54" s="482">
        <f>LARGE($AS$22:$AS$39,13)</f>
        <v>1218</v>
      </c>
      <c r="Q54" s="482"/>
      <c r="R54" s="54"/>
      <c r="S54" s="54"/>
      <c r="T54" s="54"/>
      <c r="U54" s="54"/>
      <c r="V54" s="54"/>
      <c r="W54" s="257"/>
      <c r="X54" s="257"/>
      <c r="Y54" s="257"/>
      <c r="Z54" s="257"/>
      <c r="AA54" s="257"/>
      <c r="AB54" s="257"/>
      <c r="AC54" s="257"/>
      <c r="AD54" s="54"/>
      <c r="AE54" s="257"/>
      <c r="AF54" s="54"/>
      <c r="AG54" s="257"/>
      <c r="AH54" s="257"/>
      <c r="AI54" s="257"/>
      <c r="AJ54" s="257"/>
      <c r="AK54" s="257"/>
      <c r="AL54" s="257"/>
      <c r="AM54" s="257"/>
      <c r="AN54" s="257"/>
      <c r="AO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</row>
    <row r="55" spans="1:164">
      <c r="A55" s="54"/>
      <c r="B55" s="318" t="str">
        <f>INDEX($B$2:$B$19,MATCH(1,INDEX(($AS$2:$AS$19=$D55)*ISNA(MATCH($U$22:$U$39,$G$22:$G55,0)),0),0))</f>
        <v>Two For the Money</v>
      </c>
      <c r="C55" s="54"/>
      <c r="D55" s="480">
        <f>LARGE($AS$2:$AS$19,14)</f>
        <v>1348</v>
      </c>
      <c r="E55" s="480"/>
      <c r="F55" s="54"/>
      <c r="G55" s="54"/>
      <c r="H55" s="54"/>
      <c r="I55" s="54"/>
      <c r="J55" s="483" t="str">
        <f>INDEX($U$22:$U$39,MATCH(1,INDEX(($AS$22:$AS$39=$P55)*ISNA(MATCH($U$22:$U$39,$C$1:$C15,0)),0),0))</f>
        <v>Money Train</v>
      </c>
      <c r="K55" s="483"/>
      <c r="L55" s="483"/>
      <c r="M55" s="483"/>
      <c r="N55" s="483"/>
      <c r="O55" s="483"/>
      <c r="P55" s="482">
        <f>LARGE($AS$22:$AS$39,14)</f>
        <v>1199</v>
      </c>
      <c r="Q55" s="482"/>
      <c r="R55" s="54"/>
      <c r="S55" s="54"/>
      <c r="T55" s="54"/>
      <c r="U55" s="54"/>
      <c r="V55" s="54"/>
      <c r="W55" s="257"/>
      <c r="X55" s="257"/>
      <c r="Y55" s="257"/>
      <c r="Z55" s="257"/>
      <c r="AA55" s="257"/>
      <c r="AB55" s="257"/>
      <c r="AC55" s="257"/>
      <c r="AD55" s="54"/>
      <c r="AE55" s="257"/>
      <c r="AF55" s="54"/>
      <c r="AG55" s="257"/>
      <c r="AH55" s="257"/>
      <c r="AI55" s="257"/>
      <c r="AJ55" s="257"/>
      <c r="AK55" s="257"/>
      <c r="AL55" s="257"/>
      <c r="AM55" s="257"/>
      <c r="AN55" s="257"/>
      <c r="AO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</row>
    <row r="56" spans="1:164">
      <c r="A56" s="54"/>
      <c r="B56" s="318" t="str">
        <f>INDEX($B$2:$B$19,MATCH(1,INDEX(($AS$2:$AS$19=$D56)*ISNA(MATCH($U$22:$U$39,$G$22:$G56,0)),0),0))</f>
        <v>No Clown Shit</v>
      </c>
      <c r="C56" s="54"/>
      <c r="D56" s="480">
        <f>LARGE($AS$2:$AS$19,15)</f>
        <v>1343</v>
      </c>
      <c r="E56" s="480"/>
      <c r="F56" s="54"/>
      <c r="G56" s="54"/>
      <c r="H56" s="54"/>
      <c r="I56" s="54"/>
      <c r="J56" s="483" t="str">
        <f>INDEX($U$22:$U$39,MATCH(1,INDEX(($AS$22:$AS$39=$P56)*ISNA(MATCH($U$22:$U$39,$C$1:$C16,0)),0),0))</f>
        <v>No Clown Shit</v>
      </c>
      <c r="K56" s="483"/>
      <c r="L56" s="483"/>
      <c r="M56" s="483"/>
      <c r="N56" s="483"/>
      <c r="O56" s="483"/>
      <c r="P56" s="482">
        <f>LARGE($AS$22:$AS$39,15)</f>
        <v>1193</v>
      </c>
      <c r="Q56" s="482"/>
      <c r="R56" s="54"/>
      <c r="S56" s="54"/>
      <c r="T56" s="54"/>
      <c r="U56" s="54"/>
      <c r="V56" s="54"/>
      <c r="W56" s="257"/>
      <c r="X56" s="257"/>
      <c r="Y56" s="257"/>
      <c r="Z56" s="257"/>
      <c r="AA56" s="257"/>
      <c r="AB56" s="257"/>
      <c r="AC56" s="257"/>
      <c r="AD56" s="54"/>
      <c r="AE56" s="257"/>
      <c r="AF56" s="54"/>
      <c r="AG56" s="257"/>
      <c r="AH56" s="257"/>
      <c r="AI56" s="257"/>
      <c r="AJ56" s="257"/>
      <c r="AK56" s="257"/>
      <c r="AL56" s="257"/>
      <c r="AM56" s="257"/>
      <c r="AN56" s="257"/>
      <c r="AO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</row>
    <row r="57" spans="1:164">
      <c r="A57" s="54"/>
      <c r="B57" s="318" t="str">
        <f>INDEX($B$2:$B$19,MATCH(1,INDEX(($AS$2:$AS$19=$D57)*ISNA(MATCH($U$22:$U$39,$G$22:$G57,0)),0),0))</f>
        <v>No Name</v>
      </c>
      <c r="C57" s="54"/>
      <c r="D57" s="480">
        <f>LARGE($AS$2:$AS$19,16)</f>
        <v>1333</v>
      </c>
      <c r="E57" s="480"/>
      <c r="F57" s="54"/>
      <c r="G57" s="54"/>
      <c r="H57" s="54"/>
      <c r="I57" s="54"/>
      <c r="J57" s="483" t="str">
        <f>INDEX($U$22:$U$39,MATCH(1,INDEX(($AS$22:$AS$39=$P57)*ISNA(MATCH($U$22:$U$39,$C$1:$C17,0)),0),0))</f>
        <v>Bill &amp; Bob's Roast Beef</v>
      </c>
      <c r="K57" s="483"/>
      <c r="L57" s="483"/>
      <c r="M57" s="483"/>
      <c r="N57" s="483"/>
      <c r="O57" s="483"/>
      <c r="P57" s="482">
        <f>LARGE($AS$22:$AS$39,16)</f>
        <v>1190</v>
      </c>
      <c r="Q57" s="482"/>
      <c r="R57" s="54"/>
      <c r="S57" s="54"/>
      <c r="T57" s="54"/>
      <c r="U57" s="54"/>
      <c r="V57" s="54"/>
      <c r="W57" s="257"/>
      <c r="X57" s="257"/>
      <c r="Y57" s="257"/>
      <c r="Z57" s="257"/>
      <c r="AA57" s="257"/>
      <c r="AB57" s="257"/>
      <c r="AC57" s="257"/>
      <c r="AD57" s="54"/>
      <c r="AE57" s="257"/>
      <c r="AF57" s="54"/>
      <c r="AG57" s="257"/>
      <c r="AH57" s="257"/>
      <c r="AI57" s="257"/>
      <c r="AJ57" s="257"/>
      <c r="AK57" s="257"/>
      <c r="AL57" s="257"/>
      <c r="AM57" s="257"/>
      <c r="AN57" s="257"/>
      <c r="AO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</row>
    <row r="58" spans="1:164">
      <c r="A58" s="54"/>
      <c r="B58" s="318" t="str">
        <f>INDEX($B$2:$B$19,MATCH(1,INDEX(($AS$2:$AS$19=$D58)*ISNA(MATCH($U$22:$U$39,$G$22:$G58,0)),0),0))</f>
        <v>The 4 Fingers</v>
      </c>
      <c r="C58" s="54"/>
      <c r="D58" s="480">
        <f>LARGE($AS$2:$AS$19,17)</f>
        <v>1306</v>
      </c>
      <c r="E58" s="480"/>
      <c r="F58" s="54"/>
      <c r="G58" s="54"/>
      <c r="H58" s="54"/>
      <c r="I58" s="54"/>
      <c r="J58" s="483" t="str">
        <f>INDEX($U$22:$U$39,MATCH(1,INDEX(($AS$22:$AS$39=$P58)*ISNA(MATCH($U$22:$U$39,$C$1:$C18,0)),0),0))</f>
        <v>The 4 Fingers</v>
      </c>
      <c r="K58" s="483"/>
      <c r="L58" s="483"/>
      <c r="M58" s="483"/>
      <c r="N58" s="483"/>
      <c r="O58" s="483"/>
      <c r="P58" s="482">
        <f>LARGE($AS$22:$AS$39,17)</f>
        <v>1129</v>
      </c>
      <c r="Q58" s="482"/>
      <c r="R58" s="54"/>
      <c r="S58" s="54"/>
      <c r="T58" s="54"/>
      <c r="U58" s="54"/>
      <c r="V58" s="54"/>
      <c r="W58" s="257"/>
      <c r="X58" s="257"/>
      <c r="Y58" s="257"/>
      <c r="Z58" s="257"/>
      <c r="AA58" s="257"/>
      <c r="AB58" s="257"/>
      <c r="AC58" s="257"/>
      <c r="AD58" s="54"/>
      <c r="AE58" s="257"/>
      <c r="AF58" s="54"/>
      <c r="AG58" s="257"/>
      <c r="AH58" s="257"/>
      <c r="AI58" s="257"/>
      <c r="AJ58" s="257"/>
      <c r="AK58" s="257"/>
      <c r="AL58" s="257"/>
      <c r="AM58" s="257"/>
      <c r="AN58" s="257"/>
      <c r="AO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</row>
    <row r="59" spans="1:164">
      <c r="A59" s="54"/>
      <c r="B59" s="318" t="str">
        <f>INDEX($B$2:$B$19,MATCH(1,INDEX(($AS$2:$AS$19=$D59)*ISNA(MATCH($U$22:$U$39,$G$22:$G59,0)),0),0))</f>
        <v>The Odd Couple</v>
      </c>
      <c r="C59" s="54"/>
      <c r="D59" s="480">
        <f>LARGE($AS$2:$AS$19,18)</f>
        <v>1305</v>
      </c>
      <c r="E59" s="480"/>
      <c r="F59" s="54"/>
      <c r="G59" s="54"/>
      <c r="H59" s="54"/>
      <c r="I59" s="54"/>
      <c r="J59" s="483" t="str">
        <f>INDEX($U$22:$U$39,MATCH(1,INDEX(($AS$22:$AS$39=$P59)*ISNA(MATCH($U$22:$U$39,$C$1:$C19,0)),0),0))</f>
        <v>The Odd Couple</v>
      </c>
      <c r="K59" s="483"/>
      <c r="L59" s="483"/>
      <c r="M59" s="483"/>
      <c r="N59" s="483"/>
      <c r="O59" s="483"/>
      <c r="P59" s="482">
        <f>LARGE($AS$22:$AS$39,18)</f>
        <v>1114</v>
      </c>
      <c r="Q59" s="482"/>
      <c r="R59" s="54"/>
      <c r="S59" s="54"/>
      <c r="T59" s="54"/>
      <c r="U59" s="54"/>
      <c r="V59" s="54"/>
      <c r="W59" s="257"/>
      <c r="X59" s="257"/>
      <c r="Y59" s="257"/>
      <c r="Z59" s="257"/>
      <c r="AA59" s="257"/>
      <c r="AB59" s="257"/>
      <c r="AC59" s="257"/>
      <c r="AD59" s="54"/>
      <c r="AE59" s="257"/>
      <c r="AF59" s="54"/>
      <c r="AG59" s="257"/>
      <c r="AH59" s="257"/>
      <c r="AI59" s="257"/>
      <c r="AJ59" s="257"/>
      <c r="AK59" s="257"/>
      <c r="AL59" s="257"/>
      <c r="AM59" s="257"/>
      <c r="AN59" s="257"/>
      <c r="AO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</row>
    <row r="60" spans="1:164">
      <c r="A60" s="54"/>
      <c r="B60" s="54"/>
      <c r="C60" s="54"/>
      <c r="D60" s="55"/>
      <c r="E60" s="55"/>
      <c r="F60" s="487"/>
      <c r="G60" s="487"/>
      <c r="H60" s="55"/>
      <c r="I60" s="55"/>
      <c r="J60" s="55"/>
      <c r="K60" s="55"/>
      <c r="L60" s="55"/>
      <c r="M60" s="55"/>
      <c r="N60" s="55"/>
      <c r="O60" s="55"/>
      <c r="P60" s="55"/>
      <c r="Q60" s="54"/>
      <c r="R60" s="54"/>
      <c r="S60" s="54"/>
      <c r="T60" s="54"/>
      <c r="U60" s="54"/>
      <c r="V60" s="54"/>
      <c r="W60" s="257"/>
      <c r="X60" s="257"/>
      <c r="Y60" s="257"/>
      <c r="Z60" s="257"/>
      <c r="AA60" s="257"/>
      <c r="AB60" s="257"/>
      <c r="AC60" s="257"/>
      <c r="AD60" s="54"/>
      <c r="AE60" s="257"/>
      <c r="AF60" s="54"/>
      <c r="AG60" s="257"/>
      <c r="AH60" s="257"/>
      <c r="AI60" s="257"/>
      <c r="AJ60" s="257"/>
      <c r="AK60" s="257"/>
      <c r="AL60" s="257"/>
      <c r="AM60" s="257"/>
      <c r="AN60" s="257"/>
      <c r="AO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</row>
    <row r="61" spans="1:164">
      <c r="A61" s="54"/>
      <c r="B61" s="54"/>
      <c r="C61" s="54"/>
      <c r="D61" s="55"/>
      <c r="E61" s="55"/>
      <c r="F61" s="487"/>
      <c r="G61" s="487"/>
      <c r="H61" s="55"/>
      <c r="I61" s="55"/>
      <c r="J61" s="55"/>
      <c r="K61" s="55"/>
      <c r="L61" s="55"/>
      <c r="M61" s="55"/>
      <c r="N61" s="55"/>
      <c r="O61" s="55"/>
      <c r="P61" s="55"/>
      <c r="Q61" s="54"/>
      <c r="R61" s="54"/>
      <c r="S61" s="54"/>
      <c r="T61" s="54"/>
      <c r="U61" s="54"/>
      <c r="V61" s="54"/>
      <c r="W61" s="257"/>
      <c r="X61" s="257"/>
      <c r="Y61" s="257"/>
      <c r="Z61" s="257"/>
      <c r="AA61" s="257"/>
      <c r="AB61" s="257"/>
      <c r="AC61" s="257"/>
      <c r="AD61" s="54"/>
      <c r="AE61" s="257"/>
      <c r="AF61" s="54"/>
      <c r="AG61" s="257"/>
      <c r="AH61" s="257"/>
      <c r="AI61" s="257"/>
      <c r="AJ61" s="257"/>
      <c r="AK61" s="257"/>
      <c r="AL61" s="257"/>
      <c r="AM61" s="257"/>
      <c r="AN61" s="257"/>
      <c r="AO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</row>
    <row r="62" spans="1:164">
      <c r="A62" s="275"/>
      <c r="B62" s="275"/>
      <c r="C62" s="275"/>
      <c r="D62" s="335"/>
      <c r="E62" s="335"/>
      <c r="F62" s="486"/>
      <c r="G62" s="486"/>
      <c r="H62" s="335"/>
      <c r="I62" s="335"/>
      <c r="J62" s="335"/>
      <c r="K62" s="335"/>
      <c r="L62" s="335"/>
      <c r="M62" s="335"/>
      <c r="N62" s="55"/>
      <c r="O62" s="55"/>
      <c r="P62" s="55"/>
      <c r="Q62" s="54"/>
      <c r="R62" s="54"/>
      <c r="S62" s="54"/>
      <c r="T62" s="54"/>
      <c r="U62" s="54"/>
      <c r="V62" s="54"/>
      <c r="W62" s="257"/>
      <c r="X62" s="257"/>
      <c r="Y62" s="257"/>
      <c r="Z62" s="257"/>
      <c r="AA62" s="257"/>
      <c r="AB62" s="257"/>
      <c r="AC62" s="257"/>
      <c r="AD62" s="54"/>
      <c r="AE62" s="257"/>
      <c r="AF62" s="54"/>
      <c r="AG62" s="257"/>
      <c r="AH62" s="257"/>
      <c r="AI62" s="257"/>
      <c r="AJ62" s="257"/>
      <c r="AK62" s="257"/>
      <c r="AL62" s="257"/>
      <c r="AM62" s="257"/>
      <c r="AN62" s="257"/>
      <c r="AO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</row>
    <row r="63" spans="1:164">
      <c r="A63" s="275"/>
      <c r="B63" s="275"/>
      <c r="C63" s="275"/>
      <c r="D63" s="335"/>
      <c r="E63" s="335"/>
      <c r="F63" s="486"/>
      <c r="G63" s="486"/>
      <c r="H63" s="335"/>
      <c r="I63" s="335"/>
      <c r="J63" s="335"/>
      <c r="K63" s="335"/>
      <c r="L63" s="335"/>
      <c r="M63" s="335"/>
      <c r="N63" s="55"/>
      <c r="O63" s="55"/>
      <c r="P63" s="55"/>
      <c r="Q63" s="54"/>
      <c r="R63" s="54"/>
      <c r="S63" s="54"/>
      <c r="T63" s="54"/>
      <c r="U63" s="54"/>
      <c r="V63" s="54"/>
      <c r="W63" s="257"/>
      <c r="X63" s="257"/>
      <c r="Y63" s="257"/>
      <c r="Z63" s="257"/>
      <c r="AA63" s="257"/>
      <c r="AB63" s="257"/>
      <c r="AC63" s="257"/>
      <c r="AD63" s="54"/>
      <c r="AE63" s="257"/>
      <c r="AF63" s="54"/>
      <c r="AG63" s="257"/>
      <c r="AH63" s="257"/>
      <c r="AI63" s="257"/>
      <c r="AJ63" s="257"/>
      <c r="AK63" s="257"/>
      <c r="AL63" s="257"/>
      <c r="AM63" s="257"/>
      <c r="AN63" s="257"/>
      <c r="AO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</row>
    <row r="64" spans="1:164">
      <c r="A64" s="353"/>
      <c r="B64" s="353"/>
      <c r="C64" s="353"/>
      <c r="D64" s="276"/>
      <c r="E64" s="335"/>
      <c r="F64" s="486"/>
      <c r="G64" s="486"/>
      <c r="H64" s="335"/>
      <c r="I64" s="335"/>
      <c r="J64" s="335"/>
      <c r="K64" s="335"/>
      <c r="L64" s="335"/>
      <c r="M64" s="335"/>
      <c r="N64" s="335"/>
      <c r="O64" s="335"/>
      <c r="P64" s="335"/>
      <c r="Q64" s="275"/>
      <c r="R64" s="54"/>
      <c r="S64" s="54"/>
      <c r="T64" s="54"/>
      <c r="U64" s="54"/>
      <c r="V64" s="54"/>
      <c r="W64" s="257"/>
      <c r="X64" s="257"/>
      <c r="Y64" s="257"/>
      <c r="Z64" s="257"/>
      <c r="AA64" s="257"/>
      <c r="AB64" s="257"/>
      <c r="AC64" s="257"/>
      <c r="AD64" s="54"/>
      <c r="AE64" s="257"/>
      <c r="AF64" s="54"/>
      <c r="AG64" s="257"/>
      <c r="AH64" s="257"/>
      <c r="AI64" s="257"/>
      <c r="AJ64" s="257"/>
      <c r="AK64" s="257"/>
      <c r="AL64" s="257"/>
      <c r="AM64" s="257"/>
      <c r="AN64" s="257"/>
      <c r="AO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</row>
    <row r="65" spans="1:164">
      <c r="A65" s="353"/>
      <c r="B65" s="354" t="s">
        <v>56</v>
      </c>
      <c r="C65" s="353">
        <f>MAX(Teams!5:5)</f>
        <v>268</v>
      </c>
      <c r="D65" s="276"/>
      <c r="E65" s="335"/>
      <c r="F65" s="486"/>
      <c r="G65" s="486"/>
      <c r="H65" s="335"/>
      <c r="I65" s="335"/>
      <c r="J65" s="335"/>
      <c r="K65" s="335"/>
      <c r="L65" s="335"/>
      <c r="M65" s="335"/>
      <c r="N65" s="335"/>
      <c r="O65" s="335"/>
      <c r="P65" s="335"/>
      <c r="Q65" s="275"/>
      <c r="R65" s="54"/>
      <c r="S65" s="54"/>
      <c r="T65" s="54"/>
      <c r="U65" s="54"/>
      <c r="V65" s="54"/>
      <c r="W65" s="257"/>
      <c r="X65" s="257"/>
      <c r="Y65" s="257"/>
      <c r="Z65" s="257"/>
      <c r="AA65" s="257"/>
      <c r="AB65" s="257"/>
      <c r="AC65" s="257"/>
      <c r="AD65" s="54"/>
      <c r="AE65" s="257"/>
      <c r="AF65" s="54"/>
      <c r="AG65" s="257"/>
      <c r="AH65" s="257"/>
      <c r="AI65" s="257"/>
      <c r="AJ65" s="257"/>
      <c r="AK65" s="257"/>
      <c r="AL65" s="257"/>
      <c r="AM65" s="257"/>
      <c r="AN65" s="257"/>
      <c r="AO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</row>
    <row r="66" spans="1:164">
      <c r="A66" s="353"/>
      <c r="B66" s="354" t="s">
        <v>337</v>
      </c>
      <c r="C66" s="353">
        <f>MAX(Teams!11:11)</f>
        <v>295</v>
      </c>
      <c r="D66" s="276"/>
      <c r="E66" s="335"/>
      <c r="F66" s="486"/>
      <c r="G66" s="486"/>
      <c r="H66" s="335"/>
      <c r="I66" s="335"/>
      <c r="J66" s="335"/>
      <c r="K66" s="335"/>
      <c r="L66" s="335"/>
      <c r="M66" s="335"/>
      <c r="N66" s="335"/>
      <c r="O66" s="335"/>
      <c r="P66" s="335"/>
      <c r="Q66" s="275"/>
      <c r="R66" s="54"/>
      <c r="S66" s="54"/>
      <c r="T66" s="54"/>
      <c r="U66" s="54"/>
      <c r="V66" s="54"/>
      <c r="W66" s="257"/>
      <c r="X66" s="257"/>
      <c r="Y66" s="257"/>
      <c r="Z66" s="257"/>
      <c r="AA66" s="257"/>
      <c r="AB66" s="257"/>
      <c r="AC66" s="257"/>
      <c r="AD66" s="54"/>
      <c r="AE66" s="257"/>
      <c r="AF66" s="54"/>
      <c r="AG66" s="257"/>
      <c r="AH66" s="257"/>
      <c r="AI66" s="257"/>
      <c r="AJ66" s="257"/>
      <c r="AK66" s="257"/>
      <c r="AL66" s="257"/>
      <c r="AM66" s="257"/>
      <c r="AN66" s="257"/>
      <c r="AO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</row>
    <row r="67" spans="1:164">
      <c r="A67" s="353"/>
      <c r="B67" s="354" t="s">
        <v>57</v>
      </c>
      <c r="C67" s="353">
        <f>MAX(Teams!17:17)</f>
        <v>275</v>
      </c>
      <c r="D67" s="276"/>
      <c r="E67" s="335"/>
      <c r="F67" s="486"/>
      <c r="G67" s="486"/>
      <c r="H67" s="335"/>
      <c r="I67" s="335"/>
      <c r="J67" s="335"/>
      <c r="K67" s="335"/>
      <c r="L67" s="335"/>
      <c r="M67" s="335"/>
      <c r="N67" s="335"/>
      <c r="O67" s="335"/>
      <c r="P67" s="335"/>
      <c r="Q67" s="275"/>
      <c r="R67" s="54"/>
      <c r="S67" s="54"/>
      <c r="T67" s="54"/>
      <c r="U67" s="54"/>
      <c r="V67" s="54"/>
      <c r="W67" s="257"/>
      <c r="X67" s="257"/>
      <c r="Y67" s="257"/>
      <c r="Z67" s="257"/>
      <c r="AA67" s="257"/>
      <c r="AB67" s="257"/>
      <c r="AC67" s="257"/>
      <c r="AD67" s="54"/>
      <c r="AE67" s="257"/>
      <c r="AF67" s="54"/>
      <c r="AG67" s="257"/>
      <c r="AH67" s="257"/>
      <c r="AI67" s="257"/>
      <c r="AJ67" s="257"/>
      <c r="AK67" s="257"/>
      <c r="AL67" s="257"/>
      <c r="AM67" s="257"/>
      <c r="AN67" s="257"/>
      <c r="AO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</row>
    <row r="68" spans="1:164">
      <c r="A68" s="353"/>
      <c r="B68" s="354" t="s">
        <v>73</v>
      </c>
      <c r="C68" s="353">
        <f>MAX(Teams!23:23)</f>
        <v>302</v>
      </c>
      <c r="D68" s="276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275"/>
      <c r="R68" s="54"/>
      <c r="S68" s="54"/>
      <c r="T68" s="54"/>
      <c r="U68" s="54"/>
      <c r="V68" s="54"/>
      <c r="W68" s="257"/>
      <c r="X68" s="257"/>
      <c r="Y68" s="257"/>
      <c r="Z68" s="257"/>
      <c r="AA68" s="257"/>
      <c r="AB68" s="257"/>
      <c r="AC68" s="257"/>
      <c r="AD68" s="54"/>
      <c r="AE68" s="257"/>
      <c r="AF68" s="54"/>
      <c r="AG68" s="257"/>
      <c r="AH68" s="257"/>
      <c r="AI68" s="257"/>
      <c r="AJ68" s="257"/>
      <c r="AK68" s="257"/>
      <c r="AL68" s="257"/>
      <c r="AM68" s="257"/>
      <c r="AN68" s="257"/>
      <c r="AO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</row>
    <row r="69" spans="1:164">
      <c r="A69" s="353"/>
      <c r="B69" s="354" t="s">
        <v>58</v>
      </c>
      <c r="C69" s="353">
        <f>MAX(Teams!29:29)</f>
        <v>307</v>
      </c>
      <c r="D69" s="276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275"/>
      <c r="R69" s="54"/>
      <c r="S69" s="54"/>
      <c r="T69" s="54"/>
      <c r="U69" s="54"/>
      <c r="V69" s="54"/>
      <c r="W69" s="257"/>
      <c r="X69" s="257"/>
      <c r="Y69" s="257"/>
      <c r="Z69" s="257"/>
      <c r="AA69" s="257"/>
      <c r="AB69" s="257"/>
      <c r="AC69" s="257"/>
      <c r="AD69" s="54"/>
      <c r="AE69" s="257"/>
      <c r="AF69" s="54"/>
      <c r="AG69" s="257"/>
      <c r="AH69" s="257"/>
      <c r="AI69" s="257"/>
      <c r="AJ69" s="257"/>
      <c r="AK69" s="257"/>
      <c r="AL69" s="257"/>
      <c r="AM69" s="257"/>
      <c r="AN69" s="257"/>
      <c r="AO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</row>
    <row r="70" spans="1:164">
      <c r="A70" s="353"/>
      <c r="B70" s="354" t="s">
        <v>59</v>
      </c>
      <c r="C70" s="353">
        <f>MAX(Teams!35:35)</f>
        <v>311</v>
      </c>
      <c r="D70" s="276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275"/>
      <c r="R70" s="54"/>
      <c r="S70" s="54"/>
      <c r="T70" s="54"/>
      <c r="U70" s="54"/>
      <c r="V70" s="54"/>
      <c r="W70" s="257"/>
      <c r="X70" s="257"/>
      <c r="Y70" s="257"/>
      <c r="Z70" s="257"/>
      <c r="AA70" s="257"/>
      <c r="AB70" s="257"/>
      <c r="AC70" s="257"/>
      <c r="AD70" s="54"/>
      <c r="AE70" s="257"/>
      <c r="AF70" s="54"/>
      <c r="AG70" s="257"/>
      <c r="AH70" s="257"/>
      <c r="AI70" s="257"/>
      <c r="AJ70" s="257"/>
      <c r="AK70" s="257"/>
      <c r="AL70" s="257"/>
      <c r="AM70" s="257"/>
      <c r="AN70" s="257"/>
      <c r="AO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</row>
    <row r="71" spans="1:164">
      <c r="A71" s="353"/>
      <c r="B71" s="354" t="s">
        <v>60</v>
      </c>
      <c r="C71" s="353">
        <f>MAX(Teams!41:41)</f>
        <v>278</v>
      </c>
      <c r="D71" s="276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275"/>
      <c r="R71" s="54"/>
      <c r="S71" s="54"/>
      <c r="T71" s="54"/>
      <c r="U71" s="54"/>
      <c r="V71" s="54"/>
      <c r="W71" s="257"/>
      <c r="X71" s="257"/>
      <c r="Y71" s="257"/>
      <c r="Z71" s="257"/>
      <c r="AA71" s="257"/>
      <c r="AB71" s="257"/>
      <c r="AC71" s="257"/>
      <c r="AD71" s="54"/>
      <c r="AE71" s="257"/>
      <c r="AF71" s="54"/>
      <c r="AG71" s="257"/>
      <c r="AH71" s="257"/>
      <c r="AI71" s="257"/>
      <c r="AJ71" s="257"/>
      <c r="AK71" s="257"/>
      <c r="AL71" s="257"/>
      <c r="AM71" s="257"/>
      <c r="AN71" s="257"/>
      <c r="AO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</row>
    <row r="72" spans="1:164">
      <c r="A72" s="353"/>
      <c r="B72" s="354" t="s">
        <v>61</v>
      </c>
      <c r="C72" s="353">
        <f>MAX(Teams!47:47)</f>
        <v>285</v>
      </c>
      <c r="D72" s="276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275"/>
      <c r="R72" s="54"/>
      <c r="S72" s="54"/>
      <c r="T72" s="54"/>
      <c r="U72" s="54"/>
      <c r="V72" s="54"/>
      <c r="W72" s="257"/>
      <c r="X72" s="257"/>
      <c r="Y72" s="257"/>
      <c r="Z72" s="257"/>
      <c r="AA72" s="257"/>
      <c r="AB72" s="257"/>
      <c r="AC72" s="257"/>
      <c r="AD72" s="54"/>
      <c r="AE72" s="257"/>
      <c r="AF72" s="54"/>
      <c r="AG72" s="257"/>
      <c r="AH72" s="257"/>
      <c r="AI72" s="257"/>
      <c r="AJ72" s="257"/>
      <c r="AK72" s="257"/>
      <c r="AL72" s="257"/>
      <c r="AM72" s="257"/>
      <c r="AN72" s="257"/>
      <c r="AO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</row>
    <row r="73" spans="1:164">
      <c r="A73" s="353"/>
      <c r="B73" s="354" t="s">
        <v>62</v>
      </c>
      <c r="C73" s="353">
        <f>MAX(Teams!53:53)</f>
        <v>289</v>
      </c>
      <c r="D73" s="276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275"/>
      <c r="R73" s="54"/>
      <c r="S73" s="54"/>
      <c r="T73" s="54"/>
      <c r="U73" s="54"/>
      <c r="V73" s="54"/>
      <c r="W73" s="257"/>
      <c r="X73" s="257"/>
      <c r="Y73" s="257"/>
      <c r="Z73" s="257"/>
      <c r="AA73" s="257"/>
      <c r="AB73" s="257"/>
      <c r="AC73" s="257"/>
      <c r="AD73" s="54"/>
      <c r="AE73" s="257"/>
      <c r="AF73" s="54"/>
      <c r="AG73" s="257"/>
      <c r="AH73" s="257"/>
      <c r="AI73" s="257"/>
      <c r="AJ73" s="257"/>
      <c r="AK73" s="257"/>
      <c r="AL73" s="257"/>
      <c r="AM73" s="257"/>
      <c r="AN73" s="257"/>
      <c r="AO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</row>
    <row r="74" spans="1:164">
      <c r="A74" s="353"/>
      <c r="B74" s="354" t="s">
        <v>63</v>
      </c>
      <c r="C74" s="353">
        <f>MAX(Teams!59:59)</f>
        <v>289</v>
      </c>
      <c r="D74" s="276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275"/>
      <c r="R74" s="54"/>
      <c r="S74" s="54"/>
      <c r="T74" s="54"/>
      <c r="U74" s="54"/>
      <c r="V74" s="54"/>
      <c r="W74" s="257"/>
      <c r="X74" s="257"/>
      <c r="Y74" s="257"/>
      <c r="Z74" s="257"/>
      <c r="AA74" s="257"/>
      <c r="AB74" s="257"/>
      <c r="AC74" s="257"/>
      <c r="AD74" s="54"/>
      <c r="AE74" s="257"/>
      <c r="AF74" s="54"/>
      <c r="AG74" s="257"/>
      <c r="AH74" s="257"/>
      <c r="AI74" s="257"/>
      <c r="AJ74" s="257"/>
      <c r="AK74" s="257"/>
      <c r="AL74" s="257"/>
      <c r="AM74" s="257"/>
      <c r="AN74" s="257"/>
      <c r="AO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</row>
    <row r="75" spans="1:164">
      <c r="A75" s="353"/>
      <c r="B75" s="354" t="s">
        <v>64</v>
      </c>
      <c r="C75" s="353">
        <f>MAX(Teams!65:65)</f>
        <v>292</v>
      </c>
      <c r="D75" s="276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275"/>
      <c r="R75" s="54"/>
      <c r="S75" s="54"/>
      <c r="T75" s="54"/>
      <c r="U75" s="54"/>
      <c r="V75" s="54"/>
      <c r="W75" s="257"/>
      <c r="X75" s="257"/>
      <c r="Y75" s="257"/>
      <c r="Z75" s="257"/>
      <c r="AA75" s="257"/>
      <c r="AB75" s="257"/>
      <c r="AC75" s="257"/>
      <c r="AD75" s="54"/>
      <c r="AE75" s="257"/>
      <c r="AF75" s="54"/>
      <c r="AG75" s="257"/>
      <c r="AH75" s="257"/>
      <c r="AI75" s="257"/>
      <c r="AJ75" s="257"/>
      <c r="AK75" s="257"/>
      <c r="AL75" s="257"/>
      <c r="AM75" s="257"/>
      <c r="AN75" s="257"/>
      <c r="AO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</row>
    <row r="76" spans="1:164">
      <c r="A76" s="353"/>
      <c r="B76" s="354" t="s">
        <v>65</v>
      </c>
      <c r="C76" s="353">
        <f>MAX(Teams!71:71)</f>
        <v>273</v>
      </c>
      <c r="D76" s="276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275"/>
      <c r="R76" s="54"/>
      <c r="S76" s="54"/>
      <c r="T76" s="54"/>
      <c r="U76" s="54"/>
      <c r="V76" s="54"/>
      <c r="W76" s="257"/>
      <c r="X76" s="257"/>
      <c r="Y76" s="257"/>
      <c r="Z76" s="257"/>
      <c r="AA76" s="257"/>
      <c r="AB76" s="257"/>
      <c r="AC76" s="257"/>
      <c r="AD76" s="54"/>
      <c r="AE76" s="257"/>
      <c r="AF76" s="54"/>
      <c r="AG76" s="257"/>
      <c r="AH76" s="257"/>
      <c r="AI76" s="257"/>
      <c r="AJ76" s="257"/>
      <c r="AK76" s="257"/>
      <c r="AL76" s="257"/>
      <c r="AM76" s="257"/>
      <c r="AN76" s="257"/>
      <c r="AO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</row>
    <row r="77" spans="1:164">
      <c r="A77" s="353"/>
      <c r="B77" s="354" t="s">
        <v>355</v>
      </c>
      <c r="C77" s="353">
        <f>MAX(Teams!77:77)</f>
        <v>304</v>
      </c>
      <c r="D77" s="276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275"/>
      <c r="R77" s="54"/>
      <c r="S77" s="54"/>
      <c r="T77" s="54"/>
      <c r="U77" s="54"/>
      <c r="V77" s="54"/>
      <c r="W77" s="257"/>
      <c r="X77" s="257"/>
      <c r="Y77" s="257"/>
      <c r="Z77" s="257"/>
      <c r="AA77" s="257"/>
      <c r="AB77" s="257"/>
      <c r="AC77" s="257"/>
      <c r="AD77" s="54"/>
      <c r="AE77" s="257"/>
      <c r="AF77" s="54"/>
      <c r="AG77" s="257"/>
      <c r="AH77" s="257"/>
      <c r="AI77" s="257"/>
      <c r="AJ77" s="257"/>
      <c r="AK77" s="257"/>
      <c r="AL77" s="257"/>
      <c r="AM77" s="257"/>
      <c r="AN77" s="257"/>
      <c r="AO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</row>
    <row r="78" spans="1:164">
      <c r="A78" s="353"/>
      <c r="B78" s="354" t="s">
        <v>334</v>
      </c>
      <c r="C78" s="353">
        <f>MAX(Teams!83:83)</f>
        <v>315</v>
      </c>
      <c r="D78" s="276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275"/>
      <c r="R78" s="54"/>
      <c r="S78" s="54"/>
      <c r="T78" s="54"/>
      <c r="U78" s="54"/>
      <c r="V78" s="54"/>
      <c r="W78" s="257"/>
      <c r="X78" s="257"/>
      <c r="Y78" s="257"/>
      <c r="Z78" s="257"/>
      <c r="AA78" s="257"/>
      <c r="AB78" s="257"/>
      <c r="AC78" s="257"/>
      <c r="AD78" s="54"/>
      <c r="AE78" s="257"/>
      <c r="AF78" s="54"/>
      <c r="AG78" s="257"/>
      <c r="AH78" s="257"/>
      <c r="AI78" s="257"/>
      <c r="AJ78" s="257"/>
      <c r="AK78" s="257"/>
      <c r="AL78" s="257"/>
      <c r="AM78" s="257"/>
      <c r="AN78" s="257"/>
      <c r="AO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</row>
    <row r="79" spans="1:164">
      <c r="A79" s="353"/>
      <c r="B79" s="354" t="s">
        <v>66</v>
      </c>
      <c r="C79" s="353">
        <f>MAX(Teams!89:89)</f>
        <v>294</v>
      </c>
      <c r="D79" s="276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275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</row>
    <row r="80" spans="1:164">
      <c r="A80" s="353"/>
      <c r="B80" s="354" t="s">
        <v>111</v>
      </c>
      <c r="C80" s="353">
        <f>MAX(Teams!95:95)</f>
        <v>262</v>
      </c>
      <c r="D80" s="276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275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</row>
    <row r="81" spans="1:164">
      <c r="A81" s="353"/>
      <c r="B81" s="354" t="s">
        <v>67</v>
      </c>
      <c r="C81" s="353">
        <f>MAX(Teams!101:101)</f>
        <v>237</v>
      </c>
      <c r="D81" s="276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275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</row>
    <row r="82" spans="1:164">
      <c r="A82" s="353"/>
      <c r="B82" s="354" t="s">
        <v>68</v>
      </c>
      <c r="C82" s="353">
        <f>MAX(Teams!107:107)</f>
        <v>253</v>
      </c>
      <c r="D82" s="276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275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</row>
    <row r="83" spans="1:164">
      <c r="A83" s="353"/>
      <c r="B83" s="353"/>
      <c r="C83" s="353"/>
      <c r="D83" s="276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275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</row>
    <row r="84" spans="1:164">
      <c r="A84" s="275"/>
      <c r="B84" s="275"/>
      <c r="C84" s="27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275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</row>
    <row r="85" spans="1:164">
      <c r="A85" s="275"/>
      <c r="B85" s="275"/>
      <c r="C85" s="27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275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</row>
    <row r="86" spans="1:164">
      <c r="A86" s="275"/>
      <c r="B86" s="275"/>
      <c r="C86" s="27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275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</row>
    <row r="87" spans="1:164">
      <c r="A87" s="275"/>
      <c r="B87" s="275"/>
      <c r="C87" s="27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275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</row>
    <row r="88" spans="1:164">
      <c r="A88" s="275"/>
      <c r="B88" s="275"/>
      <c r="C88" s="27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55"/>
      <c r="O88" s="55"/>
      <c r="P88" s="55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</row>
    <row r="89" spans="1:164">
      <c r="A89" s="275"/>
      <c r="B89" s="355"/>
      <c r="C89" s="355"/>
      <c r="D89" s="355"/>
      <c r="E89" s="355"/>
      <c r="F89" s="355"/>
      <c r="G89" s="355"/>
      <c r="H89" s="355"/>
      <c r="I89" s="355"/>
      <c r="J89" s="355"/>
      <c r="K89" s="355"/>
      <c r="L89" s="355"/>
      <c r="M89" s="355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</row>
    <row r="90" spans="1:164">
      <c r="A90" s="355"/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52"/>
      <c r="O90" s="52"/>
      <c r="P90" s="52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</row>
    <row r="91" spans="1:164">
      <c r="A91" s="355"/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52"/>
      <c r="O91" s="52"/>
      <c r="P91" s="52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</row>
    <row r="92" spans="1:164">
      <c r="A92" s="355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52"/>
      <c r="O92" s="52"/>
      <c r="P92" s="52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</row>
    <row r="93" spans="1:164">
      <c r="A93" s="355"/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52"/>
      <c r="O93" s="52"/>
      <c r="P93" s="52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</row>
    <row r="94" spans="1:164">
      <c r="A94" s="355"/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52"/>
      <c r="O94" s="52"/>
      <c r="P94" s="52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</row>
    <row r="95" spans="1:164">
      <c r="A95" s="355"/>
      <c r="B95" s="356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52"/>
      <c r="O95" s="52"/>
      <c r="P95" s="52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</row>
    <row r="96" spans="1:164">
      <c r="A96" s="355"/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52"/>
      <c r="O96" s="52"/>
      <c r="P96" s="52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</row>
    <row r="97" spans="1:164">
      <c r="A97" s="355"/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52"/>
      <c r="O97" s="52"/>
      <c r="P97" s="52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</row>
    <row r="98" spans="1:164">
      <c r="A98" s="355"/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52"/>
      <c r="O98" s="52"/>
      <c r="P98" s="52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</row>
    <row r="99" spans="1:164">
      <c r="A99" s="355"/>
      <c r="B99" s="356"/>
      <c r="C99" s="356"/>
      <c r="D99" s="356"/>
      <c r="E99" s="356"/>
      <c r="F99" s="356"/>
      <c r="G99" s="356"/>
      <c r="H99" s="356"/>
      <c r="I99" s="356"/>
      <c r="J99" s="356"/>
      <c r="K99" s="356"/>
      <c r="L99" s="356"/>
      <c r="M99" s="356"/>
      <c r="N99" s="52"/>
      <c r="O99" s="52"/>
      <c r="P99" s="52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</row>
    <row r="100" spans="1:164">
      <c r="A100" s="355"/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52"/>
      <c r="O100" s="52"/>
      <c r="P100" s="52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</row>
    <row r="101" spans="1:164">
      <c r="A101" s="355"/>
      <c r="B101" s="356"/>
      <c r="C101" s="356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52"/>
      <c r="O101" s="52"/>
      <c r="P101" s="52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</row>
    <row r="102" spans="1:164">
      <c r="A102" s="355"/>
      <c r="B102" s="356"/>
      <c r="C102" s="356"/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  <c r="N102" s="52"/>
      <c r="O102" s="52"/>
      <c r="P102" s="52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</row>
    <row r="103" spans="1:164">
      <c r="A103" s="355"/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52"/>
      <c r="O103" s="52"/>
      <c r="P103" s="52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</row>
    <row r="104" spans="1:164">
      <c r="A104" s="355"/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52"/>
      <c r="O104" s="52"/>
      <c r="P104" s="52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</row>
    <row r="105" spans="1:164">
      <c r="A105" s="355"/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52"/>
      <c r="O105" s="52"/>
      <c r="P105" s="52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</row>
    <row r="106" spans="1:164">
      <c r="A106" s="355"/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52"/>
      <c r="O106" s="52"/>
      <c r="P106" s="52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</row>
    <row r="107" spans="1:164">
      <c r="A107" s="355"/>
      <c r="B107" s="356"/>
      <c r="C107" s="356"/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  <c r="N107" s="52"/>
      <c r="O107" s="52"/>
      <c r="P107" s="52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</row>
    <row r="108" spans="1:164">
      <c r="A108" s="355"/>
      <c r="B108" s="356"/>
      <c r="C108" s="356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52"/>
      <c r="O108" s="52"/>
      <c r="P108" s="52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</row>
    <row r="109" spans="1:164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</row>
    <row r="110" spans="1:164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</row>
    <row r="111" spans="1:164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</row>
    <row r="112" spans="1:164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</row>
    <row r="113" spans="2:164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</row>
    <row r="114" spans="2:164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</row>
    <row r="115" spans="2:164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</row>
    <row r="116" spans="2:164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</row>
    <row r="117" spans="2:164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</row>
    <row r="118" spans="2:164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</row>
  </sheetData>
  <sortState ref="AV22:AX39">
    <sortCondition descending="1" ref="AX22:AX39"/>
  </sortState>
  <mergeCells count="155">
    <mergeCell ref="BB11:BC11"/>
    <mergeCell ref="BB12:BC12"/>
    <mergeCell ref="BB13:BC13"/>
    <mergeCell ref="BB14:BC14"/>
    <mergeCell ref="BB15:BC15"/>
    <mergeCell ref="BB16:BC16"/>
    <mergeCell ref="BB17:BC17"/>
    <mergeCell ref="BB18:BC18"/>
    <mergeCell ref="BB19:BC19"/>
    <mergeCell ref="BB2:BC2"/>
    <mergeCell ref="BB3:BC3"/>
    <mergeCell ref="BB4:BC4"/>
    <mergeCell ref="BB5:BC5"/>
    <mergeCell ref="BB6:BC6"/>
    <mergeCell ref="BB7:BC7"/>
    <mergeCell ref="BB8:BC8"/>
    <mergeCell ref="BB9:BC9"/>
    <mergeCell ref="BB10:BC10"/>
    <mergeCell ref="D39:E39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J33:O33"/>
    <mergeCell ref="J34:O34"/>
    <mergeCell ref="J35:O35"/>
    <mergeCell ref="J36:O36"/>
    <mergeCell ref="U39:W39"/>
    <mergeCell ref="P42:Q42"/>
    <mergeCell ref="P49:Q49"/>
    <mergeCell ref="P43:Q43"/>
    <mergeCell ref="P44:Q44"/>
    <mergeCell ref="P45:Q45"/>
    <mergeCell ref="P46:Q46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F66:G66"/>
    <mergeCell ref="F67:G67"/>
    <mergeCell ref="F61:G61"/>
    <mergeCell ref="F62:G62"/>
    <mergeCell ref="F63:G63"/>
    <mergeCell ref="F64:G64"/>
    <mergeCell ref="F65:G65"/>
    <mergeCell ref="F60:G60"/>
    <mergeCell ref="U21:W21"/>
    <mergeCell ref="U26:W26"/>
    <mergeCell ref="U27:W27"/>
    <mergeCell ref="U28:W28"/>
    <mergeCell ref="U29:W29"/>
    <mergeCell ref="U25:W25"/>
    <mergeCell ref="U24:W24"/>
    <mergeCell ref="U23:W23"/>
    <mergeCell ref="U22:W22"/>
    <mergeCell ref="P58:Q58"/>
    <mergeCell ref="P59:Q59"/>
    <mergeCell ref="P56:Q56"/>
    <mergeCell ref="J56:O56"/>
    <mergeCell ref="J57:O57"/>
    <mergeCell ref="J58:O58"/>
    <mergeCell ref="J59:O59"/>
    <mergeCell ref="P57:Q57"/>
    <mergeCell ref="P52:Q52"/>
    <mergeCell ref="P53:Q53"/>
    <mergeCell ref="P54:Q54"/>
    <mergeCell ref="P55:Q55"/>
    <mergeCell ref="J52:O52"/>
    <mergeCell ref="J53:O53"/>
    <mergeCell ref="J54:O54"/>
    <mergeCell ref="J55:O55"/>
    <mergeCell ref="P50:Q50"/>
    <mergeCell ref="J21:P21"/>
    <mergeCell ref="J22:O22"/>
    <mergeCell ref="J23:O23"/>
    <mergeCell ref="J24:O24"/>
    <mergeCell ref="J25:O25"/>
    <mergeCell ref="J26:O26"/>
    <mergeCell ref="J27:O27"/>
    <mergeCell ref="J28:O28"/>
    <mergeCell ref="J29:O29"/>
    <mergeCell ref="J37:O37"/>
    <mergeCell ref="J38:O38"/>
    <mergeCell ref="J39:O39"/>
    <mergeCell ref="J48:O48"/>
    <mergeCell ref="J42:O42"/>
    <mergeCell ref="J43:O43"/>
    <mergeCell ref="J44:O44"/>
    <mergeCell ref="J45:O45"/>
    <mergeCell ref="J46:O46"/>
    <mergeCell ref="J47:O47"/>
    <mergeCell ref="J49:O49"/>
    <mergeCell ref="J30:O30"/>
    <mergeCell ref="J31:O31"/>
    <mergeCell ref="J32:O32"/>
    <mergeCell ref="D59:E59"/>
    <mergeCell ref="U40:W40"/>
    <mergeCell ref="D46:E46"/>
    <mergeCell ref="D47:E47"/>
    <mergeCell ref="D48:E48"/>
    <mergeCell ref="D49:E49"/>
    <mergeCell ref="D58:E58"/>
    <mergeCell ref="D42:E42"/>
    <mergeCell ref="D43:E43"/>
    <mergeCell ref="D44:E44"/>
    <mergeCell ref="D45:E45"/>
    <mergeCell ref="D56:E56"/>
    <mergeCell ref="D57:E57"/>
    <mergeCell ref="D53:E53"/>
    <mergeCell ref="D54:E54"/>
    <mergeCell ref="D55:E55"/>
    <mergeCell ref="D50:E50"/>
    <mergeCell ref="D51:E51"/>
    <mergeCell ref="D52:E52"/>
    <mergeCell ref="P51:Q51"/>
    <mergeCell ref="J50:O50"/>
    <mergeCell ref="J51:O51"/>
    <mergeCell ref="P47:Q47"/>
    <mergeCell ref="P48:Q48"/>
  </mergeCells>
  <conditionalFormatting sqref="AO22:AO29">
    <cfRule type="cellIs" dxfId="3470" priority="4" operator="greaterThan">
      <formula>1169</formula>
    </cfRule>
  </conditionalFormatting>
  <conditionalFormatting sqref="X22:AO39">
    <cfRule type="cellIs" dxfId="3469" priority="2" operator="greaterThan">
      <formula>1199</formula>
    </cfRule>
  </conditionalFormatting>
  <conditionalFormatting sqref="X2:AO19">
    <cfRule type="cellIs" dxfId="3468" priority="1" operator="greaterThan">
      <formula>1350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FD133"/>
  <sheetViews>
    <sheetView topLeftCell="A40" zoomScaleNormal="100" workbookViewId="0">
      <selection activeCell="A63" sqref="A63"/>
    </sheetView>
  </sheetViews>
  <sheetFormatPr defaultRowHeight="15"/>
  <cols>
    <col min="1" max="1" width="21" style="86" bestFit="1" customWidth="1"/>
    <col min="2" max="2" width="4.5703125" style="69" customWidth="1"/>
    <col min="3" max="3" width="4.5703125" style="141" customWidth="1"/>
    <col min="4" max="6" width="4.5703125" style="141" bestFit="1" customWidth="1"/>
    <col min="7" max="7" width="4.5703125" style="141" customWidth="1"/>
    <col min="8" max="8" width="5.5703125" style="141" bestFit="1" customWidth="1"/>
    <col min="9" max="9" width="0.7109375" style="141" customWidth="1"/>
    <col min="11" max="11" width="10.140625" style="207" bestFit="1" customWidth="1"/>
    <col min="12" max="12" width="9.28515625" style="196" bestFit="1" customWidth="1"/>
    <col min="13" max="13" width="1.140625" customWidth="1"/>
    <col min="14" max="14" width="2.140625" customWidth="1"/>
    <col min="16" max="16" width="21" style="86" bestFit="1" customWidth="1"/>
    <col min="17" max="17" width="4.5703125" style="69" customWidth="1"/>
    <col min="18" max="18" width="4.5703125" style="141" customWidth="1"/>
    <col min="19" max="21" width="4.5703125" style="141" bestFit="1" customWidth="1"/>
    <col min="22" max="22" width="4.5703125" style="141" customWidth="1"/>
    <col min="23" max="23" width="5.5703125" style="141" bestFit="1" customWidth="1"/>
    <col min="24" max="24" width="0.7109375" style="141" customWidth="1"/>
    <col min="25" max="25" width="9.140625" style="69"/>
    <col min="26" max="26" width="10.140625" style="207" bestFit="1" customWidth="1"/>
    <col min="27" max="27" width="9.28515625" style="196" bestFit="1" customWidth="1"/>
    <col min="28" max="28" width="1.140625" style="69" customWidth="1"/>
    <col min="29" max="29" width="2.140625" style="69" customWidth="1"/>
    <col min="31" max="31" width="21" style="86" bestFit="1" customWidth="1"/>
    <col min="32" max="32" width="4.5703125" style="69" customWidth="1"/>
    <col min="33" max="33" width="4.5703125" style="141" customWidth="1"/>
    <col min="34" max="36" width="4.5703125" style="141" bestFit="1" customWidth="1"/>
    <col min="37" max="37" width="4.5703125" style="141" customWidth="1"/>
    <col min="38" max="38" width="5.5703125" style="141" bestFit="1" customWidth="1"/>
    <col min="39" max="39" width="0.7109375" style="141" customWidth="1"/>
    <col min="40" max="40" width="9.140625" style="69"/>
    <col min="41" max="41" width="10.140625" style="207" bestFit="1" customWidth="1"/>
    <col min="42" max="42" width="9.28515625" style="196" bestFit="1" customWidth="1"/>
    <col min="43" max="43" width="1.140625" style="69" customWidth="1"/>
    <col min="44" max="44" width="2.140625" style="69" customWidth="1"/>
    <col min="46" max="46" width="21" style="86" bestFit="1" customWidth="1"/>
    <col min="47" max="47" width="4.5703125" style="69" customWidth="1"/>
    <col min="48" max="48" width="4.5703125" style="141" customWidth="1"/>
    <col min="49" max="51" width="4.5703125" style="141" bestFit="1" customWidth="1"/>
    <col min="52" max="52" width="4.5703125" style="141" customWidth="1"/>
    <col min="53" max="53" width="5.5703125" style="141" bestFit="1" customWidth="1"/>
    <col min="54" max="54" width="0.7109375" style="141" customWidth="1"/>
    <col min="55" max="55" width="9.140625" style="69"/>
    <col min="56" max="56" width="10.140625" style="207" bestFit="1" customWidth="1"/>
    <col min="57" max="57" width="9.28515625" style="196" bestFit="1" customWidth="1"/>
    <col min="58" max="58" width="1.140625" style="69" customWidth="1"/>
    <col min="59" max="59" width="2.140625" style="69" customWidth="1"/>
    <col min="61" max="61" width="21" style="86" bestFit="1" customWidth="1"/>
    <col min="62" max="62" width="4.5703125" style="69" customWidth="1"/>
    <col min="63" max="63" width="4.5703125" style="141" customWidth="1"/>
    <col min="64" max="66" width="4.5703125" style="141" bestFit="1" customWidth="1"/>
    <col min="67" max="67" width="4.5703125" style="141" customWidth="1"/>
    <col min="68" max="68" width="5.5703125" style="141" bestFit="1" customWidth="1"/>
    <col min="69" max="69" width="0.7109375" style="141" customWidth="1"/>
    <col min="70" max="70" width="9.140625" style="69"/>
    <col min="71" max="71" width="10.140625" style="207" bestFit="1" customWidth="1"/>
    <col min="72" max="72" width="9.28515625" style="196" bestFit="1" customWidth="1"/>
    <col min="73" max="73" width="1.140625" style="69" customWidth="1"/>
    <col min="74" max="74" width="2.140625" style="69" customWidth="1"/>
    <col min="76" max="76" width="21" style="86" bestFit="1" customWidth="1"/>
    <col min="77" max="77" width="4.5703125" style="69" customWidth="1"/>
    <col min="78" max="78" width="4.5703125" style="141" customWidth="1"/>
    <col min="79" max="81" width="4.5703125" style="141" bestFit="1" customWidth="1"/>
    <col min="82" max="82" width="4.5703125" style="141" customWidth="1"/>
    <col min="83" max="83" width="5.5703125" style="141" bestFit="1" customWidth="1"/>
    <col min="84" max="84" width="0.7109375" style="141" customWidth="1"/>
    <col min="85" max="85" width="9.140625" style="69"/>
    <col min="86" max="86" width="10.140625" style="207" bestFit="1" customWidth="1"/>
    <col min="87" max="87" width="9.28515625" style="196" bestFit="1" customWidth="1"/>
    <col min="88" max="88" width="1.140625" style="69" customWidth="1"/>
    <col min="89" max="89" width="2.140625" style="69" customWidth="1"/>
    <col min="91" max="91" width="21" style="86" bestFit="1" customWidth="1"/>
    <col min="92" max="92" width="4.5703125" style="69" customWidth="1"/>
    <col min="93" max="93" width="4.5703125" style="141" customWidth="1"/>
    <col min="94" max="96" width="4.5703125" style="141" bestFit="1" customWidth="1"/>
    <col min="97" max="97" width="4.5703125" style="141" customWidth="1"/>
    <col min="98" max="98" width="5.5703125" style="141" bestFit="1" customWidth="1"/>
    <col min="99" max="99" width="0.7109375" style="141" customWidth="1"/>
    <col min="100" max="100" width="9.140625" style="69"/>
    <col min="101" max="101" width="10.140625" style="207" bestFit="1" customWidth="1"/>
    <col min="102" max="102" width="9.28515625" style="196" bestFit="1" customWidth="1"/>
    <col min="103" max="103" width="1.140625" style="69" customWidth="1"/>
    <col min="104" max="104" width="2.140625" style="69" customWidth="1"/>
    <col min="106" max="106" width="21" style="86" bestFit="1" customWidth="1"/>
    <col min="107" max="107" width="4.5703125" style="69" customWidth="1"/>
    <col min="108" max="108" width="4.5703125" style="141" customWidth="1"/>
    <col min="109" max="111" width="4.5703125" style="141" bestFit="1" customWidth="1"/>
    <col min="112" max="112" width="4.5703125" style="141" customWidth="1"/>
    <col min="113" max="113" width="5.5703125" style="141" bestFit="1" customWidth="1"/>
    <col min="114" max="114" width="0.7109375" style="141" customWidth="1"/>
    <col min="115" max="115" width="9.140625" style="69"/>
    <col min="116" max="116" width="10.140625" style="207" bestFit="1" customWidth="1"/>
    <col min="117" max="117" width="9.28515625" style="196" bestFit="1" customWidth="1"/>
    <col min="118" max="118" width="1.140625" style="69" customWidth="1"/>
    <col min="119" max="119" width="2.140625" style="69" customWidth="1"/>
    <col min="121" max="121" width="21" style="86" bestFit="1" customWidth="1"/>
    <col min="122" max="122" width="4.5703125" style="69" customWidth="1"/>
    <col min="123" max="123" width="4.5703125" style="141" customWidth="1"/>
    <col min="124" max="125" width="4.5703125" style="141" bestFit="1" customWidth="1"/>
    <col min="126" max="126" width="5" style="141" bestFit="1" customWidth="1"/>
    <col min="127" max="127" width="4.5703125" style="141" customWidth="1"/>
    <col min="128" max="128" width="5.5703125" style="141" bestFit="1" customWidth="1"/>
    <col min="129" max="129" width="0.7109375" style="141" customWidth="1"/>
    <col min="130" max="130" width="9.140625" style="69"/>
    <col min="131" max="131" width="10.140625" style="207" bestFit="1" customWidth="1"/>
    <col min="132" max="132" width="9.28515625" style="196" bestFit="1" customWidth="1"/>
    <col min="133" max="133" width="1.140625" style="69" customWidth="1"/>
    <col min="134" max="134" width="2.140625" style="69" customWidth="1"/>
    <col min="136" max="136" width="21" style="86" bestFit="1" customWidth="1"/>
    <col min="137" max="137" width="4.5703125" style="69" customWidth="1"/>
    <col min="138" max="138" width="4.5703125" style="141" customWidth="1"/>
    <col min="139" max="141" width="4.5703125" style="141" bestFit="1" customWidth="1"/>
    <col min="142" max="142" width="4.5703125" style="141" customWidth="1"/>
    <col min="143" max="143" width="5.5703125" style="141" bestFit="1" customWidth="1"/>
    <col min="144" max="144" width="0.7109375" style="141" customWidth="1"/>
    <col min="145" max="145" width="9.140625" style="69"/>
    <col min="146" max="146" width="10.140625" style="207" bestFit="1" customWidth="1"/>
    <col min="147" max="147" width="9.28515625" style="196" bestFit="1" customWidth="1"/>
    <col min="148" max="148" width="1.140625" style="69" customWidth="1"/>
    <col min="149" max="149" width="2.140625" style="69" customWidth="1"/>
    <col min="151" max="151" width="21" style="86" bestFit="1" customWidth="1"/>
    <col min="152" max="152" width="4.5703125" style="69" customWidth="1"/>
    <col min="153" max="153" width="4.5703125" style="141" customWidth="1"/>
    <col min="154" max="154" width="4.5703125" style="141" bestFit="1" customWidth="1"/>
    <col min="155" max="155" width="5" style="141" bestFit="1" customWidth="1"/>
    <col min="156" max="156" width="4.5703125" style="141" bestFit="1" customWidth="1"/>
    <col min="157" max="157" width="4.5703125" style="141" customWidth="1"/>
    <col min="158" max="158" width="5.5703125" style="141" bestFit="1" customWidth="1"/>
    <col min="159" max="159" width="0.7109375" style="141" customWidth="1"/>
    <col min="160" max="160" width="9.140625" style="69"/>
    <col min="161" max="161" width="10.140625" style="207" bestFit="1" customWidth="1"/>
    <col min="162" max="162" width="9.28515625" style="196" bestFit="1" customWidth="1"/>
    <col min="163" max="163" width="1.140625" style="69" customWidth="1"/>
    <col min="164" max="164" width="2.140625" style="69" customWidth="1"/>
    <col min="166" max="166" width="21" style="86" bestFit="1" customWidth="1"/>
    <col min="167" max="167" width="4.5703125" style="69" customWidth="1"/>
    <col min="168" max="168" width="4.5703125" style="141" customWidth="1"/>
    <col min="169" max="171" width="4.5703125" style="141" bestFit="1" customWidth="1"/>
    <col min="172" max="172" width="4.5703125" style="141" customWidth="1"/>
    <col min="173" max="173" width="5.5703125" style="141" bestFit="1" customWidth="1"/>
    <col min="174" max="174" width="0.7109375" style="141" customWidth="1"/>
    <col min="175" max="175" width="9.140625" style="69"/>
    <col min="176" max="176" width="10.140625" style="207" bestFit="1" customWidth="1"/>
    <col min="177" max="177" width="9.28515625" style="196" bestFit="1" customWidth="1"/>
    <col min="178" max="178" width="1.140625" style="69" customWidth="1"/>
    <col min="179" max="179" width="2.140625" style="69" customWidth="1"/>
    <col min="181" max="181" width="21" style="86" bestFit="1" customWidth="1"/>
    <col min="182" max="182" width="4.5703125" style="69" customWidth="1"/>
    <col min="183" max="183" width="4.5703125" style="141" customWidth="1"/>
    <col min="184" max="186" width="4.5703125" style="141" bestFit="1" customWidth="1"/>
    <col min="187" max="187" width="4.5703125" style="141" customWidth="1"/>
    <col min="188" max="188" width="5.5703125" style="141" bestFit="1" customWidth="1"/>
    <col min="189" max="189" width="0.7109375" style="141" customWidth="1"/>
    <col min="190" max="190" width="9.140625" style="69"/>
    <col min="191" max="191" width="10.140625" style="207" bestFit="1" customWidth="1"/>
    <col min="192" max="192" width="9.28515625" style="196" bestFit="1" customWidth="1"/>
    <col min="193" max="193" width="1.140625" style="69" customWidth="1"/>
    <col min="194" max="194" width="2.140625" style="69" customWidth="1"/>
    <col min="196" max="196" width="21" style="86" bestFit="1" customWidth="1"/>
    <col min="197" max="197" width="4.5703125" style="69" customWidth="1"/>
    <col min="198" max="198" width="4.5703125" style="141" customWidth="1"/>
    <col min="199" max="201" width="4.5703125" style="141" bestFit="1" customWidth="1"/>
    <col min="202" max="202" width="4.5703125" style="141" customWidth="1"/>
    <col min="203" max="203" width="5.5703125" style="141" bestFit="1" customWidth="1"/>
    <col min="204" max="204" width="0.7109375" style="141" customWidth="1"/>
    <col min="205" max="205" width="9.140625" style="69"/>
    <col min="206" max="206" width="10.140625" style="207" bestFit="1" customWidth="1"/>
    <col min="207" max="207" width="9.28515625" style="196" bestFit="1" customWidth="1"/>
    <col min="208" max="208" width="1.140625" style="69" customWidth="1"/>
    <col min="209" max="209" width="2.140625" style="69" customWidth="1"/>
    <col min="211" max="211" width="21" style="86" bestFit="1" customWidth="1"/>
    <col min="212" max="212" width="4.5703125" style="69" customWidth="1"/>
    <col min="213" max="213" width="4.5703125" style="141" customWidth="1"/>
    <col min="214" max="216" width="4.5703125" style="141" bestFit="1" customWidth="1"/>
    <col min="217" max="217" width="4.5703125" style="141" customWidth="1"/>
    <col min="218" max="218" width="5.5703125" style="141" bestFit="1" customWidth="1"/>
    <col min="219" max="219" width="0.7109375" style="141" customWidth="1"/>
    <col min="220" max="220" width="9.140625" style="69"/>
    <col min="221" max="221" width="10.140625" style="207" bestFit="1" customWidth="1"/>
    <col min="222" max="222" width="9.28515625" style="196" bestFit="1" customWidth="1"/>
    <col min="223" max="223" width="1.140625" style="69" customWidth="1"/>
    <col min="224" max="224" width="2.140625" style="69" customWidth="1"/>
    <col min="226" max="226" width="21" style="86" bestFit="1" customWidth="1"/>
    <col min="227" max="227" width="4.5703125" style="69" customWidth="1"/>
    <col min="228" max="228" width="4.5703125" style="141" customWidth="1"/>
    <col min="229" max="231" width="4.5703125" style="141" bestFit="1" customWidth="1"/>
    <col min="232" max="232" width="4.5703125" style="141" customWidth="1"/>
    <col min="233" max="233" width="5.5703125" style="141" bestFit="1" customWidth="1"/>
    <col min="234" max="234" width="0.7109375" style="141" customWidth="1"/>
    <col min="235" max="235" width="9.140625" style="69"/>
    <col min="236" max="236" width="10.140625" style="207" bestFit="1" customWidth="1"/>
    <col min="237" max="237" width="9.28515625" style="196" bestFit="1" customWidth="1"/>
    <col min="238" max="238" width="1.140625" style="69" customWidth="1"/>
    <col min="239" max="239" width="2.140625" style="69" customWidth="1"/>
    <col min="241" max="241" width="21" style="86" bestFit="1" customWidth="1"/>
    <col min="242" max="242" width="4.5703125" style="69" customWidth="1"/>
    <col min="243" max="243" width="4.5703125" style="141" customWidth="1"/>
    <col min="244" max="246" width="4.5703125" style="141" bestFit="1" customWidth="1"/>
    <col min="247" max="247" width="4.5703125" style="141" customWidth="1"/>
    <col min="248" max="248" width="5.5703125" style="141" bestFit="1" customWidth="1"/>
    <col min="249" max="249" width="0.7109375" style="141" customWidth="1"/>
    <col min="250" max="250" width="9.140625" style="69"/>
    <col min="251" max="251" width="10.140625" style="207" bestFit="1" customWidth="1"/>
    <col min="252" max="252" width="9.28515625" style="196" bestFit="1" customWidth="1"/>
    <col min="253" max="253" width="1.140625" style="69" customWidth="1"/>
    <col min="254" max="254" width="2.140625" style="69" customWidth="1"/>
    <col min="256" max="256" width="21" style="86" bestFit="1" customWidth="1"/>
    <col min="257" max="257" width="4.5703125" style="69" customWidth="1"/>
    <col min="258" max="258" width="4.5703125" style="141" customWidth="1"/>
    <col min="259" max="261" width="4.5703125" style="141" bestFit="1" customWidth="1"/>
    <col min="262" max="262" width="4.5703125" style="141" customWidth="1"/>
    <col min="263" max="263" width="5.5703125" style="141" bestFit="1" customWidth="1"/>
    <col min="264" max="264" width="0.7109375" style="141" customWidth="1"/>
    <col min="265" max="265" width="9.140625" style="69"/>
    <col min="266" max="266" width="10.140625" style="207" bestFit="1" customWidth="1"/>
    <col min="267" max="267" width="9.28515625" style="196" bestFit="1" customWidth="1"/>
    <col min="268" max="268" width="1.140625" style="69" customWidth="1"/>
    <col min="269" max="269" width="2.140625" style="69" customWidth="1"/>
  </cols>
  <sheetData>
    <row r="1" spans="1:269 16384:16384" s="142" customFormat="1">
      <c r="A1" s="221" t="s">
        <v>0</v>
      </c>
      <c r="B1" s="513" t="s">
        <v>216</v>
      </c>
      <c r="C1" s="513"/>
      <c r="D1" s="222"/>
      <c r="E1" s="222"/>
      <c r="F1" s="222"/>
      <c r="G1" s="233" t="s">
        <v>246</v>
      </c>
      <c r="H1" s="233" t="s">
        <v>246</v>
      </c>
      <c r="I1" s="222"/>
      <c r="J1" s="233" t="s">
        <v>220</v>
      </c>
      <c r="K1" s="223" t="s">
        <v>217</v>
      </c>
      <c r="L1" s="223" t="s">
        <v>218</v>
      </c>
      <c r="M1" s="219"/>
      <c r="N1" s="280"/>
      <c r="P1" s="295" t="s">
        <v>0</v>
      </c>
      <c r="Q1" s="513" t="s">
        <v>249</v>
      </c>
      <c r="R1" s="513"/>
      <c r="S1" s="222"/>
      <c r="T1" s="222"/>
      <c r="U1" s="222"/>
      <c r="V1" s="233" t="s">
        <v>246</v>
      </c>
      <c r="W1" s="233" t="s">
        <v>246</v>
      </c>
      <c r="X1" s="222"/>
      <c r="Y1" s="233" t="s">
        <v>220</v>
      </c>
      <c r="Z1" s="223" t="s">
        <v>217</v>
      </c>
      <c r="AA1" s="223" t="s">
        <v>218</v>
      </c>
      <c r="AB1" s="219"/>
      <c r="AC1" s="280"/>
      <c r="AE1" s="295" t="s">
        <v>0</v>
      </c>
      <c r="AF1" s="513" t="s">
        <v>250</v>
      </c>
      <c r="AG1" s="513"/>
      <c r="AH1" s="222"/>
      <c r="AI1" s="222"/>
      <c r="AJ1" s="222"/>
      <c r="AK1" s="233" t="s">
        <v>246</v>
      </c>
      <c r="AL1" s="233" t="s">
        <v>246</v>
      </c>
      <c r="AM1" s="222"/>
      <c r="AN1" s="233" t="s">
        <v>220</v>
      </c>
      <c r="AO1" s="223" t="s">
        <v>217</v>
      </c>
      <c r="AP1" s="223" t="s">
        <v>218</v>
      </c>
      <c r="AQ1" s="219"/>
      <c r="AR1" s="280"/>
      <c r="AT1" s="295" t="s">
        <v>0</v>
      </c>
      <c r="AU1" s="513" t="s">
        <v>251</v>
      </c>
      <c r="AV1" s="513"/>
      <c r="AW1" s="222"/>
      <c r="AX1" s="222"/>
      <c r="AY1" s="222"/>
      <c r="AZ1" s="233" t="s">
        <v>246</v>
      </c>
      <c r="BA1" s="233" t="s">
        <v>246</v>
      </c>
      <c r="BB1" s="222"/>
      <c r="BC1" s="233" t="s">
        <v>220</v>
      </c>
      <c r="BD1" s="223" t="s">
        <v>217</v>
      </c>
      <c r="BE1" s="223" t="s">
        <v>218</v>
      </c>
      <c r="BF1" s="219"/>
      <c r="BG1" s="280"/>
      <c r="BI1" s="295" t="s">
        <v>0</v>
      </c>
      <c r="BJ1" s="513" t="s">
        <v>252</v>
      </c>
      <c r="BK1" s="513"/>
      <c r="BL1" s="222"/>
      <c r="BM1" s="222"/>
      <c r="BN1" s="222"/>
      <c r="BO1" s="233" t="s">
        <v>246</v>
      </c>
      <c r="BP1" s="233" t="s">
        <v>246</v>
      </c>
      <c r="BQ1" s="222"/>
      <c r="BR1" s="233" t="s">
        <v>220</v>
      </c>
      <c r="BS1" s="223" t="s">
        <v>217</v>
      </c>
      <c r="BT1" s="223" t="s">
        <v>218</v>
      </c>
      <c r="BU1" s="219"/>
      <c r="BV1" s="280"/>
      <c r="BX1" s="295" t="s">
        <v>0</v>
      </c>
      <c r="BY1" s="513" t="s">
        <v>253</v>
      </c>
      <c r="BZ1" s="513"/>
      <c r="CA1" s="222"/>
      <c r="CB1" s="222"/>
      <c r="CC1" s="222"/>
      <c r="CD1" s="233" t="s">
        <v>246</v>
      </c>
      <c r="CE1" s="233" t="s">
        <v>246</v>
      </c>
      <c r="CF1" s="222"/>
      <c r="CG1" s="233" t="s">
        <v>220</v>
      </c>
      <c r="CH1" s="223" t="s">
        <v>217</v>
      </c>
      <c r="CI1" s="223" t="s">
        <v>218</v>
      </c>
      <c r="CJ1" s="219"/>
      <c r="CK1" s="280"/>
      <c r="CM1" s="295" t="s">
        <v>0</v>
      </c>
      <c r="CN1" s="513" t="s">
        <v>254</v>
      </c>
      <c r="CO1" s="513"/>
      <c r="CP1" s="222"/>
      <c r="CQ1" s="222"/>
      <c r="CR1" s="222"/>
      <c r="CS1" s="233" t="s">
        <v>246</v>
      </c>
      <c r="CT1" s="233" t="s">
        <v>246</v>
      </c>
      <c r="CU1" s="222"/>
      <c r="CV1" s="233" t="s">
        <v>220</v>
      </c>
      <c r="CW1" s="223" t="s">
        <v>217</v>
      </c>
      <c r="CX1" s="223" t="s">
        <v>218</v>
      </c>
      <c r="CY1" s="219"/>
      <c r="CZ1" s="280"/>
      <c r="DB1" s="295" t="s">
        <v>0</v>
      </c>
      <c r="DC1" s="513" t="s">
        <v>255</v>
      </c>
      <c r="DD1" s="513"/>
      <c r="DE1" s="222"/>
      <c r="DF1" s="222"/>
      <c r="DG1" s="222"/>
      <c r="DH1" s="233" t="s">
        <v>246</v>
      </c>
      <c r="DI1" s="233" t="s">
        <v>246</v>
      </c>
      <c r="DJ1" s="222"/>
      <c r="DK1" s="233" t="s">
        <v>220</v>
      </c>
      <c r="DL1" s="223" t="s">
        <v>217</v>
      </c>
      <c r="DM1" s="223" t="s">
        <v>218</v>
      </c>
      <c r="DN1" s="219"/>
      <c r="DO1" s="280"/>
      <c r="DQ1" s="295" t="s">
        <v>0</v>
      </c>
      <c r="DR1" s="513" t="s">
        <v>256</v>
      </c>
      <c r="DS1" s="513"/>
      <c r="DT1" s="222"/>
      <c r="DU1" s="222"/>
      <c r="DV1" s="222"/>
      <c r="DW1" s="233" t="s">
        <v>246</v>
      </c>
      <c r="DX1" s="233" t="s">
        <v>246</v>
      </c>
      <c r="DY1" s="222"/>
      <c r="DZ1" s="233" t="s">
        <v>220</v>
      </c>
      <c r="EA1" s="223" t="s">
        <v>217</v>
      </c>
      <c r="EB1" s="223" t="s">
        <v>218</v>
      </c>
      <c r="EC1" s="219"/>
      <c r="ED1" s="280"/>
      <c r="EF1" s="295" t="s">
        <v>0</v>
      </c>
      <c r="EG1" s="513" t="s">
        <v>257</v>
      </c>
      <c r="EH1" s="513"/>
      <c r="EI1" s="222"/>
      <c r="EJ1" s="222"/>
      <c r="EK1" s="222"/>
      <c r="EL1" s="233" t="s">
        <v>246</v>
      </c>
      <c r="EM1" s="233" t="s">
        <v>246</v>
      </c>
      <c r="EN1" s="222"/>
      <c r="EO1" s="233" t="s">
        <v>220</v>
      </c>
      <c r="EP1" s="223" t="s">
        <v>217</v>
      </c>
      <c r="EQ1" s="223" t="s">
        <v>218</v>
      </c>
      <c r="ER1" s="219"/>
      <c r="ES1" s="280"/>
      <c r="EU1" s="295" t="s">
        <v>0</v>
      </c>
      <c r="EV1" s="513" t="s">
        <v>258</v>
      </c>
      <c r="EW1" s="513"/>
      <c r="EX1" s="222"/>
      <c r="EY1" s="222"/>
      <c r="EZ1" s="222"/>
      <c r="FA1" s="233" t="s">
        <v>246</v>
      </c>
      <c r="FB1" s="233" t="s">
        <v>246</v>
      </c>
      <c r="FC1" s="222"/>
      <c r="FD1" s="233" t="s">
        <v>220</v>
      </c>
      <c r="FE1" s="223" t="s">
        <v>217</v>
      </c>
      <c r="FF1" s="223" t="s">
        <v>218</v>
      </c>
      <c r="FG1" s="219"/>
      <c r="FH1" s="280"/>
      <c r="FJ1" s="295" t="s">
        <v>0</v>
      </c>
      <c r="FK1" s="513" t="s">
        <v>259</v>
      </c>
      <c r="FL1" s="513"/>
      <c r="FM1" s="222"/>
      <c r="FN1" s="222"/>
      <c r="FO1" s="222"/>
      <c r="FP1" s="233" t="s">
        <v>246</v>
      </c>
      <c r="FQ1" s="233" t="s">
        <v>246</v>
      </c>
      <c r="FR1" s="222"/>
      <c r="FS1" s="233" t="s">
        <v>220</v>
      </c>
      <c r="FT1" s="223" t="s">
        <v>217</v>
      </c>
      <c r="FU1" s="223" t="s">
        <v>218</v>
      </c>
      <c r="FV1" s="219"/>
      <c r="FW1" s="280"/>
      <c r="FY1" s="295" t="s">
        <v>0</v>
      </c>
      <c r="FZ1" s="513" t="s">
        <v>260</v>
      </c>
      <c r="GA1" s="513"/>
      <c r="GB1" s="222"/>
      <c r="GC1" s="222"/>
      <c r="GD1" s="222"/>
      <c r="GE1" s="233" t="s">
        <v>246</v>
      </c>
      <c r="GF1" s="233" t="s">
        <v>246</v>
      </c>
      <c r="GG1" s="222"/>
      <c r="GH1" s="233" t="s">
        <v>220</v>
      </c>
      <c r="GI1" s="223" t="s">
        <v>217</v>
      </c>
      <c r="GJ1" s="223" t="s">
        <v>218</v>
      </c>
      <c r="GK1" s="219"/>
      <c r="GL1" s="280"/>
      <c r="GN1" s="295" t="s">
        <v>0</v>
      </c>
      <c r="GO1" s="513" t="s">
        <v>261</v>
      </c>
      <c r="GP1" s="513"/>
      <c r="GQ1" s="222"/>
      <c r="GR1" s="222"/>
      <c r="GS1" s="222"/>
      <c r="GT1" s="233" t="s">
        <v>246</v>
      </c>
      <c r="GU1" s="233" t="s">
        <v>246</v>
      </c>
      <c r="GV1" s="222"/>
      <c r="GW1" s="233" t="s">
        <v>220</v>
      </c>
      <c r="GX1" s="223" t="s">
        <v>217</v>
      </c>
      <c r="GY1" s="223" t="s">
        <v>218</v>
      </c>
      <c r="GZ1" s="219"/>
      <c r="HA1" s="280"/>
      <c r="HC1" s="295" t="s">
        <v>0</v>
      </c>
      <c r="HD1" s="513" t="s">
        <v>262</v>
      </c>
      <c r="HE1" s="513"/>
      <c r="HF1" s="222"/>
      <c r="HG1" s="222"/>
      <c r="HH1" s="222"/>
      <c r="HI1" s="233" t="s">
        <v>246</v>
      </c>
      <c r="HJ1" s="233" t="s">
        <v>246</v>
      </c>
      <c r="HK1" s="222"/>
      <c r="HL1" s="233" t="s">
        <v>220</v>
      </c>
      <c r="HM1" s="223" t="s">
        <v>217</v>
      </c>
      <c r="HN1" s="223" t="s">
        <v>218</v>
      </c>
      <c r="HO1" s="219"/>
      <c r="HP1" s="280"/>
      <c r="HR1" s="295" t="s">
        <v>0</v>
      </c>
      <c r="HS1" s="513" t="s">
        <v>263</v>
      </c>
      <c r="HT1" s="513"/>
      <c r="HU1" s="222"/>
      <c r="HV1" s="222"/>
      <c r="HW1" s="222"/>
      <c r="HX1" s="233" t="s">
        <v>246</v>
      </c>
      <c r="HY1" s="233" t="s">
        <v>246</v>
      </c>
      <c r="HZ1" s="222"/>
      <c r="IA1" s="233" t="s">
        <v>220</v>
      </c>
      <c r="IB1" s="223" t="s">
        <v>217</v>
      </c>
      <c r="IC1" s="223" t="s">
        <v>218</v>
      </c>
      <c r="ID1" s="219"/>
      <c r="IE1" s="280"/>
      <c r="IG1" s="295" t="s">
        <v>0</v>
      </c>
      <c r="IH1" s="513" t="s">
        <v>264</v>
      </c>
      <c r="II1" s="513"/>
      <c r="IJ1" s="222"/>
      <c r="IK1" s="222"/>
      <c r="IL1" s="222"/>
      <c r="IM1" s="233" t="s">
        <v>246</v>
      </c>
      <c r="IN1" s="233" t="s">
        <v>246</v>
      </c>
      <c r="IO1" s="222"/>
      <c r="IP1" s="233" t="s">
        <v>220</v>
      </c>
      <c r="IQ1" s="223" t="s">
        <v>217</v>
      </c>
      <c r="IR1" s="223" t="s">
        <v>218</v>
      </c>
      <c r="IS1" s="219"/>
      <c r="IT1" s="280"/>
      <c r="IV1" s="295" t="s">
        <v>0</v>
      </c>
      <c r="IW1" s="317" t="s">
        <v>265</v>
      </c>
      <c r="IX1" s="317"/>
      <c r="IY1" s="222"/>
      <c r="IZ1" s="222"/>
      <c r="JA1" s="222"/>
      <c r="JB1" s="233" t="s">
        <v>246</v>
      </c>
      <c r="JC1" s="233" t="s">
        <v>246</v>
      </c>
      <c r="JD1" s="222"/>
      <c r="JE1" s="233" t="s">
        <v>220</v>
      </c>
      <c r="JF1" s="223" t="s">
        <v>217</v>
      </c>
      <c r="JG1" s="223" t="s">
        <v>218</v>
      </c>
      <c r="JH1" s="219"/>
      <c r="JI1" s="280"/>
    </row>
    <row r="2" spans="1:269 16384:16384">
      <c r="A2" s="228" t="s">
        <v>56</v>
      </c>
      <c r="B2" s="229"/>
      <c r="C2" s="230"/>
      <c r="D2" s="230"/>
      <c r="E2" s="230"/>
      <c r="F2" s="230"/>
      <c r="G2" s="230"/>
      <c r="H2" s="230"/>
      <c r="I2" s="266"/>
      <c r="J2" s="231"/>
      <c r="K2" s="232"/>
      <c r="L2" s="232"/>
      <c r="M2" s="220"/>
      <c r="N2" s="281"/>
      <c r="P2" s="228" t="s">
        <v>56</v>
      </c>
      <c r="Q2" s="229"/>
      <c r="R2" s="230"/>
      <c r="S2" s="230"/>
      <c r="T2" s="230"/>
      <c r="U2" s="230"/>
      <c r="V2" s="230"/>
      <c r="W2" s="230"/>
      <c r="X2" s="266"/>
      <c r="Y2" s="231"/>
      <c r="Z2" s="232"/>
      <c r="AA2" s="232"/>
      <c r="AB2" s="220"/>
      <c r="AC2" s="281"/>
      <c r="AE2" s="228" t="s">
        <v>56</v>
      </c>
      <c r="AF2" s="229"/>
      <c r="AG2" s="230"/>
      <c r="AH2" s="230"/>
      <c r="AI2" s="230"/>
      <c r="AJ2" s="230"/>
      <c r="AK2" s="230"/>
      <c r="AL2" s="230"/>
      <c r="AM2" s="266"/>
      <c r="AN2" s="231"/>
      <c r="AO2" s="232"/>
      <c r="AP2" s="232"/>
      <c r="AQ2" s="220"/>
      <c r="AR2" s="281"/>
      <c r="AT2" s="228" t="s">
        <v>56</v>
      </c>
      <c r="AU2" s="229"/>
      <c r="AV2" s="230"/>
      <c r="AW2" s="230"/>
      <c r="AX2" s="230"/>
      <c r="AY2" s="230"/>
      <c r="AZ2" s="230"/>
      <c r="BA2" s="230"/>
      <c r="BB2" s="266"/>
      <c r="BC2" s="231"/>
      <c r="BD2" s="232"/>
      <c r="BE2" s="232"/>
      <c r="BF2" s="220"/>
      <c r="BG2" s="281"/>
      <c r="BI2" s="228" t="s">
        <v>56</v>
      </c>
      <c r="BJ2" s="229"/>
      <c r="BK2" s="230"/>
      <c r="BL2" s="230"/>
      <c r="BM2" s="230"/>
      <c r="BN2" s="230"/>
      <c r="BO2" s="230"/>
      <c r="BP2" s="230"/>
      <c r="BQ2" s="266"/>
      <c r="BR2" s="231"/>
      <c r="BS2" s="232"/>
      <c r="BT2" s="232"/>
      <c r="BU2" s="220"/>
      <c r="BV2" s="281"/>
      <c r="BX2" s="228" t="s">
        <v>56</v>
      </c>
      <c r="BY2" s="229"/>
      <c r="BZ2" s="230"/>
      <c r="CA2" s="230"/>
      <c r="CB2" s="230"/>
      <c r="CC2" s="230"/>
      <c r="CD2" s="230"/>
      <c r="CE2" s="230"/>
      <c r="CF2" s="266"/>
      <c r="CG2" s="231"/>
      <c r="CH2" s="232"/>
      <c r="CI2" s="232"/>
      <c r="CJ2" s="220"/>
      <c r="CK2" s="281"/>
      <c r="CM2" s="228" t="s">
        <v>56</v>
      </c>
      <c r="CN2" s="229"/>
      <c r="CO2" s="230"/>
      <c r="CP2" s="230"/>
      <c r="CQ2" s="230"/>
      <c r="CR2" s="230"/>
      <c r="CS2" s="230"/>
      <c r="CT2" s="230"/>
      <c r="CU2" s="266"/>
      <c r="CV2" s="231"/>
      <c r="CW2" s="232"/>
      <c r="CX2" s="232"/>
      <c r="CY2" s="220"/>
      <c r="CZ2" s="281"/>
      <c r="DB2" s="228" t="s">
        <v>56</v>
      </c>
      <c r="DC2" s="229"/>
      <c r="DD2" s="230"/>
      <c r="DE2" s="230"/>
      <c r="DF2" s="230"/>
      <c r="DG2" s="230"/>
      <c r="DH2" s="230"/>
      <c r="DI2" s="230"/>
      <c r="DJ2" s="266"/>
      <c r="DK2" s="231"/>
      <c r="DL2" s="232"/>
      <c r="DM2" s="232"/>
      <c r="DN2" s="220"/>
      <c r="DO2" s="281"/>
      <c r="DQ2" s="228" t="s">
        <v>56</v>
      </c>
      <c r="DR2" s="229"/>
      <c r="DS2" s="230"/>
      <c r="DT2" s="230"/>
      <c r="DU2" s="230"/>
      <c r="DV2" s="230"/>
      <c r="DW2" s="230"/>
      <c r="DX2" s="230"/>
      <c r="DY2" s="266"/>
      <c r="DZ2" s="231"/>
      <c r="EA2" s="232"/>
      <c r="EB2" s="232"/>
      <c r="EC2" s="220"/>
      <c r="ED2" s="281"/>
      <c r="EF2" s="228" t="s">
        <v>56</v>
      </c>
      <c r="EG2" s="229"/>
      <c r="EH2" s="230"/>
      <c r="EI2" s="230"/>
      <c r="EJ2" s="230"/>
      <c r="EK2" s="230"/>
      <c r="EL2" s="230"/>
      <c r="EM2" s="230"/>
      <c r="EN2" s="266"/>
      <c r="EO2" s="231"/>
      <c r="EP2" s="232"/>
      <c r="EQ2" s="232"/>
      <c r="ER2" s="220"/>
      <c r="ES2" s="281"/>
      <c r="EU2" s="228" t="s">
        <v>56</v>
      </c>
      <c r="EV2" s="229"/>
      <c r="EW2" s="230"/>
      <c r="EX2" s="230"/>
      <c r="EY2" s="230"/>
      <c r="EZ2" s="230"/>
      <c r="FA2" s="230"/>
      <c r="FB2" s="230"/>
      <c r="FC2" s="266"/>
      <c r="FD2" s="231"/>
      <c r="FE2" s="232"/>
      <c r="FF2" s="232"/>
      <c r="FG2" s="220"/>
      <c r="FH2" s="281"/>
      <c r="FJ2" s="228" t="s">
        <v>56</v>
      </c>
      <c r="FK2" s="229"/>
      <c r="FL2" s="230"/>
      <c r="FM2" s="230"/>
      <c r="FN2" s="230"/>
      <c r="FO2" s="230"/>
      <c r="FP2" s="230"/>
      <c r="FQ2" s="230"/>
      <c r="FR2" s="266"/>
      <c r="FS2" s="231"/>
      <c r="FT2" s="232"/>
      <c r="FU2" s="232"/>
      <c r="FV2" s="220"/>
      <c r="FW2" s="281"/>
      <c r="FY2" s="228" t="s">
        <v>56</v>
      </c>
      <c r="FZ2" s="229"/>
      <c r="GA2" s="230"/>
      <c r="GB2" s="230"/>
      <c r="GC2" s="230"/>
      <c r="GD2" s="230"/>
      <c r="GE2" s="230"/>
      <c r="GF2" s="230"/>
      <c r="GG2" s="266"/>
      <c r="GH2" s="231"/>
      <c r="GI2" s="232"/>
      <c r="GJ2" s="232"/>
      <c r="GK2" s="220"/>
      <c r="GL2" s="281"/>
      <c r="GN2" s="228" t="s">
        <v>56</v>
      </c>
      <c r="GO2" s="229"/>
      <c r="GP2" s="230"/>
      <c r="GQ2" s="230"/>
      <c r="GR2" s="230"/>
      <c r="GS2" s="230"/>
      <c r="GT2" s="230"/>
      <c r="GU2" s="230"/>
      <c r="GV2" s="266"/>
      <c r="GW2" s="231"/>
      <c r="GX2" s="232"/>
      <c r="GY2" s="232"/>
      <c r="GZ2" s="220"/>
      <c r="HA2" s="281"/>
      <c r="HC2" s="228" t="s">
        <v>56</v>
      </c>
      <c r="HD2" s="229"/>
      <c r="HE2" s="230"/>
      <c r="HF2" s="230"/>
      <c r="HG2" s="230"/>
      <c r="HH2" s="230"/>
      <c r="HI2" s="230"/>
      <c r="HJ2" s="230"/>
      <c r="HK2" s="266"/>
      <c r="HL2" s="231"/>
      <c r="HM2" s="232"/>
      <c r="HN2" s="232"/>
      <c r="HO2" s="220"/>
      <c r="HP2" s="281"/>
      <c r="HR2" s="228" t="s">
        <v>56</v>
      </c>
      <c r="HS2" s="229"/>
      <c r="HT2" s="230"/>
      <c r="HU2" s="230"/>
      <c r="HV2" s="230"/>
      <c r="HW2" s="230"/>
      <c r="HX2" s="230"/>
      <c r="HY2" s="230"/>
      <c r="HZ2" s="266"/>
      <c r="IA2" s="231"/>
      <c r="IB2" s="232"/>
      <c r="IC2" s="232"/>
      <c r="ID2" s="220"/>
      <c r="IE2" s="281"/>
      <c r="IG2" s="228" t="s">
        <v>56</v>
      </c>
      <c r="IH2" s="229"/>
      <c r="II2" s="230"/>
      <c r="IJ2" s="230"/>
      <c r="IK2" s="230"/>
      <c r="IL2" s="230"/>
      <c r="IM2" s="230"/>
      <c r="IN2" s="230"/>
      <c r="IO2" s="266"/>
      <c r="IP2" s="231"/>
      <c r="IQ2" s="232"/>
      <c r="IR2" s="232"/>
      <c r="IS2" s="220"/>
      <c r="IT2" s="281"/>
      <c r="IV2" s="228" t="s">
        <v>56</v>
      </c>
      <c r="IW2" s="229"/>
      <c r="IX2" s="230"/>
      <c r="IY2" s="230"/>
      <c r="IZ2" s="230"/>
      <c r="JA2" s="230"/>
      <c r="JB2" s="230"/>
      <c r="JC2" s="230"/>
      <c r="JD2" s="266"/>
      <c r="JE2" s="231"/>
      <c r="JF2" s="232"/>
      <c r="JG2" s="232"/>
      <c r="JH2" s="220"/>
      <c r="JI2" s="281"/>
    </row>
    <row r="3" spans="1:269 16384:16384" s="69" customFormat="1">
      <c r="A3" s="98" t="s">
        <v>69</v>
      </c>
      <c r="B3" s="225">
        <v>96</v>
      </c>
      <c r="C3" s="225">
        <v>124</v>
      </c>
      <c r="D3" s="225">
        <v>104</v>
      </c>
      <c r="E3" s="225">
        <v>126</v>
      </c>
      <c r="F3" s="225">
        <v>124</v>
      </c>
      <c r="G3" s="102">
        <f>SUM(B3:F3)</f>
        <v>574</v>
      </c>
      <c r="H3" s="102"/>
      <c r="I3" s="267"/>
      <c r="J3" s="206">
        <f>MAX(B3:F3)</f>
        <v>126</v>
      </c>
      <c r="K3" s="103"/>
      <c r="L3" s="2"/>
      <c r="M3" s="220"/>
      <c r="N3" s="281"/>
      <c r="P3" s="98" t="s">
        <v>69</v>
      </c>
      <c r="Q3" s="225">
        <v>113</v>
      </c>
      <c r="R3" s="225">
        <v>134</v>
      </c>
      <c r="S3" s="225">
        <v>116</v>
      </c>
      <c r="T3" s="225">
        <v>105</v>
      </c>
      <c r="U3" s="225">
        <v>90</v>
      </c>
      <c r="V3" s="102">
        <f>SUM(Q3:U3)</f>
        <v>558</v>
      </c>
      <c r="W3" s="102"/>
      <c r="X3" s="267"/>
      <c r="Y3" s="206">
        <f>MAX(Q3:U3)</f>
        <v>134</v>
      </c>
      <c r="Z3" s="103"/>
      <c r="AA3" s="2"/>
      <c r="AB3" s="220"/>
      <c r="AC3" s="281"/>
      <c r="AE3" s="98" t="s">
        <v>69</v>
      </c>
      <c r="AF3" s="225">
        <v>126</v>
      </c>
      <c r="AG3" s="225">
        <v>93</v>
      </c>
      <c r="AH3" s="225">
        <v>116</v>
      </c>
      <c r="AI3" s="225">
        <v>105</v>
      </c>
      <c r="AJ3" s="225">
        <v>110</v>
      </c>
      <c r="AK3" s="102">
        <f>SUM(AF3:AJ3)</f>
        <v>550</v>
      </c>
      <c r="AL3" s="102"/>
      <c r="AM3" s="267"/>
      <c r="AN3" s="206">
        <f>MAX(AF3:AJ3)</f>
        <v>126</v>
      </c>
      <c r="AO3" s="103"/>
      <c r="AP3" s="2"/>
      <c r="AQ3" s="220"/>
      <c r="AR3" s="281"/>
      <c r="AT3" s="98" t="s">
        <v>69</v>
      </c>
      <c r="AU3" s="225">
        <v>136</v>
      </c>
      <c r="AV3" s="225">
        <v>119</v>
      </c>
      <c r="AW3" s="225">
        <v>86</v>
      </c>
      <c r="AX3" s="225">
        <v>101</v>
      </c>
      <c r="AY3" s="225">
        <v>106</v>
      </c>
      <c r="AZ3" s="102">
        <f>SUM(AU3:AY3)</f>
        <v>548</v>
      </c>
      <c r="BA3" s="102"/>
      <c r="BB3" s="267"/>
      <c r="BC3" s="206">
        <f>MAX(AU3:AY3)</f>
        <v>136</v>
      </c>
      <c r="BD3" s="103"/>
      <c r="BE3" s="2"/>
      <c r="BF3" s="220"/>
      <c r="BG3" s="281"/>
      <c r="BI3" s="98" t="s">
        <v>69</v>
      </c>
      <c r="BJ3" s="225">
        <v>116</v>
      </c>
      <c r="BK3" s="225">
        <v>125</v>
      </c>
      <c r="BL3" s="225">
        <v>95</v>
      </c>
      <c r="BM3" s="225">
        <v>133</v>
      </c>
      <c r="BN3" s="225">
        <v>102</v>
      </c>
      <c r="BO3" s="102">
        <f>SUM(BJ3:BN3)</f>
        <v>571</v>
      </c>
      <c r="BP3" s="102"/>
      <c r="BQ3" s="267"/>
      <c r="BR3" s="206">
        <f>MAX(BJ3:BN3)</f>
        <v>133</v>
      </c>
      <c r="BS3" s="103"/>
      <c r="BT3" s="2"/>
      <c r="BU3" s="220"/>
      <c r="BV3" s="281"/>
      <c r="BX3" s="98" t="s">
        <v>69</v>
      </c>
      <c r="BY3" s="225">
        <v>95</v>
      </c>
      <c r="BZ3" s="225">
        <v>128</v>
      </c>
      <c r="CA3" s="225">
        <v>117</v>
      </c>
      <c r="CB3" s="225">
        <v>103</v>
      </c>
      <c r="CC3" s="225">
        <v>138</v>
      </c>
      <c r="CD3" s="102">
        <f>SUM(BY3:CC3)</f>
        <v>581</v>
      </c>
      <c r="CE3" s="102"/>
      <c r="CF3" s="267"/>
      <c r="CG3" s="206">
        <f>MAX(BY3:CC3)</f>
        <v>138</v>
      </c>
      <c r="CH3" s="103"/>
      <c r="CI3" s="2"/>
      <c r="CJ3" s="220"/>
      <c r="CK3" s="281"/>
      <c r="CM3" s="98" t="s">
        <v>69</v>
      </c>
      <c r="CN3" s="225">
        <v>104</v>
      </c>
      <c r="CO3" s="225">
        <v>129</v>
      </c>
      <c r="CP3" s="225">
        <v>95</v>
      </c>
      <c r="CQ3" s="225">
        <v>109</v>
      </c>
      <c r="CR3" s="225">
        <v>125</v>
      </c>
      <c r="CS3" s="102">
        <f>SUM(CN3:CR3)</f>
        <v>562</v>
      </c>
      <c r="CT3" s="102"/>
      <c r="CU3" s="267"/>
      <c r="CV3" s="206">
        <f>MAX(CN3:CR3)</f>
        <v>129</v>
      </c>
      <c r="CW3" s="103"/>
      <c r="CX3" s="2"/>
      <c r="CY3" s="220"/>
      <c r="CZ3" s="281"/>
      <c r="DB3" s="98" t="s">
        <v>69</v>
      </c>
      <c r="DC3" s="225">
        <v>115</v>
      </c>
      <c r="DD3" s="225">
        <v>123</v>
      </c>
      <c r="DE3" s="225">
        <v>117</v>
      </c>
      <c r="DF3" s="225">
        <v>116</v>
      </c>
      <c r="DG3" s="225">
        <v>88</v>
      </c>
      <c r="DH3" s="102">
        <f>SUM(DC3:DG3)</f>
        <v>559</v>
      </c>
      <c r="DI3" s="102"/>
      <c r="DJ3" s="267"/>
      <c r="DK3" s="206">
        <f>MAX(DC3:DG3)</f>
        <v>123</v>
      </c>
      <c r="DL3" s="103"/>
      <c r="DM3" s="2"/>
      <c r="DN3" s="220"/>
      <c r="DO3" s="281"/>
      <c r="DQ3" s="98" t="s">
        <v>69</v>
      </c>
      <c r="DR3" s="225">
        <v>105</v>
      </c>
      <c r="DS3" s="225">
        <v>129</v>
      </c>
      <c r="DT3" s="225">
        <v>117</v>
      </c>
      <c r="DU3" s="225">
        <v>109</v>
      </c>
      <c r="DV3" s="225">
        <v>106</v>
      </c>
      <c r="DW3" s="102">
        <f>SUM(DR3:DV3)</f>
        <v>566</v>
      </c>
      <c r="DX3" s="102"/>
      <c r="DY3" s="267"/>
      <c r="DZ3" s="206">
        <f>MAX(DR3:DV3)</f>
        <v>129</v>
      </c>
      <c r="EA3" s="103"/>
      <c r="EB3" s="2"/>
      <c r="EC3" s="220"/>
      <c r="ED3" s="281"/>
      <c r="EF3" s="98" t="s">
        <v>69</v>
      </c>
      <c r="EG3" s="225">
        <v>124</v>
      </c>
      <c r="EH3" s="225">
        <v>126</v>
      </c>
      <c r="EI3" s="225">
        <v>143</v>
      </c>
      <c r="EJ3" s="225">
        <v>107</v>
      </c>
      <c r="EK3" s="225">
        <v>110</v>
      </c>
      <c r="EL3" s="102">
        <f>SUM(EG3:EK3)</f>
        <v>610</v>
      </c>
      <c r="EM3" s="102"/>
      <c r="EN3" s="267"/>
      <c r="EO3" s="206">
        <f>MAX(EG3:EK3)</f>
        <v>143</v>
      </c>
      <c r="EP3" s="103"/>
      <c r="EQ3" s="2"/>
      <c r="ER3" s="220"/>
      <c r="ES3" s="281"/>
      <c r="EU3" s="98" t="s">
        <v>441</v>
      </c>
      <c r="EV3" s="225">
        <v>108</v>
      </c>
      <c r="EW3" s="225">
        <v>108</v>
      </c>
      <c r="EX3" s="225">
        <v>108</v>
      </c>
      <c r="EY3" s="225">
        <v>108</v>
      </c>
      <c r="EZ3" s="225">
        <v>108</v>
      </c>
      <c r="FA3" s="102">
        <f>SUM(EV3:EZ3)</f>
        <v>540</v>
      </c>
      <c r="FB3" s="102"/>
      <c r="FC3" s="267"/>
      <c r="FD3" s="206">
        <f>MAX(EV3:EZ3)</f>
        <v>108</v>
      </c>
      <c r="FE3" s="103"/>
      <c r="FF3" s="2"/>
      <c r="FG3" s="220"/>
      <c r="FH3" s="281"/>
      <c r="FJ3" s="98" t="s">
        <v>69</v>
      </c>
      <c r="FK3" s="225">
        <v>130</v>
      </c>
      <c r="FL3" s="225">
        <v>125</v>
      </c>
      <c r="FM3" s="225">
        <v>111</v>
      </c>
      <c r="FN3" s="225">
        <v>126</v>
      </c>
      <c r="FO3" s="225">
        <v>147</v>
      </c>
      <c r="FP3" s="102">
        <f>SUM(FK3:FO3)</f>
        <v>639</v>
      </c>
      <c r="FQ3" s="102"/>
      <c r="FR3" s="267"/>
      <c r="FS3" s="206">
        <f>MAX(FK3:FO3)</f>
        <v>147</v>
      </c>
      <c r="FT3" s="103"/>
      <c r="FU3" s="2"/>
      <c r="FV3" s="220"/>
      <c r="FW3" s="281"/>
      <c r="FY3" s="98" t="s">
        <v>69</v>
      </c>
      <c r="FZ3" s="225">
        <v>99</v>
      </c>
      <c r="GA3" s="225">
        <v>102</v>
      </c>
      <c r="GB3" s="225">
        <v>140</v>
      </c>
      <c r="GC3" s="225">
        <v>111</v>
      </c>
      <c r="GD3" s="225">
        <v>100</v>
      </c>
      <c r="GE3" s="102">
        <f>SUM(FZ3:GD3)</f>
        <v>552</v>
      </c>
      <c r="GF3" s="102"/>
      <c r="GG3" s="267"/>
      <c r="GH3" s="206">
        <f>MAX(FZ3:GD3)</f>
        <v>140</v>
      </c>
      <c r="GI3" s="103"/>
      <c r="GJ3" s="2"/>
      <c r="GK3" s="220"/>
      <c r="GL3" s="281"/>
      <c r="GN3" s="98" t="s">
        <v>69</v>
      </c>
      <c r="GO3" s="225"/>
      <c r="GP3" s="225"/>
      <c r="GQ3" s="225"/>
      <c r="GR3" s="225"/>
      <c r="GS3" s="225"/>
      <c r="GT3" s="102">
        <f>SUM(GO3:GS3)</f>
        <v>0</v>
      </c>
      <c r="GU3" s="102"/>
      <c r="GV3" s="267"/>
      <c r="GW3" s="206">
        <f>MAX(GO3:GS3)</f>
        <v>0</v>
      </c>
      <c r="GX3" s="103"/>
      <c r="GY3" s="2"/>
      <c r="GZ3" s="220"/>
      <c r="HA3" s="281"/>
      <c r="HC3" s="98" t="s">
        <v>69</v>
      </c>
      <c r="HD3" s="225"/>
      <c r="HE3" s="225"/>
      <c r="HF3" s="225"/>
      <c r="HG3" s="225"/>
      <c r="HH3" s="225"/>
      <c r="HI3" s="102">
        <f>SUM(HD3:HH3)</f>
        <v>0</v>
      </c>
      <c r="HJ3" s="102"/>
      <c r="HK3" s="267"/>
      <c r="HL3" s="206">
        <f>MAX(HD3:HH3)</f>
        <v>0</v>
      </c>
      <c r="HM3" s="103"/>
      <c r="HN3" s="2"/>
      <c r="HO3" s="220"/>
      <c r="HP3" s="281"/>
      <c r="HR3" s="98" t="s">
        <v>69</v>
      </c>
      <c r="HS3" s="225"/>
      <c r="HT3" s="225"/>
      <c r="HU3" s="225"/>
      <c r="HV3" s="225"/>
      <c r="HW3" s="225"/>
      <c r="HX3" s="102">
        <f>SUM(HS3:HW3)</f>
        <v>0</v>
      </c>
      <c r="HY3" s="102"/>
      <c r="HZ3" s="267"/>
      <c r="IA3" s="206">
        <f>MAX(HS3:HW3)</f>
        <v>0</v>
      </c>
      <c r="IB3" s="103"/>
      <c r="IC3" s="2"/>
      <c r="ID3" s="220"/>
      <c r="IE3" s="281"/>
      <c r="IG3" s="98" t="s">
        <v>69</v>
      </c>
      <c r="IH3" s="225"/>
      <c r="II3" s="225"/>
      <c r="IJ3" s="225"/>
      <c r="IK3" s="225"/>
      <c r="IL3" s="225"/>
      <c r="IM3" s="102">
        <f>SUM(IH3:IL3)</f>
        <v>0</v>
      </c>
      <c r="IN3" s="102"/>
      <c r="IO3" s="267"/>
      <c r="IP3" s="206">
        <f>MAX(IH3:IL3)</f>
        <v>0</v>
      </c>
      <c r="IQ3" s="103"/>
      <c r="IR3" s="2"/>
      <c r="IS3" s="220"/>
      <c r="IT3" s="281"/>
      <c r="IV3" s="98" t="s">
        <v>69</v>
      </c>
      <c r="IW3" s="225"/>
      <c r="IX3" s="225"/>
      <c r="IY3" s="225"/>
      <c r="IZ3" s="225"/>
      <c r="JA3" s="225"/>
      <c r="JB3" s="102">
        <f>SUM(IW3:JA3)</f>
        <v>0</v>
      </c>
      <c r="JC3" s="102"/>
      <c r="JD3" s="267"/>
      <c r="JE3" s="206">
        <f>MAX(IW3:JA3)</f>
        <v>0</v>
      </c>
      <c r="JF3" s="103"/>
      <c r="JG3" s="2"/>
      <c r="JH3" s="220"/>
      <c r="JI3" s="281"/>
    </row>
    <row r="4" spans="1:269 16384:16384" s="69" customFormat="1">
      <c r="A4" s="98" t="s">
        <v>70</v>
      </c>
      <c r="B4" s="225">
        <v>105</v>
      </c>
      <c r="C4" s="225">
        <v>98</v>
      </c>
      <c r="D4" s="225">
        <v>132</v>
      </c>
      <c r="E4" s="225">
        <v>98</v>
      </c>
      <c r="F4" s="225">
        <v>99</v>
      </c>
      <c r="G4" s="102">
        <f>SUM(B4:F4)</f>
        <v>532</v>
      </c>
      <c r="H4" s="102"/>
      <c r="I4" s="267"/>
      <c r="J4" s="206">
        <f>MAX(B4:F4)</f>
        <v>132</v>
      </c>
      <c r="K4" s="2"/>
      <c r="L4" s="2"/>
      <c r="M4" s="220"/>
      <c r="N4" s="281"/>
      <c r="P4" s="98" t="s">
        <v>70</v>
      </c>
      <c r="Q4" s="225">
        <v>135</v>
      </c>
      <c r="R4" s="225">
        <v>134</v>
      </c>
      <c r="S4" s="225">
        <v>149</v>
      </c>
      <c r="T4" s="225">
        <v>120</v>
      </c>
      <c r="U4" s="225">
        <v>108</v>
      </c>
      <c r="V4" s="102">
        <f>SUM(Q4:U4)</f>
        <v>646</v>
      </c>
      <c r="W4" s="102"/>
      <c r="X4" s="267"/>
      <c r="Y4" s="206">
        <f>MAX(Q4:U4)</f>
        <v>149</v>
      </c>
      <c r="Z4" s="2"/>
      <c r="AA4" s="2"/>
      <c r="AB4" s="220"/>
      <c r="AC4" s="281"/>
      <c r="AE4" s="98" t="s">
        <v>70</v>
      </c>
      <c r="AF4" s="225">
        <v>106</v>
      </c>
      <c r="AG4" s="225">
        <v>116</v>
      </c>
      <c r="AH4" s="225">
        <v>112</v>
      </c>
      <c r="AI4" s="225">
        <v>103</v>
      </c>
      <c r="AJ4" s="225">
        <v>127</v>
      </c>
      <c r="AK4" s="102">
        <f>SUM(AF4:AJ4)</f>
        <v>564</v>
      </c>
      <c r="AL4" s="102"/>
      <c r="AM4" s="267"/>
      <c r="AN4" s="206">
        <f>MAX(AF4:AJ4)</f>
        <v>127</v>
      </c>
      <c r="AO4" s="2"/>
      <c r="AP4" s="2"/>
      <c r="AQ4" s="220"/>
      <c r="AR4" s="281"/>
      <c r="AT4" s="98" t="s">
        <v>70</v>
      </c>
      <c r="AU4" s="225">
        <v>130</v>
      </c>
      <c r="AV4" s="225">
        <v>121</v>
      </c>
      <c r="AW4" s="225">
        <v>126</v>
      </c>
      <c r="AX4" s="225">
        <v>126</v>
      </c>
      <c r="AY4" s="225">
        <v>116</v>
      </c>
      <c r="AZ4" s="102">
        <f>SUM(AU4:AY4)</f>
        <v>619</v>
      </c>
      <c r="BA4" s="102"/>
      <c r="BB4" s="267"/>
      <c r="BC4" s="206">
        <f>MAX(AU4:AY4)</f>
        <v>130</v>
      </c>
      <c r="BD4" s="2"/>
      <c r="BE4" s="2"/>
      <c r="BF4" s="220"/>
      <c r="BG4" s="281"/>
      <c r="BI4" s="98" t="s">
        <v>70</v>
      </c>
      <c r="BJ4" s="225">
        <v>104</v>
      </c>
      <c r="BK4" s="225">
        <v>93</v>
      </c>
      <c r="BL4" s="225">
        <v>103</v>
      </c>
      <c r="BM4" s="225">
        <v>107</v>
      </c>
      <c r="BN4" s="225">
        <v>109</v>
      </c>
      <c r="BO4" s="102">
        <f>SUM(BJ4:BN4)</f>
        <v>516</v>
      </c>
      <c r="BP4" s="102"/>
      <c r="BQ4" s="267"/>
      <c r="BR4" s="206">
        <f>MAX(BJ4:BN4)</f>
        <v>109</v>
      </c>
      <c r="BS4" s="2"/>
      <c r="BT4" s="2"/>
      <c r="BU4" s="220"/>
      <c r="BV4" s="281"/>
      <c r="BX4" s="98" t="s">
        <v>70</v>
      </c>
      <c r="BY4" s="225">
        <v>108</v>
      </c>
      <c r="BZ4" s="225">
        <v>108</v>
      </c>
      <c r="CA4" s="225">
        <v>95</v>
      </c>
      <c r="CB4" s="225">
        <v>112</v>
      </c>
      <c r="CC4" s="225">
        <v>100</v>
      </c>
      <c r="CD4" s="102">
        <f>SUM(BY4:CC4)</f>
        <v>523</v>
      </c>
      <c r="CE4" s="102"/>
      <c r="CF4" s="267"/>
      <c r="CG4" s="206">
        <f>MAX(BY4:CC4)</f>
        <v>112</v>
      </c>
      <c r="CH4" s="2"/>
      <c r="CI4" s="2"/>
      <c r="CJ4" s="220"/>
      <c r="CK4" s="281"/>
      <c r="CM4" s="98" t="s">
        <v>70</v>
      </c>
      <c r="CN4" s="225">
        <v>134</v>
      </c>
      <c r="CO4" s="225">
        <v>91</v>
      </c>
      <c r="CP4" s="225">
        <v>107</v>
      </c>
      <c r="CQ4" s="225">
        <v>148</v>
      </c>
      <c r="CR4" s="225">
        <v>108</v>
      </c>
      <c r="CS4" s="102">
        <f>SUM(CN4:CR4)</f>
        <v>588</v>
      </c>
      <c r="CT4" s="102"/>
      <c r="CU4" s="267"/>
      <c r="CV4" s="206">
        <f>MAX(CN4:CR4)</f>
        <v>148</v>
      </c>
      <c r="CW4" s="2"/>
      <c r="CX4" s="2"/>
      <c r="CY4" s="220"/>
      <c r="CZ4" s="281"/>
      <c r="DB4" s="98" t="s">
        <v>70</v>
      </c>
      <c r="DC4" s="225">
        <v>134</v>
      </c>
      <c r="DD4" s="225">
        <v>124</v>
      </c>
      <c r="DE4" s="225">
        <v>108</v>
      </c>
      <c r="DF4" s="225">
        <v>118</v>
      </c>
      <c r="DG4" s="225">
        <v>115</v>
      </c>
      <c r="DH4" s="102">
        <f>SUM(DC4:DG4)</f>
        <v>599</v>
      </c>
      <c r="DI4" s="102"/>
      <c r="DJ4" s="267"/>
      <c r="DK4" s="206">
        <f>MAX(DC4:DG4)</f>
        <v>134</v>
      </c>
      <c r="DL4" s="2"/>
      <c r="DM4" s="2"/>
      <c r="DN4" s="220"/>
      <c r="DO4" s="281"/>
      <c r="DQ4" s="98" t="s">
        <v>70</v>
      </c>
      <c r="DR4" s="225">
        <v>126</v>
      </c>
      <c r="DS4" s="225">
        <v>117</v>
      </c>
      <c r="DT4" s="225">
        <v>115</v>
      </c>
      <c r="DU4" s="225">
        <v>96</v>
      </c>
      <c r="DV4" s="225">
        <v>125</v>
      </c>
      <c r="DW4" s="102">
        <f>SUM(DR4:DV4)</f>
        <v>579</v>
      </c>
      <c r="DX4" s="102"/>
      <c r="DY4" s="267"/>
      <c r="DZ4" s="206">
        <f>MAX(DR4:DV4)</f>
        <v>126</v>
      </c>
      <c r="EA4" s="2"/>
      <c r="EB4" s="2"/>
      <c r="EC4" s="220"/>
      <c r="ED4" s="281"/>
      <c r="EF4" s="98" t="s">
        <v>70</v>
      </c>
      <c r="EG4" s="225">
        <v>129</v>
      </c>
      <c r="EH4" s="225">
        <v>121</v>
      </c>
      <c r="EI4" s="225">
        <v>109</v>
      </c>
      <c r="EJ4" s="225">
        <v>117</v>
      </c>
      <c r="EK4" s="225">
        <v>111</v>
      </c>
      <c r="EL4" s="102">
        <f>SUM(EG4:EK4)</f>
        <v>587</v>
      </c>
      <c r="EM4" s="102"/>
      <c r="EN4" s="267"/>
      <c r="EO4" s="206">
        <f>MAX(EG4:EK4)</f>
        <v>129</v>
      </c>
      <c r="EP4" s="2"/>
      <c r="EQ4" s="2"/>
      <c r="ER4" s="220"/>
      <c r="ES4" s="281"/>
      <c r="EU4" s="98" t="s">
        <v>70</v>
      </c>
      <c r="EV4" s="225">
        <v>129</v>
      </c>
      <c r="EW4" s="225">
        <v>125</v>
      </c>
      <c r="EX4" s="225">
        <v>133</v>
      </c>
      <c r="EY4" s="225">
        <v>113</v>
      </c>
      <c r="EZ4" s="225">
        <v>104</v>
      </c>
      <c r="FA4" s="102">
        <f>SUM(EV4:EZ4)</f>
        <v>604</v>
      </c>
      <c r="FB4" s="102"/>
      <c r="FC4" s="267"/>
      <c r="FD4" s="206">
        <f>MAX(EV4:EZ4)</f>
        <v>133</v>
      </c>
      <c r="FE4" s="2"/>
      <c r="FF4" s="2"/>
      <c r="FG4" s="220"/>
      <c r="FH4" s="281"/>
      <c r="FJ4" s="98" t="s">
        <v>70</v>
      </c>
      <c r="FK4" s="225">
        <v>123</v>
      </c>
      <c r="FL4" s="225">
        <v>120</v>
      </c>
      <c r="FM4" s="225">
        <v>154</v>
      </c>
      <c r="FN4" s="225">
        <v>132</v>
      </c>
      <c r="FO4" s="225">
        <v>102</v>
      </c>
      <c r="FP4" s="102">
        <f>SUM(FK4:FO4)</f>
        <v>631</v>
      </c>
      <c r="FQ4" s="102"/>
      <c r="FR4" s="267"/>
      <c r="FS4" s="206">
        <f>MAX(FK4:FO4)</f>
        <v>154</v>
      </c>
      <c r="FT4" s="2"/>
      <c r="FU4" s="2"/>
      <c r="FV4" s="220"/>
      <c r="FW4" s="281"/>
      <c r="FY4" s="98" t="s">
        <v>70</v>
      </c>
      <c r="FZ4" s="225">
        <v>106</v>
      </c>
      <c r="GA4" s="225">
        <v>134</v>
      </c>
      <c r="GB4" s="225">
        <v>122</v>
      </c>
      <c r="GC4" s="225">
        <v>135</v>
      </c>
      <c r="GD4" s="225">
        <v>96</v>
      </c>
      <c r="GE4" s="102">
        <f>SUM(FZ4:GD4)</f>
        <v>593</v>
      </c>
      <c r="GF4" s="102"/>
      <c r="GG4" s="267"/>
      <c r="GH4" s="206">
        <f>MAX(FZ4:GD4)</f>
        <v>135</v>
      </c>
      <c r="GI4" s="2"/>
      <c r="GJ4" s="2"/>
      <c r="GK4" s="220"/>
      <c r="GL4" s="281"/>
      <c r="GN4" s="98" t="s">
        <v>70</v>
      </c>
      <c r="GO4" s="225"/>
      <c r="GP4" s="225"/>
      <c r="GQ4" s="225"/>
      <c r="GR4" s="225"/>
      <c r="GS4" s="225"/>
      <c r="GT4" s="102">
        <f>SUM(GO4:GS4)</f>
        <v>0</v>
      </c>
      <c r="GU4" s="102"/>
      <c r="GV4" s="267"/>
      <c r="GW4" s="206">
        <f>MAX(GO4:GS4)</f>
        <v>0</v>
      </c>
      <c r="GX4" s="2"/>
      <c r="GY4" s="2"/>
      <c r="GZ4" s="220"/>
      <c r="HA4" s="281"/>
      <c r="HC4" s="98" t="s">
        <v>70</v>
      </c>
      <c r="HD4" s="225"/>
      <c r="HE4" s="225"/>
      <c r="HF4" s="225"/>
      <c r="HG4" s="225"/>
      <c r="HH4" s="225"/>
      <c r="HI4" s="102">
        <f>SUM(HD4:HH4)</f>
        <v>0</v>
      </c>
      <c r="HJ4" s="102"/>
      <c r="HK4" s="267"/>
      <c r="HL4" s="206">
        <f>MAX(HD4:HH4)</f>
        <v>0</v>
      </c>
      <c r="HM4" s="2"/>
      <c r="HN4" s="2"/>
      <c r="HO4" s="220"/>
      <c r="HP4" s="281"/>
      <c r="HR4" s="98" t="s">
        <v>70</v>
      </c>
      <c r="HS4" s="225"/>
      <c r="HT4" s="225"/>
      <c r="HU4" s="225"/>
      <c r="HV4" s="225"/>
      <c r="HW4" s="225"/>
      <c r="HX4" s="102">
        <f>SUM(HS4:HW4)</f>
        <v>0</v>
      </c>
      <c r="HY4" s="102"/>
      <c r="HZ4" s="267"/>
      <c r="IA4" s="206">
        <f>MAX(HS4:HW4)</f>
        <v>0</v>
      </c>
      <c r="IB4" s="2"/>
      <c r="IC4" s="2"/>
      <c r="ID4" s="220"/>
      <c r="IE4" s="281"/>
      <c r="IG4" s="98" t="s">
        <v>70</v>
      </c>
      <c r="IH4" s="225"/>
      <c r="II4" s="225"/>
      <c r="IJ4" s="225"/>
      <c r="IK4" s="225"/>
      <c r="IL4" s="225"/>
      <c r="IM4" s="102">
        <f>SUM(IH4:IL4)</f>
        <v>0</v>
      </c>
      <c r="IN4" s="102"/>
      <c r="IO4" s="267"/>
      <c r="IP4" s="206">
        <f>MAX(IH4:IL4)</f>
        <v>0</v>
      </c>
      <c r="IQ4" s="2"/>
      <c r="IR4" s="2"/>
      <c r="IS4" s="220"/>
      <c r="IT4" s="281"/>
      <c r="IV4" s="98" t="s">
        <v>70</v>
      </c>
      <c r="IW4" s="225"/>
      <c r="IX4" s="225"/>
      <c r="IY4" s="225"/>
      <c r="IZ4" s="225"/>
      <c r="JA4" s="225"/>
      <c r="JB4" s="102">
        <f>SUM(IW4:JA4)</f>
        <v>0</v>
      </c>
      <c r="JC4" s="102"/>
      <c r="JD4" s="267"/>
      <c r="JE4" s="206">
        <f>MAX(IW4:JA4)</f>
        <v>0</v>
      </c>
      <c r="JF4" s="2"/>
      <c r="JG4" s="2"/>
      <c r="JH4" s="220"/>
      <c r="JI4" s="281"/>
    </row>
    <row r="5" spans="1:269 16384:16384" s="69" customFormat="1">
      <c r="A5" s="240" t="s">
        <v>56</v>
      </c>
      <c r="B5" s="101">
        <f>SUM(B3:B4)</f>
        <v>201</v>
      </c>
      <c r="C5" s="101">
        <f t="shared" ref="C5:F5" si="0">SUM(C3:C4)</f>
        <v>222</v>
      </c>
      <c r="D5" s="101">
        <f t="shared" si="0"/>
        <v>236</v>
      </c>
      <c r="E5" s="101">
        <f t="shared" si="0"/>
        <v>224</v>
      </c>
      <c r="F5" s="101">
        <f t="shared" si="0"/>
        <v>223</v>
      </c>
      <c r="G5" s="296"/>
      <c r="H5" s="101"/>
      <c r="I5" s="268"/>
      <c r="J5" s="143"/>
      <c r="K5" s="213">
        <f>MAX(B5:F5)</f>
        <v>236</v>
      </c>
      <c r="L5" s="3"/>
      <c r="M5" s="220"/>
      <c r="N5" s="281"/>
      <c r="P5" s="240" t="s">
        <v>56</v>
      </c>
      <c r="Q5" s="101">
        <f>SUM(Q3:Q4)</f>
        <v>248</v>
      </c>
      <c r="R5" s="101">
        <f t="shared" ref="R5:U5" si="1">SUM(R3:R4)</f>
        <v>268</v>
      </c>
      <c r="S5" s="101">
        <f t="shared" si="1"/>
        <v>265</v>
      </c>
      <c r="T5" s="101">
        <f t="shared" si="1"/>
        <v>225</v>
      </c>
      <c r="U5" s="101">
        <f t="shared" si="1"/>
        <v>198</v>
      </c>
      <c r="V5" s="296"/>
      <c r="W5" s="101"/>
      <c r="X5" s="268"/>
      <c r="Y5" s="143"/>
      <c r="Z5" s="213">
        <f>MAX(Q5:U5)</f>
        <v>268</v>
      </c>
      <c r="AA5" s="3"/>
      <c r="AB5" s="220"/>
      <c r="AC5" s="281"/>
      <c r="AE5" s="240" t="s">
        <v>56</v>
      </c>
      <c r="AF5" s="101">
        <f>SUM(AF3:AF4)</f>
        <v>232</v>
      </c>
      <c r="AG5" s="101">
        <f t="shared" ref="AG5:AJ5" si="2">SUM(AG3:AG4)</f>
        <v>209</v>
      </c>
      <c r="AH5" s="101">
        <f t="shared" si="2"/>
        <v>228</v>
      </c>
      <c r="AI5" s="101">
        <f t="shared" si="2"/>
        <v>208</v>
      </c>
      <c r="AJ5" s="101">
        <f t="shared" si="2"/>
        <v>237</v>
      </c>
      <c r="AK5" s="296"/>
      <c r="AL5" s="101"/>
      <c r="AM5" s="268"/>
      <c r="AN5" s="143"/>
      <c r="AO5" s="213">
        <f>MAX(AF5:AJ5)</f>
        <v>237</v>
      </c>
      <c r="AP5" s="3"/>
      <c r="AQ5" s="220"/>
      <c r="AR5" s="281"/>
      <c r="AT5" s="240" t="s">
        <v>56</v>
      </c>
      <c r="AU5" s="101">
        <f>SUM(AU3:AU4)</f>
        <v>266</v>
      </c>
      <c r="AV5" s="101">
        <f t="shared" ref="AV5:AY5" si="3">SUM(AV3:AV4)</f>
        <v>240</v>
      </c>
      <c r="AW5" s="101">
        <f t="shared" si="3"/>
        <v>212</v>
      </c>
      <c r="AX5" s="101">
        <f t="shared" si="3"/>
        <v>227</v>
      </c>
      <c r="AY5" s="101">
        <f t="shared" si="3"/>
        <v>222</v>
      </c>
      <c r="AZ5" s="296"/>
      <c r="BA5" s="101"/>
      <c r="BB5" s="268"/>
      <c r="BC5" s="143"/>
      <c r="BD5" s="213">
        <f>MAX(AU5:AY5)</f>
        <v>266</v>
      </c>
      <c r="BE5" s="3"/>
      <c r="BF5" s="220"/>
      <c r="BG5" s="281"/>
      <c r="BI5" s="240" t="s">
        <v>56</v>
      </c>
      <c r="BJ5" s="101">
        <f>SUM(BJ3:BJ4)</f>
        <v>220</v>
      </c>
      <c r="BK5" s="101">
        <f t="shared" ref="BK5:BN5" si="4">SUM(BK3:BK4)</f>
        <v>218</v>
      </c>
      <c r="BL5" s="101">
        <f t="shared" si="4"/>
        <v>198</v>
      </c>
      <c r="BM5" s="101">
        <f t="shared" si="4"/>
        <v>240</v>
      </c>
      <c r="BN5" s="101">
        <f t="shared" si="4"/>
        <v>211</v>
      </c>
      <c r="BO5" s="296"/>
      <c r="BP5" s="101"/>
      <c r="BQ5" s="268"/>
      <c r="BR5" s="143"/>
      <c r="BS5" s="213">
        <f>MAX(BJ5:BN5)</f>
        <v>240</v>
      </c>
      <c r="BT5" s="3"/>
      <c r="BU5" s="220"/>
      <c r="BV5" s="281"/>
      <c r="BX5" s="240" t="s">
        <v>56</v>
      </c>
      <c r="BY5" s="101">
        <f>SUM(BY3:BY4)</f>
        <v>203</v>
      </c>
      <c r="BZ5" s="101">
        <f t="shared" ref="BZ5:CC5" si="5">SUM(BZ3:BZ4)</f>
        <v>236</v>
      </c>
      <c r="CA5" s="101">
        <f t="shared" si="5"/>
        <v>212</v>
      </c>
      <c r="CB5" s="101">
        <f t="shared" si="5"/>
        <v>215</v>
      </c>
      <c r="CC5" s="101">
        <f t="shared" si="5"/>
        <v>238</v>
      </c>
      <c r="CD5" s="296"/>
      <c r="CE5" s="101"/>
      <c r="CF5" s="268"/>
      <c r="CG5" s="143"/>
      <c r="CH5" s="213">
        <f>MAX(BY5:CC5)</f>
        <v>238</v>
      </c>
      <c r="CI5" s="3"/>
      <c r="CJ5" s="220"/>
      <c r="CK5" s="281"/>
      <c r="CM5" s="240" t="s">
        <v>56</v>
      </c>
      <c r="CN5" s="101">
        <f>SUM(CN3:CN4)</f>
        <v>238</v>
      </c>
      <c r="CO5" s="101">
        <f t="shared" ref="CO5:CR5" si="6">SUM(CO3:CO4)</f>
        <v>220</v>
      </c>
      <c r="CP5" s="101">
        <f t="shared" si="6"/>
        <v>202</v>
      </c>
      <c r="CQ5" s="101">
        <f t="shared" si="6"/>
        <v>257</v>
      </c>
      <c r="CR5" s="101">
        <f t="shared" si="6"/>
        <v>233</v>
      </c>
      <c r="CS5" s="296"/>
      <c r="CT5" s="101"/>
      <c r="CU5" s="268"/>
      <c r="CV5" s="143"/>
      <c r="CW5" s="213">
        <f>MAX(CN5:CR5)</f>
        <v>257</v>
      </c>
      <c r="CX5" s="3"/>
      <c r="CY5" s="220"/>
      <c r="CZ5" s="281"/>
      <c r="DB5" s="240" t="s">
        <v>56</v>
      </c>
      <c r="DC5" s="101">
        <f>SUM(DC3:DC4)</f>
        <v>249</v>
      </c>
      <c r="DD5" s="101">
        <f t="shared" ref="DD5:DG5" si="7">SUM(DD3:DD4)</f>
        <v>247</v>
      </c>
      <c r="DE5" s="101">
        <f t="shared" si="7"/>
        <v>225</v>
      </c>
      <c r="DF5" s="101">
        <f t="shared" si="7"/>
        <v>234</v>
      </c>
      <c r="DG5" s="101">
        <f t="shared" si="7"/>
        <v>203</v>
      </c>
      <c r="DH5" s="296"/>
      <c r="DI5" s="101"/>
      <c r="DJ5" s="268"/>
      <c r="DK5" s="143"/>
      <c r="DL5" s="213">
        <f>MAX(DC5:DG5)</f>
        <v>249</v>
      </c>
      <c r="DM5" s="3"/>
      <c r="DN5" s="220"/>
      <c r="DO5" s="281"/>
      <c r="DQ5" s="240" t="s">
        <v>56</v>
      </c>
      <c r="DR5" s="101">
        <f>SUM(DR3:DR4)</f>
        <v>231</v>
      </c>
      <c r="DS5" s="101">
        <f t="shared" ref="DS5:DV5" si="8">SUM(DS3:DS4)</f>
        <v>246</v>
      </c>
      <c r="DT5" s="101">
        <f t="shared" si="8"/>
        <v>232</v>
      </c>
      <c r="DU5" s="101">
        <f t="shared" si="8"/>
        <v>205</v>
      </c>
      <c r="DV5" s="101">
        <f t="shared" si="8"/>
        <v>231</v>
      </c>
      <c r="DW5" s="296"/>
      <c r="DX5" s="101"/>
      <c r="DY5" s="268"/>
      <c r="DZ5" s="143"/>
      <c r="EA5" s="213">
        <f>MAX(DR5:DV5)</f>
        <v>246</v>
      </c>
      <c r="EB5" s="3"/>
      <c r="EC5" s="220"/>
      <c r="ED5" s="281"/>
      <c r="EF5" s="240" t="s">
        <v>56</v>
      </c>
      <c r="EG5" s="101">
        <f>SUM(EG3:EG4)</f>
        <v>253</v>
      </c>
      <c r="EH5" s="101">
        <f t="shared" ref="EH5:EK5" si="9">SUM(EH3:EH4)</f>
        <v>247</v>
      </c>
      <c r="EI5" s="101">
        <f t="shared" si="9"/>
        <v>252</v>
      </c>
      <c r="EJ5" s="101">
        <f t="shared" si="9"/>
        <v>224</v>
      </c>
      <c r="EK5" s="101">
        <f t="shared" si="9"/>
        <v>221</v>
      </c>
      <c r="EL5" s="296"/>
      <c r="EM5" s="101"/>
      <c r="EN5" s="268"/>
      <c r="EO5" s="143"/>
      <c r="EP5" s="213">
        <f>MAX(EG5:EK5)</f>
        <v>253</v>
      </c>
      <c r="EQ5" s="3"/>
      <c r="ER5" s="220"/>
      <c r="ES5" s="281"/>
      <c r="EU5" s="240" t="s">
        <v>56</v>
      </c>
      <c r="EV5" s="101">
        <f>SUM(EV3:EV4)</f>
        <v>237</v>
      </c>
      <c r="EW5" s="101">
        <f t="shared" ref="EW5:EZ5" si="10">SUM(EW3:EW4)</f>
        <v>233</v>
      </c>
      <c r="EX5" s="101">
        <f t="shared" si="10"/>
        <v>241</v>
      </c>
      <c r="EY5" s="101">
        <f t="shared" si="10"/>
        <v>221</v>
      </c>
      <c r="EZ5" s="101">
        <f t="shared" si="10"/>
        <v>212</v>
      </c>
      <c r="FA5" s="296"/>
      <c r="FB5" s="101"/>
      <c r="FC5" s="268"/>
      <c r="FD5" s="143"/>
      <c r="FE5" s="213">
        <f>MAX(EV5:EZ5)</f>
        <v>241</v>
      </c>
      <c r="FF5" s="3"/>
      <c r="FG5" s="220"/>
      <c r="FH5" s="281"/>
      <c r="FJ5" s="240" t="s">
        <v>56</v>
      </c>
      <c r="FK5" s="101">
        <f>SUM(FK3:FK4)</f>
        <v>253</v>
      </c>
      <c r="FL5" s="101">
        <f t="shared" ref="FL5:FO5" si="11">SUM(FL3:FL4)</f>
        <v>245</v>
      </c>
      <c r="FM5" s="101">
        <f t="shared" si="11"/>
        <v>265</v>
      </c>
      <c r="FN5" s="101">
        <f t="shared" si="11"/>
        <v>258</v>
      </c>
      <c r="FO5" s="101">
        <f t="shared" si="11"/>
        <v>249</v>
      </c>
      <c r="FP5" s="296"/>
      <c r="FQ5" s="101"/>
      <c r="FR5" s="268"/>
      <c r="FS5" s="143"/>
      <c r="FT5" s="213">
        <f>MAX(FK5:FO5)</f>
        <v>265</v>
      </c>
      <c r="FU5" s="3"/>
      <c r="FV5" s="220"/>
      <c r="FW5" s="281"/>
      <c r="FY5" s="240" t="s">
        <v>56</v>
      </c>
      <c r="FZ5" s="101">
        <f>SUM(FZ3:FZ4)</f>
        <v>205</v>
      </c>
      <c r="GA5" s="101">
        <f t="shared" ref="GA5:GD5" si="12">SUM(GA3:GA4)</f>
        <v>236</v>
      </c>
      <c r="GB5" s="101">
        <f t="shared" si="12"/>
        <v>262</v>
      </c>
      <c r="GC5" s="101">
        <f t="shared" si="12"/>
        <v>246</v>
      </c>
      <c r="GD5" s="101">
        <f t="shared" si="12"/>
        <v>196</v>
      </c>
      <c r="GE5" s="296"/>
      <c r="GF5" s="101"/>
      <c r="GG5" s="268"/>
      <c r="GH5" s="143"/>
      <c r="GI5" s="213">
        <f>MAX(FZ5:GD5)</f>
        <v>262</v>
      </c>
      <c r="GJ5" s="3"/>
      <c r="GK5" s="220"/>
      <c r="GL5" s="281"/>
      <c r="GN5" s="240" t="s">
        <v>56</v>
      </c>
      <c r="GO5" s="101">
        <f>SUM(GO3:GO4)</f>
        <v>0</v>
      </c>
      <c r="GP5" s="101">
        <f t="shared" ref="GP5:GS5" si="13">SUM(GP3:GP4)</f>
        <v>0</v>
      </c>
      <c r="GQ5" s="101">
        <f t="shared" si="13"/>
        <v>0</v>
      </c>
      <c r="GR5" s="101">
        <f t="shared" si="13"/>
        <v>0</v>
      </c>
      <c r="GS5" s="101">
        <f t="shared" si="13"/>
        <v>0</v>
      </c>
      <c r="GT5" s="296"/>
      <c r="GU5" s="101"/>
      <c r="GV5" s="268"/>
      <c r="GW5" s="143"/>
      <c r="GX5" s="213">
        <f>MAX(GO5:GS5)</f>
        <v>0</v>
      </c>
      <c r="GY5" s="3"/>
      <c r="GZ5" s="220"/>
      <c r="HA5" s="281"/>
      <c r="HC5" s="240" t="s">
        <v>56</v>
      </c>
      <c r="HD5" s="101">
        <f>SUM(HD3:HD4)</f>
        <v>0</v>
      </c>
      <c r="HE5" s="101">
        <f t="shared" ref="HE5:HH5" si="14">SUM(HE3:HE4)</f>
        <v>0</v>
      </c>
      <c r="HF5" s="101">
        <f t="shared" si="14"/>
        <v>0</v>
      </c>
      <c r="HG5" s="101">
        <f t="shared" si="14"/>
        <v>0</v>
      </c>
      <c r="HH5" s="101">
        <f t="shared" si="14"/>
        <v>0</v>
      </c>
      <c r="HI5" s="296"/>
      <c r="HJ5" s="101"/>
      <c r="HK5" s="268"/>
      <c r="HL5" s="143"/>
      <c r="HM5" s="213">
        <f>MAX(HD5:HH5)</f>
        <v>0</v>
      </c>
      <c r="HN5" s="3"/>
      <c r="HO5" s="220"/>
      <c r="HP5" s="281"/>
      <c r="HR5" s="240" t="s">
        <v>56</v>
      </c>
      <c r="HS5" s="101">
        <f>SUM(HS3:HS4)</f>
        <v>0</v>
      </c>
      <c r="HT5" s="101">
        <f t="shared" ref="HT5:HW5" si="15">SUM(HT3:HT4)</f>
        <v>0</v>
      </c>
      <c r="HU5" s="101">
        <f t="shared" si="15"/>
        <v>0</v>
      </c>
      <c r="HV5" s="101">
        <f t="shared" si="15"/>
        <v>0</v>
      </c>
      <c r="HW5" s="101">
        <f t="shared" si="15"/>
        <v>0</v>
      </c>
      <c r="HX5" s="296"/>
      <c r="HY5" s="101"/>
      <c r="HZ5" s="268"/>
      <c r="IA5" s="143"/>
      <c r="IB5" s="213">
        <f>MAX(HS5:HW5)</f>
        <v>0</v>
      </c>
      <c r="IC5" s="3"/>
      <c r="ID5" s="220"/>
      <c r="IE5" s="281"/>
      <c r="IG5" s="240" t="s">
        <v>56</v>
      </c>
      <c r="IH5" s="101">
        <f>SUM(IH3:IH4)</f>
        <v>0</v>
      </c>
      <c r="II5" s="101">
        <f t="shared" ref="II5:IL5" si="16">SUM(II3:II4)</f>
        <v>0</v>
      </c>
      <c r="IJ5" s="101">
        <f t="shared" si="16"/>
        <v>0</v>
      </c>
      <c r="IK5" s="101">
        <f t="shared" si="16"/>
        <v>0</v>
      </c>
      <c r="IL5" s="101">
        <f t="shared" si="16"/>
        <v>0</v>
      </c>
      <c r="IM5" s="296"/>
      <c r="IN5" s="101"/>
      <c r="IO5" s="268"/>
      <c r="IP5" s="143"/>
      <c r="IQ5" s="213">
        <f>MAX(IH5:IL5)</f>
        <v>0</v>
      </c>
      <c r="IR5" s="3"/>
      <c r="IS5" s="220"/>
      <c r="IT5" s="281"/>
      <c r="IV5" s="240" t="s">
        <v>56</v>
      </c>
      <c r="IW5" s="101">
        <f>SUM(IW3:IW4)</f>
        <v>0</v>
      </c>
      <c r="IX5" s="101">
        <f t="shared" ref="IX5:JA5" si="17">SUM(IX3:IX4)</f>
        <v>0</v>
      </c>
      <c r="IY5" s="101">
        <f t="shared" si="17"/>
        <v>0</v>
      </c>
      <c r="IZ5" s="101">
        <f t="shared" si="17"/>
        <v>0</v>
      </c>
      <c r="JA5" s="101">
        <f t="shared" si="17"/>
        <v>0</v>
      </c>
      <c r="JB5" s="296"/>
      <c r="JC5" s="101"/>
      <c r="JD5" s="268"/>
      <c r="JE5" s="143"/>
      <c r="JF5" s="213">
        <f>MAX(IW5:JA5)</f>
        <v>0</v>
      </c>
      <c r="JG5" s="3"/>
      <c r="JH5" s="220"/>
      <c r="JI5" s="281"/>
    </row>
    <row r="6" spans="1:269 16384:16384" s="69" customFormat="1">
      <c r="A6" s="240" t="s">
        <v>56</v>
      </c>
      <c r="B6" s="2"/>
      <c r="C6" s="3"/>
      <c r="D6" s="3"/>
      <c r="E6" s="3"/>
      <c r="F6" s="511" t="s">
        <v>248</v>
      </c>
      <c r="G6" s="512"/>
      <c r="H6" s="213">
        <f>SUM(G3:G4)</f>
        <v>1106</v>
      </c>
      <c r="I6" s="269"/>
      <c r="J6" s="143"/>
      <c r="K6" s="3"/>
      <c r="L6" s="213">
        <f>MAX(H6)</f>
        <v>1106</v>
      </c>
      <c r="M6" s="220"/>
      <c r="N6" s="281"/>
      <c r="P6" s="240" t="s">
        <v>56</v>
      </c>
      <c r="Q6" s="2"/>
      <c r="R6" s="3"/>
      <c r="S6" s="3"/>
      <c r="T6" s="3"/>
      <c r="U6" s="511" t="s">
        <v>248</v>
      </c>
      <c r="V6" s="512"/>
      <c r="W6" s="213">
        <f>SUM(V3:V4)</f>
        <v>1204</v>
      </c>
      <c r="X6" s="269"/>
      <c r="Y6" s="143"/>
      <c r="Z6" s="3"/>
      <c r="AA6" s="213">
        <f>MAX(W6)</f>
        <v>1204</v>
      </c>
      <c r="AB6" s="220"/>
      <c r="AC6" s="281"/>
      <c r="AE6" s="240" t="s">
        <v>56</v>
      </c>
      <c r="AF6" s="2"/>
      <c r="AG6" s="3"/>
      <c r="AH6" s="3"/>
      <c r="AI6" s="3"/>
      <c r="AJ6" s="511" t="s">
        <v>248</v>
      </c>
      <c r="AK6" s="512"/>
      <c r="AL6" s="213">
        <f>SUM(AK3:AK4)</f>
        <v>1114</v>
      </c>
      <c r="AM6" s="269"/>
      <c r="AN6" s="143"/>
      <c r="AO6" s="3"/>
      <c r="AP6" s="213">
        <f>MAX(AL6)</f>
        <v>1114</v>
      </c>
      <c r="AQ6" s="220"/>
      <c r="AR6" s="281"/>
      <c r="AT6" s="240" t="s">
        <v>56</v>
      </c>
      <c r="AU6" s="2"/>
      <c r="AV6" s="3"/>
      <c r="AW6" s="3"/>
      <c r="AX6" s="3"/>
      <c r="AY6" s="511" t="s">
        <v>248</v>
      </c>
      <c r="AZ6" s="512"/>
      <c r="BA6" s="213">
        <f>SUM(AZ3:AZ4)</f>
        <v>1167</v>
      </c>
      <c r="BB6" s="269"/>
      <c r="BC6" s="143"/>
      <c r="BD6" s="3"/>
      <c r="BE6" s="213">
        <f>MAX(BA6)</f>
        <v>1167</v>
      </c>
      <c r="BF6" s="220"/>
      <c r="BG6" s="281"/>
      <c r="BI6" s="240" t="s">
        <v>56</v>
      </c>
      <c r="BJ6" s="2"/>
      <c r="BK6" s="3"/>
      <c r="BL6" s="3"/>
      <c r="BM6" s="3"/>
      <c r="BN6" s="511" t="s">
        <v>248</v>
      </c>
      <c r="BO6" s="512"/>
      <c r="BP6" s="213">
        <f>SUM(BO3:BO4)</f>
        <v>1087</v>
      </c>
      <c r="BQ6" s="269"/>
      <c r="BR6" s="143"/>
      <c r="BS6" s="3"/>
      <c r="BT6" s="213">
        <f>MAX(BP6)</f>
        <v>1087</v>
      </c>
      <c r="BU6" s="220"/>
      <c r="BV6" s="281"/>
      <c r="BX6" s="240" t="s">
        <v>56</v>
      </c>
      <c r="BY6" s="2"/>
      <c r="BZ6" s="3"/>
      <c r="CA6" s="3"/>
      <c r="CB6" s="3"/>
      <c r="CC6" s="511" t="s">
        <v>248</v>
      </c>
      <c r="CD6" s="512"/>
      <c r="CE6" s="213">
        <f>SUM(CD3:CD4)</f>
        <v>1104</v>
      </c>
      <c r="CF6" s="269"/>
      <c r="CG6" s="143"/>
      <c r="CH6" s="3"/>
      <c r="CI6" s="213">
        <f>MAX(CE6)</f>
        <v>1104</v>
      </c>
      <c r="CJ6" s="220"/>
      <c r="CK6" s="281"/>
      <c r="CM6" s="240" t="s">
        <v>56</v>
      </c>
      <c r="CN6" s="2"/>
      <c r="CO6" s="3"/>
      <c r="CP6" s="3"/>
      <c r="CQ6" s="3"/>
      <c r="CR6" s="511" t="s">
        <v>248</v>
      </c>
      <c r="CS6" s="512"/>
      <c r="CT6" s="213">
        <f>SUM(CS3:CS4)</f>
        <v>1150</v>
      </c>
      <c r="CU6" s="269"/>
      <c r="CV6" s="143"/>
      <c r="CW6" s="3"/>
      <c r="CX6" s="213">
        <f>MAX(CT6)</f>
        <v>1150</v>
      </c>
      <c r="CY6" s="220"/>
      <c r="CZ6" s="281"/>
      <c r="DB6" s="240" t="s">
        <v>56</v>
      </c>
      <c r="DC6" s="2"/>
      <c r="DD6" s="3"/>
      <c r="DE6" s="3"/>
      <c r="DF6" s="3"/>
      <c r="DG6" s="511" t="s">
        <v>248</v>
      </c>
      <c r="DH6" s="512"/>
      <c r="DI6" s="213">
        <f>SUM(DH3:DH4)</f>
        <v>1158</v>
      </c>
      <c r="DJ6" s="269"/>
      <c r="DK6" s="143"/>
      <c r="DL6" s="3"/>
      <c r="DM6" s="213">
        <f>MAX(DI6)</f>
        <v>1158</v>
      </c>
      <c r="DN6" s="220"/>
      <c r="DO6" s="281"/>
      <c r="DQ6" s="240" t="s">
        <v>56</v>
      </c>
      <c r="DR6" s="2"/>
      <c r="DS6" s="3"/>
      <c r="DT6" s="3"/>
      <c r="DU6" s="3"/>
      <c r="DV6" s="511" t="s">
        <v>248</v>
      </c>
      <c r="DW6" s="512"/>
      <c r="DX6" s="213">
        <f>SUM(DW3:DW4)</f>
        <v>1145</v>
      </c>
      <c r="DY6" s="269"/>
      <c r="DZ6" s="143"/>
      <c r="EA6" s="3"/>
      <c r="EB6" s="213">
        <f>MAX(DX6)</f>
        <v>1145</v>
      </c>
      <c r="EC6" s="220"/>
      <c r="ED6" s="281"/>
      <c r="EF6" s="240" t="s">
        <v>56</v>
      </c>
      <c r="EG6" s="2"/>
      <c r="EH6" s="3"/>
      <c r="EI6" s="3"/>
      <c r="EJ6" s="3"/>
      <c r="EK6" s="511" t="s">
        <v>248</v>
      </c>
      <c r="EL6" s="512"/>
      <c r="EM6" s="213">
        <f>SUM(EL3:EL4)</f>
        <v>1197</v>
      </c>
      <c r="EN6" s="269"/>
      <c r="EO6" s="143"/>
      <c r="EP6" s="3"/>
      <c r="EQ6" s="213">
        <f>MAX(EM6)</f>
        <v>1197</v>
      </c>
      <c r="ER6" s="220"/>
      <c r="ES6" s="281"/>
      <c r="EU6" s="240" t="s">
        <v>56</v>
      </c>
      <c r="EV6" s="2"/>
      <c r="EW6" s="3"/>
      <c r="EX6" s="3"/>
      <c r="EY6" s="3"/>
      <c r="EZ6" s="511" t="s">
        <v>248</v>
      </c>
      <c r="FA6" s="512"/>
      <c r="FB6" s="213">
        <f>SUM(FA3:FA4)</f>
        <v>1144</v>
      </c>
      <c r="FC6" s="269"/>
      <c r="FD6" s="143"/>
      <c r="FE6" s="3"/>
      <c r="FF6" s="213">
        <f>MAX(FB6)</f>
        <v>1144</v>
      </c>
      <c r="FG6" s="220"/>
      <c r="FH6" s="281"/>
      <c r="FJ6" s="240" t="s">
        <v>56</v>
      </c>
      <c r="FK6" s="2"/>
      <c r="FL6" s="3"/>
      <c r="FM6" s="3"/>
      <c r="FN6" s="3"/>
      <c r="FO6" s="511" t="s">
        <v>248</v>
      </c>
      <c r="FP6" s="512"/>
      <c r="FQ6" s="213">
        <f>SUM(FP3:FP4)</f>
        <v>1270</v>
      </c>
      <c r="FR6" s="269"/>
      <c r="FS6" s="143"/>
      <c r="FT6" s="3"/>
      <c r="FU6" s="213">
        <f>MAX(FQ6)</f>
        <v>1270</v>
      </c>
      <c r="FV6" s="220"/>
      <c r="FW6" s="281"/>
      <c r="FY6" s="240" t="s">
        <v>56</v>
      </c>
      <c r="FZ6" s="2"/>
      <c r="GA6" s="3"/>
      <c r="GB6" s="3"/>
      <c r="GC6" s="3"/>
      <c r="GD6" s="511" t="s">
        <v>248</v>
      </c>
      <c r="GE6" s="512"/>
      <c r="GF6" s="213">
        <f>SUM(GE3:GE4)</f>
        <v>1145</v>
      </c>
      <c r="GG6" s="269"/>
      <c r="GH6" s="143"/>
      <c r="GI6" s="3"/>
      <c r="GJ6" s="213">
        <f>MAX(GF6)</f>
        <v>1145</v>
      </c>
      <c r="GK6" s="220"/>
      <c r="GL6" s="281"/>
      <c r="GN6" s="240" t="s">
        <v>56</v>
      </c>
      <c r="GO6" s="2"/>
      <c r="GP6" s="3"/>
      <c r="GQ6" s="3"/>
      <c r="GR6" s="3"/>
      <c r="GS6" s="511" t="s">
        <v>248</v>
      </c>
      <c r="GT6" s="512"/>
      <c r="GU6" s="213">
        <f>SUM(GT3:GT4)</f>
        <v>0</v>
      </c>
      <c r="GV6" s="269"/>
      <c r="GW6" s="143"/>
      <c r="GX6" s="3"/>
      <c r="GY6" s="213">
        <f>MAX(GU6)</f>
        <v>0</v>
      </c>
      <c r="GZ6" s="220"/>
      <c r="HA6" s="281"/>
      <c r="HC6" s="240" t="s">
        <v>56</v>
      </c>
      <c r="HD6" s="2"/>
      <c r="HE6" s="3"/>
      <c r="HF6" s="3"/>
      <c r="HG6" s="3"/>
      <c r="HH6" s="511" t="s">
        <v>248</v>
      </c>
      <c r="HI6" s="512"/>
      <c r="HJ6" s="213">
        <f>SUM(HI3:HI4)</f>
        <v>0</v>
      </c>
      <c r="HK6" s="269"/>
      <c r="HL6" s="143"/>
      <c r="HM6" s="3"/>
      <c r="HN6" s="213">
        <f>MAX(HJ6)</f>
        <v>0</v>
      </c>
      <c r="HO6" s="220"/>
      <c r="HP6" s="281"/>
      <c r="HR6" s="240" t="s">
        <v>56</v>
      </c>
      <c r="HS6" s="2"/>
      <c r="HT6" s="3"/>
      <c r="HU6" s="3"/>
      <c r="HV6" s="3"/>
      <c r="HW6" s="511" t="s">
        <v>248</v>
      </c>
      <c r="HX6" s="512"/>
      <c r="HY6" s="213">
        <f>SUM(HX3:HX4)</f>
        <v>0</v>
      </c>
      <c r="HZ6" s="269"/>
      <c r="IA6" s="143"/>
      <c r="IB6" s="3"/>
      <c r="IC6" s="213">
        <f>MAX(HY6)</f>
        <v>0</v>
      </c>
      <c r="ID6" s="220"/>
      <c r="IE6" s="281"/>
      <c r="IG6" s="240" t="s">
        <v>56</v>
      </c>
      <c r="IH6" s="2"/>
      <c r="II6" s="3"/>
      <c r="IJ6" s="3"/>
      <c r="IK6" s="3"/>
      <c r="IL6" s="511" t="s">
        <v>248</v>
      </c>
      <c r="IM6" s="512"/>
      <c r="IN6" s="213">
        <f>SUM(IM3:IM4)</f>
        <v>0</v>
      </c>
      <c r="IO6" s="269"/>
      <c r="IP6" s="143"/>
      <c r="IQ6" s="3"/>
      <c r="IR6" s="213">
        <f>MAX(IN6)</f>
        <v>0</v>
      </c>
      <c r="IS6" s="220"/>
      <c r="IT6" s="281"/>
      <c r="IV6" s="240" t="s">
        <v>56</v>
      </c>
      <c r="IW6" s="2"/>
      <c r="IX6" s="3"/>
      <c r="IY6" s="3"/>
      <c r="IZ6" s="3"/>
      <c r="JA6" s="511" t="s">
        <v>248</v>
      </c>
      <c r="JB6" s="512"/>
      <c r="JC6" s="213">
        <f>SUM(JB3:JB4)</f>
        <v>0</v>
      </c>
      <c r="JD6" s="269"/>
      <c r="JE6" s="143"/>
      <c r="JF6" s="3"/>
      <c r="JG6" s="213">
        <f>MAX(JC6)</f>
        <v>0</v>
      </c>
      <c r="JH6" s="220"/>
      <c r="JI6" s="281"/>
    </row>
    <row r="7" spans="1:269 16384:16384" s="69" customFormat="1">
      <c r="A7" s="209"/>
      <c r="B7" s="212"/>
      <c r="C7" s="214"/>
      <c r="D7" s="214"/>
      <c r="E7" s="214"/>
      <c r="F7" s="214"/>
      <c r="G7" s="214"/>
      <c r="H7" s="214"/>
      <c r="I7" s="270"/>
      <c r="J7" s="210"/>
      <c r="K7" s="214"/>
      <c r="L7" s="214"/>
      <c r="M7" s="220"/>
      <c r="N7" s="281"/>
      <c r="P7" s="209"/>
      <c r="Q7" s="212"/>
      <c r="R7" s="214"/>
      <c r="S7" s="214"/>
      <c r="T7" s="214"/>
      <c r="U7" s="214"/>
      <c r="V7" s="214"/>
      <c r="W7" s="214"/>
      <c r="X7" s="270"/>
      <c r="Y7" s="210"/>
      <c r="Z7" s="214"/>
      <c r="AA7" s="214"/>
      <c r="AB7" s="220"/>
      <c r="AC7" s="281"/>
      <c r="AE7" s="209"/>
      <c r="AF7" s="212"/>
      <c r="AG7" s="214"/>
      <c r="AH7" s="214"/>
      <c r="AI7" s="214"/>
      <c r="AJ7" s="214"/>
      <c r="AK7" s="214"/>
      <c r="AL7" s="214"/>
      <c r="AM7" s="270"/>
      <c r="AN7" s="210"/>
      <c r="AO7" s="214"/>
      <c r="AP7" s="214"/>
      <c r="AQ7" s="220"/>
      <c r="AR7" s="281"/>
      <c r="AT7" s="209"/>
      <c r="AU7" s="212"/>
      <c r="AV7" s="214"/>
      <c r="AW7" s="214"/>
      <c r="AX7" s="214"/>
      <c r="AY7" s="214"/>
      <c r="AZ7" s="214"/>
      <c r="BA7" s="214"/>
      <c r="BB7" s="270"/>
      <c r="BC7" s="210"/>
      <c r="BD7" s="214"/>
      <c r="BE7" s="214"/>
      <c r="BF7" s="220"/>
      <c r="BG7" s="281"/>
      <c r="BI7" s="209"/>
      <c r="BJ7" s="212"/>
      <c r="BK7" s="214"/>
      <c r="BL7" s="214"/>
      <c r="BM7" s="214"/>
      <c r="BN7" s="214"/>
      <c r="BO7" s="214"/>
      <c r="BP7" s="214"/>
      <c r="BQ7" s="270"/>
      <c r="BR7" s="210"/>
      <c r="BS7" s="214"/>
      <c r="BT7" s="214"/>
      <c r="BU7" s="220"/>
      <c r="BV7" s="281"/>
      <c r="BX7" s="209"/>
      <c r="BY7" s="212"/>
      <c r="BZ7" s="214"/>
      <c r="CA7" s="214"/>
      <c r="CB7" s="214"/>
      <c r="CC7" s="214"/>
      <c r="CD7" s="214"/>
      <c r="CE7" s="214"/>
      <c r="CF7" s="270"/>
      <c r="CG7" s="210"/>
      <c r="CH7" s="214"/>
      <c r="CI7" s="214"/>
      <c r="CJ7" s="220"/>
      <c r="CK7" s="281"/>
      <c r="CM7" s="209"/>
      <c r="CN7" s="212"/>
      <c r="CO7" s="214"/>
      <c r="CP7" s="214"/>
      <c r="CQ7" s="214"/>
      <c r="CR7" s="214"/>
      <c r="CS7" s="214"/>
      <c r="CT7" s="214"/>
      <c r="CU7" s="270"/>
      <c r="CV7" s="210"/>
      <c r="CW7" s="214"/>
      <c r="CX7" s="214"/>
      <c r="CY7" s="220"/>
      <c r="CZ7" s="281"/>
      <c r="DB7" s="209"/>
      <c r="DC7" s="212"/>
      <c r="DD7" s="214"/>
      <c r="DE7" s="214"/>
      <c r="DF7" s="214"/>
      <c r="DG7" s="214"/>
      <c r="DH7" s="214"/>
      <c r="DI7" s="214"/>
      <c r="DJ7" s="270"/>
      <c r="DK7" s="210"/>
      <c r="DL7" s="214"/>
      <c r="DM7" s="214"/>
      <c r="DN7" s="220"/>
      <c r="DO7" s="281"/>
      <c r="DQ7" s="209"/>
      <c r="DR7" s="212"/>
      <c r="DS7" s="214"/>
      <c r="DT7" s="214"/>
      <c r="DU7" s="214"/>
      <c r="DV7" s="214"/>
      <c r="DW7" s="214"/>
      <c r="DX7" s="214"/>
      <c r="DY7" s="270"/>
      <c r="DZ7" s="210"/>
      <c r="EA7" s="214"/>
      <c r="EB7" s="214"/>
      <c r="EC7" s="220"/>
      <c r="ED7" s="281"/>
      <c r="EF7" s="209"/>
      <c r="EG7" s="212"/>
      <c r="EH7" s="214"/>
      <c r="EI7" s="214"/>
      <c r="EJ7" s="214"/>
      <c r="EK7" s="214"/>
      <c r="EL7" s="214"/>
      <c r="EM7" s="214"/>
      <c r="EN7" s="270"/>
      <c r="EO7" s="210"/>
      <c r="EP7" s="214"/>
      <c r="EQ7" s="214"/>
      <c r="ER7" s="220"/>
      <c r="ES7" s="281"/>
      <c r="EU7" s="209"/>
      <c r="EV7" s="212"/>
      <c r="EW7" s="214"/>
      <c r="EX7" s="214"/>
      <c r="EY7" s="214"/>
      <c r="EZ7" s="214"/>
      <c r="FA7" s="214"/>
      <c r="FB7" s="214"/>
      <c r="FC7" s="270"/>
      <c r="FD7" s="210"/>
      <c r="FE7" s="214"/>
      <c r="FF7" s="214"/>
      <c r="FG7" s="220"/>
      <c r="FH7" s="281"/>
      <c r="FJ7" s="209"/>
      <c r="FK7" s="212"/>
      <c r="FL7" s="214"/>
      <c r="FM7" s="214"/>
      <c r="FN7" s="214"/>
      <c r="FO7" s="214"/>
      <c r="FP7" s="214"/>
      <c r="FQ7" s="214"/>
      <c r="FR7" s="270"/>
      <c r="FS7" s="210"/>
      <c r="FT7" s="214"/>
      <c r="FU7" s="214"/>
      <c r="FV7" s="220"/>
      <c r="FW7" s="281"/>
      <c r="FY7" s="209"/>
      <c r="FZ7" s="212"/>
      <c r="GA7" s="214"/>
      <c r="GB7" s="214"/>
      <c r="GC7" s="214"/>
      <c r="GD7" s="214"/>
      <c r="GE7" s="214"/>
      <c r="GF7" s="214"/>
      <c r="GG7" s="270"/>
      <c r="GH7" s="210"/>
      <c r="GI7" s="214"/>
      <c r="GJ7" s="214"/>
      <c r="GK7" s="220"/>
      <c r="GL7" s="281"/>
      <c r="GN7" s="209"/>
      <c r="GO7" s="212"/>
      <c r="GP7" s="214"/>
      <c r="GQ7" s="214"/>
      <c r="GR7" s="214"/>
      <c r="GS7" s="214"/>
      <c r="GT7" s="214"/>
      <c r="GU7" s="214"/>
      <c r="GV7" s="270"/>
      <c r="GW7" s="210"/>
      <c r="GX7" s="214"/>
      <c r="GY7" s="214"/>
      <c r="GZ7" s="220"/>
      <c r="HA7" s="281"/>
      <c r="HC7" s="209"/>
      <c r="HD7" s="212"/>
      <c r="HE7" s="214"/>
      <c r="HF7" s="214"/>
      <c r="HG7" s="214"/>
      <c r="HH7" s="214"/>
      <c r="HI7" s="214"/>
      <c r="HJ7" s="214"/>
      <c r="HK7" s="270"/>
      <c r="HL7" s="210"/>
      <c r="HM7" s="214"/>
      <c r="HN7" s="214"/>
      <c r="HO7" s="220"/>
      <c r="HP7" s="281"/>
      <c r="HR7" s="209"/>
      <c r="HS7" s="212"/>
      <c r="HT7" s="214"/>
      <c r="HU7" s="214"/>
      <c r="HV7" s="214"/>
      <c r="HW7" s="214"/>
      <c r="HX7" s="214"/>
      <c r="HY7" s="214"/>
      <c r="HZ7" s="270"/>
      <c r="IA7" s="210"/>
      <c r="IB7" s="214"/>
      <c r="IC7" s="214"/>
      <c r="ID7" s="220"/>
      <c r="IE7" s="281"/>
      <c r="IG7" s="209"/>
      <c r="IH7" s="212"/>
      <c r="II7" s="214"/>
      <c r="IJ7" s="214"/>
      <c r="IK7" s="214"/>
      <c r="IL7" s="214"/>
      <c r="IM7" s="214"/>
      <c r="IN7" s="214"/>
      <c r="IO7" s="270"/>
      <c r="IP7" s="210"/>
      <c r="IQ7" s="214"/>
      <c r="IR7" s="214"/>
      <c r="IS7" s="220"/>
      <c r="IT7" s="281"/>
      <c r="IV7" s="209"/>
      <c r="IW7" s="212"/>
      <c r="IX7" s="214"/>
      <c r="IY7" s="214"/>
      <c r="IZ7" s="214"/>
      <c r="JA7" s="214"/>
      <c r="JB7" s="214"/>
      <c r="JC7" s="214"/>
      <c r="JD7" s="270"/>
      <c r="JE7" s="210"/>
      <c r="JF7" s="214"/>
      <c r="JG7" s="214"/>
      <c r="JH7" s="220"/>
      <c r="JI7" s="281"/>
    </row>
    <row r="8" spans="1:269 16384:16384">
      <c r="A8" s="208" t="s">
        <v>337</v>
      </c>
      <c r="B8" s="2"/>
      <c r="C8" s="101"/>
      <c r="D8" s="101"/>
      <c r="E8" s="101"/>
      <c r="F8" s="101"/>
      <c r="G8" s="101"/>
      <c r="H8" s="101"/>
      <c r="I8" s="268"/>
      <c r="J8" s="143"/>
      <c r="K8" s="3"/>
      <c r="L8" s="3"/>
      <c r="M8" s="220"/>
      <c r="N8" s="281"/>
      <c r="P8" s="208" t="s">
        <v>337</v>
      </c>
      <c r="Q8" s="2"/>
      <c r="R8" s="101"/>
      <c r="S8" s="101"/>
      <c r="T8" s="101"/>
      <c r="U8" s="101"/>
      <c r="V8" s="101"/>
      <c r="W8" s="101"/>
      <c r="X8" s="268"/>
      <c r="Y8" s="143"/>
      <c r="Z8" s="3"/>
      <c r="AA8" s="3"/>
      <c r="AB8" s="220"/>
      <c r="AC8" s="281"/>
      <c r="AE8" s="208" t="s">
        <v>337</v>
      </c>
      <c r="AF8" s="2"/>
      <c r="AG8" s="101"/>
      <c r="AH8" s="101"/>
      <c r="AI8" s="101"/>
      <c r="AJ8" s="101"/>
      <c r="AK8" s="101"/>
      <c r="AL8" s="101"/>
      <c r="AM8" s="268"/>
      <c r="AN8" s="143"/>
      <c r="AO8" s="3"/>
      <c r="AP8" s="3"/>
      <c r="AQ8" s="220"/>
      <c r="AR8" s="281"/>
      <c r="AT8" s="208" t="s">
        <v>337</v>
      </c>
      <c r="AU8" s="2"/>
      <c r="AV8" s="101"/>
      <c r="AW8" s="101"/>
      <c r="AX8" s="101"/>
      <c r="AY8" s="101"/>
      <c r="AZ8" s="101"/>
      <c r="BA8" s="101"/>
      <c r="BB8" s="268"/>
      <c r="BC8" s="143"/>
      <c r="BD8" s="3"/>
      <c r="BE8" s="3"/>
      <c r="BF8" s="220"/>
      <c r="BG8" s="281"/>
      <c r="BI8" s="208" t="s">
        <v>337</v>
      </c>
      <c r="BJ8" s="2"/>
      <c r="BK8" s="101"/>
      <c r="BL8" s="101"/>
      <c r="BM8" s="101"/>
      <c r="BN8" s="101"/>
      <c r="BO8" s="101"/>
      <c r="BP8" s="101"/>
      <c r="BQ8" s="268"/>
      <c r="BR8" s="143"/>
      <c r="BS8" s="3"/>
      <c r="BT8" s="3"/>
      <c r="BU8" s="220"/>
      <c r="BV8" s="281"/>
      <c r="BX8" s="208" t="s">
        <v>337</v>
      </c>
      <c r="BY8" s="2"/>
      <c r="BZ8" s="101"/>
      <c r="CA8" s="101"/>
      <c r="CB8" s="101"/>
      <c r="CC8" s="101"/>
      <c r="CD8" s="101"/>
      <c r="CE8" s="101"/>
      <c r="CF8" s="268"/>
      <c r="CG8" s="143"/>
      <c r="CH8" s="3"/>
      <c r="CI8" s="3"/>
      <c r="CJ8" s="220"/>
      <c r="CK8" s="281"/>
      <c r="CM8" s="208" t="s">
        <v>337</v>
      </c>
      <c r="CN8" s="2"/>
      <c r="CO8" s="101"/>
      <c r="CP8" s="101"/>
      <c r="CQ8" s="101"/>
      <c r="CR8" s="101"/>
      <c r="CS8" s="101"/>
      <c r="CT8" s="101"/>
      <c r="CU8" s="268"/>
      <c r="CV8" s="143"/>
      <c r="CW8" s="3"/>
      <c r="CX8" s="3"/>
      <c r="CY8" s="220"/>
      <c r="CZ8" s="281"/>
      <c r="DB8" s="208" t="s">
        <v>337</v>
      </c>
      <c r="DC8" s="2"/>
      <c r="DD8" s="101"/>
      <c r="DE8" s="101"/>
      <c r="DF8" s="101"/>
      <c r="DG8" s="101"/>
      <c r="DH8" s="101"/>
      <c r="DI8" s="101"/>
      <c r="DJ8" s="268"/>
      <c r="DK8" s="143"/>
      <c r="DL8" s="3"/>
      <c r="DM8" s="3"/>
      <c r="DN8" s="220"/>
      <c r="DO8" s="281"/>
      <c r="DQ8" s="208" t="s">
        <v>337</v>
      </c>
      <c r="DR8" s="2"/>
      <c r="DS8" s="101"/>
      <c r="DT8" s="101"/>
      <c r="DU8" s="101"/>
      <c r="DV8" s="101"/>
      <c r="DW8" s="101"/>
      <c r="DX8" s="101"/>
      <c r="DY8" s="268"/>
      <c r="DZ8" s="143"/>
      <c r="EA8" s="3"/>
      <c r="EB8" s="3"/>
      <c r="EC8" s="220"/>
      <c r="ED8" s="281"/>
      <c r="EF8" s="208" t="s">
        <v>337</v>
      </c>
      <c r="EG8" s="2"/>
      <c r="EH8" s="101"/>
      <c r="EI8" s="101"/>
      <c r="EJ8" s="101"/>
      <c r="EK8" s="101"/>
      <c r="EL8" s="101"/>
      <c r="EM8" s="101"/>
      <c r="EN8" s="268"/>
      <c r="EO8" s="143"/>
      <c r="EP8" s="3"/>
      <c r="EQ8" s="3"/>
      <c r="ER8" s="220"/>
      <c r="ES8" s="281"/>
      <c r="EU8" s="208" t="s">
        <v>337</v>
      </c>
      <c r="EV8" s="2"/>
      <c r="EW8" s="101"/>
      <c r="EX8" s="101"/>
      <c r="EY8" s="101"/>
      <c r="EZ8" s="101"/>
      <c r="FA8" s="101"/>
      <c r="FB8" s="101"/>
      <c r="FC8" s="268"/>
      <c r="FD8" s="143"/>
      <c r="FE8" s="3"/>
      <c r="FF8" s="3"/>
      <c r="FG8" s="220"/>
      <c r="FH8" s="281"/>
      <c r="FJ8" s="208" t="s">
        <v>337</v>
      </c>
      <c r="FK8" s="2"/>
      <c r="FL8" s="101"/>
      <c r="FM8" s="101"/>
      <c r="FN8" s="101"/>
      <c r="FO8" s="101"/>
      <c r="FP8" s="101"/>
      <c r="FQ8" s="101"/>
      <c r="FR8" s="268"/>
      <c r="FS8" s="143"/>
      <c r="FT8" s="3"/>
      <c r="FU8" s="3"/>
      <c r="FV8" s="220"/>
      <c r="FW8" s="281"/>
      <c r="FY8" s="208" t="s">
        <v>337</v>
      </c>
      <c r="FZ8" s="2"/>
      <c r="GA8" s="101"/>
      <c r="GB8" s="101"/>
      <c r="GC8" s="101"/>
      <c r="GD8" s="101"/>
      <c r="GE8" s="101"/>
      <c r="GF8" s="101"/>
      <c r="GG8" s="268"/>
      <c r="GH8" s="143"/>
      <c r="GI8" s="3"/>
      <c r="GJ8" s="3"/>
      <c r="GK8" s="220"/>
      <c r="GL8" s="281"/>
      <c r="GN8" s="208" t="s">
        <v>337</v>
      </c>
      <c r="GO8" s="2"/>
      <c r="GP8" s="101"/>
      <c r="GQ8" s="101"/>
      <c r="GR8" s="101"/>
      <c r="GS8" s="101"/>
      <c r="GT8" s="101"/>
      <c r="GU8" s="101"/>
      <c r="GV8" s="268"/>
      <c r="GW8" s="143"/>
      <c r="GX8" s="3"/>
      <c r="GY8" s="3"/>
      <c r="GZ8" s="220"/>
      <c r="HA8" s="281"/>
      <c r="HC8" s="208" t="s">
        <v>337</v>
      </c>
      <c r="HD8" s="2"/>
      <c r="HE8" s="101"/>
      <c r="HF8" s="101"/>
      <c r="HG8" s="101"/>
      <c r="HH8" s="101"/>
      <c r="HI8" s="101"/>
      <c r="HJ8" s="101"/>
      <c r="HK8" s="268"/>
      <c r="HL8" s="143"/>
      <c r="HM8" s="3"/>
      <c r="HN8" s="3"/>
      <c r="HO8" s="220"/>
      <c r="HP8" s="281"/>
      <c r="HR8" s="208" t="s">
        <v>337</v>
      </c>
      <c r="HS8" s="2"/>
      <c r="HT8" s="101"/>
      <c r="HU8" s="101"/>
      <c r="HV8" s="101"/>
      <c r="HW8" s="101"/>
      <c r="HX8" s="101"/>
      <c r="HY8" s="101"/>
      <c r="HZ8" s="268"/>
      <c r="IA8" s="143"/>
      <c r="IB8" s="3"/>
      <c r="IC8" s="3"/>
      <c r="ID8" s="220"/>
      <c r="IE8" s="281"/>
      <c r="IG8" s="208" t="s">
        <v>337</v>
      </c>
      <c r="IH8" s="2"/>
      <c r="II8" s="101"/>
      <c r="IJ8" s="101"/>
      <c r="IK8" s="101"/>
      <c r="IL8" s="101"/>
      <c r="IM8" s="101"/>
      <c r="IN8" s="101"/>
      <c r="IO8" s="268"/>
      <c r="IP8" s="143"/>
      <c r="IQ8" s="3"/>
      <c r="IR8" s="3"/>
      <c r="IS8" s="220"/>
      <c r="IT8" s="281"/>
      <c r="IV8" s="208" t="s">
        <v>337</v>
      </c>
      <c r="IW8" s="2"/>
      <c r="IX8" s="101"/>
      <c r="IY8" s="101"/>
      <c r="IZ8" s="101"/>
      <c r="JA8" s="101"/>
      <c r="JB8" s="101"/>
      <c r="JC8" s="101"/>
      <c r="JD8" s="268"/>
      <c r="JE8" s="143"/>
      <c r="JF8" s="3"/>
      <c r="JG8" s="3"/>
      <c r="JH8" s="220"/>
      <c r="JI8" s="281"/>
    </row>
    <row r="9" spans="1:269 16384:16384" s="69" customFormat="1">
      <c r="A9" s="224" t="s">
        <v>71</v>
      </c>
      <c r="B9" s="226">
        <v>119</v>
      </c>
      <c r="C9" s="225">
        <v>130</v>
      </c>
      <c r="D9" s="225">
        <v>87</v>
      </c>
      <c r="E9" s="225">
        <v>150</v>
      </c>
      <c r="F9" s="225">
        <v>99</v>
      </c>
      <c r="G9" s="102">
        <f>SUM(B9:F9)</f>
        <v>585</v>
      </c>
      <c r="H9" s="102"/>
      <c r="I9" s="267"/>
      <c r="J9" s="206">
        <f>MAX(B9:F9)</f>
        <v>150</v>
      </c>
      <c r="K9" s="3"/>
      <c r="L9" s="3"/>
      <c r="M9" s="220"/>
      <c r="N9" s="281"/>
      <c r="P9" s="224" t="s">
        <v>71</v>
      </c>
      <c r="Q9" s="226">
        <v>102</v>
      </c>
      <c r="R9" s="225">
        <v>110</v>
      </c>
      <c r="S9" s="225">
        <v>103</v>
      </c>
      <c r="T9" s="225">
        <v>150</v>
      </c>
      <c r="U9" s="225">
        <v>111</v>
      </c>
      <c r="V9" s="102">
        <f>SUM(Q9:U9)</f>
        <v>576</v>
      </c>
      <c r="W9" s="102"/>
      <c r="X9" s="267"/>
      <c r="Y9" s="206">
        <f>MAX(Q9:U9)</f>
        <v>150</v>
      </c>
      <c r="Z9" s="3"/>
      <c r="AA9" s="3"/>
      <c r="AB9" s="220"/>
      <c r="AC9" s="281"/>
      <c r="AE9" s="224" t="s">
        <v>71</v>
      </c>
      <c r="AF9" s="226">
        <v>127</v>
      </c>
      <c r="AG9" s="225">
        <v>109</v>
      </c>
      <c r="AH9" s="225">
        <v>131</v>
      </c>
      <c r="AI9" s="225">
        <v>135</v>
      </c>
      <c r="AJ9" s="225">
        <v>146</v>
      </c>
      <c r="AK9" s="102">
        <f>SUM(AF9:AJ9)</f>
        <v>648</v>
      </c>
      <c r="AL9" s="102"/>
      <c r="AM9" s="267"/>
      <c r="AN9" s="206">
        <f>MAX(AF9:AJ9)</f>
        <v>146</v>
      </c>
      <c r="AO9" s="3"/>
      <c r="AP9" s="3"/>
      <c r="AQ9" s="220"/>
      <c r="AR9" s="281"/>
      <c r="AT9" s="224" t="s">
        <v>71</v>
      </c>
      <c r="AU9" s="226">
        <v>102</v>
      </c>
      <c r="AV9" s="225">
        <v>116</v>
      </c>
      <c r="AW9" s="225">
        <v>116</v>
      </c>
      <c r="AX9" s="225">
        <v>141</v>
      </c>
      <c r="AY9" s="225">
        <v>134</v>
      </c>
      <c r="AZ9" s="102">
        <f>SUM(AU9:AY9)</f>
        <v>609</v>
      </c>
      <c r="BA9" s="102"/>
      <c r="BB9" s="267"/>
      <c r="BC9" s="206">
        <f>MAX(AU9:AY9)</f>
        <v>141</v>
      </c>
      <c r="BD9" s="3"/>
      <c r="BE9" s="3"/>
      <c r="BF9" s="220"/>
      <c r="BG9" s="281"/>
      <c r="BI9" s="224" t="s">
        <v>71</v>
      </c>
      <c r="BJ9" s="226">
        <v>135</v>
      </c>
      <c r="BK9" s="225">
        <v>126</v>
      </c>
      <c r="BL9" s="225">
        <v>116</v>
      </c>
      <c r="BM9" s="225">
        <v>138</v>
      </c>
      <c r="BN9" s="225">
        <v>116</v>
      </c>
      <c r="BO9" s="102">
        <f>SUM(BJ9:BN9)</f>
        <v>631</v>
      </c>
      <c r="BP9" s="102"/>
      <c r="BQ9" s="267"/>
      <c r="BR9" s="206">
        <f>MAX(BJ9:BN9)</f>
        <v>138</v>
      </c>
      <c r="BS9" s="3"/>
      <c r="BT9" s="3"/>
      <c r="BU9" s="220"/>
      <c r="BV9" s="281"/>
      <c r="BX9" s="224" t="s">
        <v>71</v>
      </c>
      <c r="BY9" s="226">
        <v>136</v>
      </c>
      <c r="BZ9" s="225">
        <v>115</v>
      </c>
      <c r="CA9" s="225">
        <v>114</v>
      </c>
      <c r="CB9" s="225">
        <v>115</v>
      </c>
      <c r="CC9" s="225">
        <v>95</v>
      </c>
      <c r="CD9" s="102">
        <f>SUM(BY9:CC9)</f>
        <v>575</v>
      </c>
      <c r="CE9" s="102"/>
      <c r="CF9" s="267"/>
      <c r="CG9" s="206">
        <f>MAX(BY9:CC9)</f>
        <v>136</v>
      </c>
      <c r="CH9" s="3"/>
      <c r="CI9" s="3"/>
      <c r="CJ9" s="220"/>
      <c r="CK9" s="281"/>
      <c r="CM9" s="224" t="s">
        <v>71</v>
      </c>
      <c r="CN9" s="226">
        <v>114</v>
      </c>
      <c r="CO9" s="225">
        <v>109</v>
      </c>
      <c r="CP9" s="225">
        <v>113</v>
      </c>
      <c r="CQ9" s="225">
        <v>105</v>
      </c>
      <c r="CR9" s="225">
        <v>137</v>
      </c>
      <c r="CS9" s="102">
        <f>SUM(CN9:CR9)</f>
        <v>578</v>
      </c>
      <c r="CT9" s="102"/>
      <c r="CU9" s="267"/>
      <c r="CV9" s="206">
        <f>MAX(CN9:CR9)</f>
        <v>137</v>
      </c>
      <c r="CW9" s="3"/>
      <c r="CX9" s="3"/>
      <c r="CY9" s="220"/>
      <c r="CZ9" s="281"/>
      <c r="DB9" s="224" t="s">
        <v>418</v>
      </c>
      <c r="DC9" s="226">
        <v>104</v>
      </c>
      <c r="DD9" s="225">
        <v>152</v>
      </c>
      <c r="DE9" s="225">
        <v>119</v>
      </c>
      <c r="DF9" s="225">
        <v>133</v>
      </c>
      <c r="DG9" s="225">
        <v>134</v>
      </c>
      <c r="DH9" s="102">
        <f>SUM(DC9:DG9)</f>
        <v>642</v>
      </c>
      <c r="DI9" s="102"/>
      <c r="DJ9" s="267"/>
      <c r="DK9" s="206">
        <f>MAX(DC9:DG9)</f>
        <v>152</v>
      </c>
      <c r="DL9" s="3"/>
      <c r="DM9" s="3"/>
      <c r="DN9" s="220"/>
      <c r="DO9" s="281"/>
      <c r="DQ9" s="224" t="s">
        <v>71</v>
      </c>
      <c r="DR9" s="226">
        <v>123</v>
      </c>
      <c r="DS9" s="225">
        <v>109</v>
      </c>
      <c r="DT9" s="225">
        <v>130</v>
      </c>
      <c r="DU9" s="225">
        <v>112</v>
      </c>
      <c r="DV9" s="225">
        <v>103</v>
      </c>
      <c r="DW9" s="102">
        <f>SUM(DR9:DV9)</f>
        <v>577</v>
      </c>
      <c r="DX9" s="102"/>
      <c r="DY9" s="267"/>
      <c r="DZ9" s="206">
        <f>MAX(DR9:DV9)</f>
        <v>130</v>
      </c>
      <c r="EA9" s="3"/>
      <c r="EB9" s="3"/>
      <c r="EC9" s="220"/>
      <c r="ED9" s="281"/>
      <c r="EF9" s="418" t="s">
        <v>433</v>
      </c>
      <c r="EG9" s="226">
        <v>115</v>
      </c>
      <c r="EH9" s="226">
        <v>115</v>
      </c>
      <c r="EI9" s="226">
        <v>115</v>
      </c>
      <c r="EJ9" s="226">
        <v>115</v>
      </c>
      <c r="EK9" s="226">
        <v>115</v>
      </c>
      <c r="EL9" s="102">
        <f>SUM(EG9:EK9)</f>
        <v>575</v>
      </c>
      <c r="EM9" s="102"/>
      <c r="EN9" s="267"/>
      <c r="EO9" s="206">
        <f>MAX(EG9:EK9)</f>
        <v>115</v>
      </c>
      <c r="EP9" s="3"/>
      <c r="EQ9" s="3"/>
      <c r="ER9" s="220"/>
      <c r="ES9" s="281"/>
      <c r="EU9" s="205" t="s">
        <v>387</v>
      </c>
      <c r="EV9" s="226">
        <v>122</v>
      </c>
      <c r="EW9" s="225">
        <v>110</v>
      </c>
      <c r="EX9" s="225">
        <v>103</v>
      </c>
      <c r="EY9" s="225">
        <v>105</v>
      </c>
      <c r="EZ9" s="225">
        <v>118</v>
      </c>
      <c r="FA9" s="102">
        <f>SUM(EV9:EZ9)</f>
        <v>558</v>
      </c>
      <c r="FB9" s="102"/>
      <c r="FC9" s="267"/>
      <c r="FD9" s="206">
        <f>MAX(EV9:EZ9)</f>
        <v>122</v>
      </c>
      <c r="FE9" s="3"/>
      <c r="FF9" s="3"/>
      <c r="FG9" s="220"/>
      <c r="FH9" s="281"/>
      <c r="FJ9" s="455" t="s">
        <v>465</v>
      </c>
      <c r="FK9" s="226">
        <v>99</v>
      </c>
      <c r="FL9" s="225">
        <v>92</v>
      </c>
      <c r="FM9" s="225">
        <v>82</v>
      </c>
      <c r="FN9" s="225">
        <v>118</v>
      </c>
      <c r="FO9" s="225">
        <v>90</v>
      </c>
      <c r="FP9" s="102">
        <f>SUM(FK9:FO9)</f>
        <v>481</v>
      </c>
      <c r="FQ9" s="102"/>
      <c r="FR9" s="267"/>
      <c r="FS9" s="206">
        <f>MAX(FK9:FO9)</f>
        <v>118</v>
      </c>
      <c r="FT9" s="3"/>
      <c r="FU9" s="3"/>
      <c r="FV9" s="220"/>
      <c r="FW9" s="281"/>
      <c r="FY9" s="224" t="s">
        <v>71</v>
      </c>
      <c r="FZ9" s="226">
        <v>105</v>
      </c>
      <c r="GA9" s="225">
        <v>124</v>
      </c>
      <c r="GB9" s="225">
        <v>90</v>
      </c>
      <c r="GC9" s="225">
        <v>123</v>
      </c>
      <c r="GD9" s="225">
        <v>121</v>
      </c>
      <c r="GE9" s="102">
        <f>SUM(FZ9:GD9)</f>
        <v>563</v>
      </c>
      <c r="GF9" s="102"/>
      <c r="GG9" s="267"/>
      <c r="GH9" s="206">
        <f>MAX(FZ9:GD9)</f>
        <v>124</v>
      </c>
      <c r="GI9" s="3"/>
      <c r="GJ9" s="3"/>
      <c r="GK9" s="220"/>
      <c r="GL9" s="281"/>
      <c r="GN9" s="224" t="s">
        <v>71</v>
      </c>
      <c r="GO9" s="226"/>
      <c r="GP9" s="225"/>
      <c r="GQ9" s="225"/>
      <c r="GR9" s="225"/>
      <c r="GS9" s="225"/>
      <c r="GT9" s="102">
        <f>SUM(GO9:GS9)</f>
        <v>0</v>
      </c>
      <c r="GU9" s="102"/>
      <c r="GV9" s="267"/>
      <c r="GW9" s="206">
        <f>MAX(GO9:GS9)</f>
        <v>0</v>
      </c>
      <c r="GX9" s="3"/>
      <c r="GY9" s="3"/>
      <c r="GZ9" s="220"/>
      <c r="HA9" s="281"/>
      <c r="HC9" s="224" t="s">
        <v>71</v>
      </c>
      <c r="HD9" s="226"/>
      <c r="HE9" s="225"/>
      <c r="HF9" s="225"/>
      <c r="HG9" s="225"/>
      <c r="HH9" s="225"/>
      <c r="HI9" s="102">
        <f>SUM(HD9:HH9)</f>
        <v>0</v>
      </c>
      <c r="HJ9" s="102"/>
      <c r="HK9" s="267"/>
      <c r="HL9" s="206">
        <f>MAX(HD9:HH9)</f>
        <v>0</v>
      </c>
      <c r="HM9" s="3"/>
      <c r="HN9" s="3"/>
      <c r="HO9" s="220"/>
      <c r="HP9" s="281"/>
      <c r="HR9" s="224" t="s">
        <v>71</v>
      </c>
      <c r="HS9" s="226"/>
      <c r="HT9" s="225"/>
      <c r="HU9" s="225"/>
      <c r="HV9" s="225"/>
      <c r="HW9" s="225"/>
      <c r="HX9" s="102">
        <f>SUM(HS9:HW9)</f>
        <v>0</v>
      </c>
      <c r="HY9" s="102"/>
      <c r="HZ9" s="267"/>
      <c r="IA9" s="206">
        <f>MAX(HS9:HW9)</f>
        <v>0</v>
      </c>
      <c r="IB9" s="3"/>
      <c r="IC9" s="3"/>
      <c r="ID9" s="220"/>
      <c r="IE9" s="281"/>
      <c r="IG9" s="224" t="s">
        <v>71</v>
      </c>
      <c r="IH9" s="226"/>
      <c r="II9" s="225"/>
      <c r="IJ9" s="225"/>
      <c r="IK9" s="225"/>
      <c r="IL9" s="225"/>
      <c r="IM9" s="102">
        <f>SUM(IH9:IL9)</f>
        <v>0</v>
      </c>
      <c r="IN9" s="102"/>
      <c r="IO9" s="267"/>
      <c r="IP9" s="206">
        <f>MAX(IH9:IL9)</f>
        <v>0</v>
      </c>
      <c r="IQ9" s="3"/>
      <c r="IR9" s="3"/>
      <c r="IS9" s="220"/>
      <c r="IT9" s="281"/>
      <c r="IV9" s="224" t="s">
        <v>71</v>
      </c>
      <c r="IW9" s="226"/>
      <c r="IX9" s="225"/>
      <c r="IY9" s="225"/>
      <c r="IZ9" s="225"/>
      <c r="JA9" s="225"/>
      <c r="JB9" s="102">
        <f>SUM(IW9:JA9)</f>
        <v>0</v>
      </c>
      <c r="JC9" s="102"/>
      <c r="JD9" s="267"/>
      <c r="JE9" s="206">
        <f>MAX(IW9:JA9)</f>
        <v>0</v>
      </c>
      <c r="JF9" s="3"/>
      <c r="JG9" s="3"/>
      <c r="JH9" s="220"/>
      <c r="JI9" s="281"/>
    </row>
    <row r="10" spans="1:269 16384:16384" s="69" customFormat="1">
      <c r="A10" s="205" t="s">
        <v>92</v>
      </c>
      <c r="B10" s="227">
        <v>92</v>
      </c>
      <c r="C10" s="225">
        <v>129</v>
      </c>
      <c r="D10" s="225">
        <v>116</v>
      </c>
      <c r="E10" s="225">
        <v>109</v>
      </c>
      <c r="F10" s="225">
        <v>100</v>
      </c>
      <c r="G10" s="102">
        <f>SUM(B10:F10)</f>
        <v>546</v>
      </c>
      <c r="H10" s="102"/>
      <c r="I10" s="267"/>
      <c r="J10" s="206">
        <f>MAX(B10:F10)</f>
        <v>129</v>
      </c>
      <c r="K10" s="3"/>
      <c r="L10" s="3"/>
      <c r="M10" s="220"/>
      <c r="N10" s="281"/>
      <c r="P10" s="205" t="s">
        <v>266</v>
      </c>
      <c r="Q10" s="227">
        <v>98</v>
      </c>
      <c r="R10" s="225">
        <v>103</v>
      </c>
      <c r="S10" s="225">
        <v>124</v>
      </c>
      <c r="T10" s="225">
        <v>112</v>
      </c>
      <c r="U10" s="225">
        <v>110</v>
      </c>
      <c r="V10" s="102">
        <f>SUM(Q10:U10)</f>
        <v>547</v>
      </c>
      <c r="W10" s="102"/>
      <c r="X10" s="267"/>
      <c r="Y10" s="206">
        <f>MAX(Q10:U10)</f>
        <v>124</v>
      </c>
      <c r="Z10" s="3"/>
      <c r="AA10" s="3"/>
      <c r="AB10" s="220"/>
      <c r="AC10" s="281"/>
      <c r="AE10" s="205" t="s">
        <v>266</v>
      </c>
      <c r="AF10" s="227">
        <v>118</v>
      </c>
      <c r="AG10" s="225">
        <v>104</v>
      </c>
      <c r="AH10" s="225">
        <v>127</v>
      </c>
      <c r="AI10" s="225">
        <v>119</v>
      </c>
      <c r="AJ10" s="225">
        <v>112</v>
      </c>
      <c r="AK10" s="102">
        <f>SUM(AF10:AJ10)</f>
        <v>580</v>
      </c>
      <c r="AL10" s="102"/>
      <c r="AM10" s="267"/>
      <c r="AN10" s="206">
        <f>MAX(AF10:AJ10)</f>
        <v>127</v>
      </c>
      <c r="AO10" s="3"/>
      <c r="AP10" s="3"/>
      <c r="AQ10" s="220"/>
      <c r="AR10" s="281"/>
      <c r="AT10" s="205" t="s">
        <v>266</v>
      </c>
      <c r="AU10" s="227">
        <v>120</v>
      </c>
      <c r="AV10" s="225">
        <v>95</v>
      </c>
      <c r="AW10" s="225">
        <v>119</v>
      </c>
      <c r="AX10" s="225">
        <v>122</v>
      </c>
      <c r="AY10" s="225">
        <v>112</v>
      </c>
      <c r="AZ10" s="102">
        <f>SUM(AU10:AY10)</f>
        <v>568</v>
      </c>
      <c r="BA10" s="102"/>
      <c r="BB10" s="267"/>
      <c r="BC10" s="206">
        <f>MAX(AU10:AY10)</f>
        <v>122</v>
      </c>
      <c r="BD10" s="3"/>
      <c r="BE10" s="3"/>
      <c r="BF10" s="220"/>
      <c r="BG10" s="281"/>
      <c r="BI10" s="205" t="s">
        <v>266</v>
      </c>
      <c r="BJ10" s="227">
        <v>111</v>
      </c>
      <c r="BK10" s="225">
        <v>121</v>
      </c>
      <c r="BL10" s="225">
        <v>101</v>
      </c>
      <c r="BM10" s="225">
        <v>109</v>
      </c>
      <c r="BN10" s="225">
        <v>102</v>
      </c>
      <c r="BO10" s="102">
        <f>SUM(BJ10:BN10)</f>
        <v>544</v>
      </c>
      <c r="BP10" s="102"/>
      <c r="BQ10" s="267"/>
      <c r="BR10" s="206">
        <f>MAX(BJ10:BN10)</f>
        <v>121</v>
      </c>
      <c r="BS10" s="3"/>
      <c r="BT10" s="3"/>
      <c r="BU10" s="220"/>
      <c r="BV10" s="281"/>
      <c r="BX10" s="224" t="s">
        <v>266</v>
      </c>
      <c r="BY10" s="227">
        <v>126</v>
      </c>
      <c r="BZ10" s="225">
        <v>108</v>
      </c>
      <c r="CA10" s="225">
        <v>139</v>
      </c>
      <c r="CB10" s="225">
        <v>121</v>
      </c>
      <c r="CC10" s="225">
        <v>105</v>
      </c>
      <c r="CD10" s="102">
        <f>SUM(BY10:CC10)</f>
        <v>599</v>
      </c>
      <c r="CE10" s="102"/>
      <c r="CF10" s="267"/>
      <c r="CG10" s="206">
        <f>MAX(BY10:CC10)</f>
        <v>139</v>
      </c>
      <c r="CH10" s="3"/>
      <c r="CI10" s="3"/>
      <c r="CJ10" s="220"/>
      <c r="CK10" s="281"/>
      <c r="CM10" s="224" t="s">
        <v>266</v>
      </c>
      <c r="CN10" s="227">
        <v>125</v>
      </c>
      <c r="CO10" s="225">
        <v>121</v>
      </c>
      <c r="CP10" s="225">
        <v>124</v>
      </c>
      <c r="CQ10" s="225">
        <v>104</v>
      </c>
      <c r="CR10" s="225">
        <v>108</v>
      </c>
      <c r="CS10" s="102">
        <f>SUM(CN10:CR10)</f>
        <v>582</v>
      </c>
      <c r="CT10" s="102"/>
      <c r="CU10" s="267"/>
      <c r="CV10" s="206">
        <f>MAX(CN10:CR10)</f>
        <v>125</v>
      </c>
      <c r="CW10" s="3"/>
      <c r="CX10" s="3"/>
      <c r="CY10" s="220"/>
      <c r="CZ10" s="281"/>
      <c r="DB10" s="224" t="s">
        <v>266</v>
      </c>
      <c r="DC10" s="227">
        <v>115</v>
      </c>
      <c r="DD10" s="225">
        <v>143</v>
      </c>
      <c r="DE10" s="225">
        <v>92</v>
      </c>
      <c r="DF10" s="225">
        <v>130</v>
      </c>
      <c r="DG10" s="225">
        <v>95</v>
      </c>
      <c r="DH10" s="102">
        <f>SUM(DC10:DG10)</f>
        <v>575</v>
      </c>
      <c r="DI10" s="102"/>
      <c r="DJ10" s="267"/>
      <c r="DK10" s="206">
        <f>MAX(DC10:DG10)</f>
        <v>143</v>
      </c>
      <c r="DL10" s="3"/>
      <c r="DM10" s="3"/>
      <c r="DN10" s="220"/>
      <c r="DO10" s="281"/>
      <c r="DQ10" s="224" t="s">
        <v>266</v>
      </c>
      <c r="DR10" s="227">
        <v>122</v>
      </c>
      <c r="DS10" s="225">
        <v>126</v>
      </c>
      <c r="DT10" s="225">
        <v>90</v>
      </c>
      <c r="DU10" s="225">
        <v>102</v>
      </c>
      <c r="DV10" s="225">
        <v>107</v>
      </c>
      <c r="DW10" s="102">
        <f>SUM(DR10:DV10)</f>
        <v>547</v>
      </c>
      <c r="DX10" s="102"/>
      <c r="DY10" s="267"/>
      <c r="DZ10" s="206">
        <f>MAX(DR10:DV10)</f>
        <v>126</v>
      </c>
      <c r="EA10" s="3"/>
      <c r="EB10" s="3"/>
      <c r="EC10" s="220"/>
      <c r="ED10" s="281"/>
      <c r="EF10" s="224" t="s">
        <v>266</v>
      </c>
      <c r="EG10" s="227">
        <v>127</v>
      </c>
      <c r="EH10" s="225">
        <v>128</v>
      </c>
      <c r="EI10" s="225">
        <v>90</v>
      </c>
      <c r="EJ10" s="225">
        <v>97</v>
      </c>
      <c r="EK10" s="225">
        <v>106</v>
      </c>
      <c r="EL10" s="102">
        <f>SUM(EG10:EK10)</f>
        <v>548</v>
      </c>
      <c r="EM10" s="102"/>
      <c r="EN10" s="267"/>
      <c r="EO10" s="206">
        <f>MAX(EG10:EK10)</f>
        <v>128</v>
      </c>
      <c r="EP10" s="3"/>
      <c r="EQ10" s="3"/>
      <c r="ER10" s="220"/>
      <c r="ES10" s="281"/>
      <c r="EU10" s="224" t="s">
        <v>266</v>
      </c>
      <c r="EV10" s="227">
        <v>92</v>
      </c>
      <c r="EW10" s="225">
        <v>117</v>
      </c>
      <c r="EX10" s="225">
        <v>117</v>
      </c>
      <c r="EY10" s="225">
        <v>103</v>
      </c>
      <c r="EZ10" s="225">
        <v>98</v>
      </c>
      <c r="FA10" s="102">
        <f>SUM(EV10:EZ10)</f>
        <v>527</v>
      </c>
      <c r="FB10" s="102"/>
      <c r="FC10" s="267"/>
      <c r="FD10" s="206">
        <f>MAX(EV10:EZ10)</f>
        <v>117</v>
      </c>
      <c r="FE10" s="3"/>
      <c r="FF10" s="3"/>
      <c r="FG10" s="220"/>
      <c r="FH10" s="281"/>
      <c r="FJ10" s="224" t="s">
        <v>266</v>
      </c>
      <c r="FK10" s="227">
        <v>116</v>
      </c>
      <c r="FL10" s="225">
        <v>124</v>
      </c>
      <c r="FM10" s="225">
        <v>90</v>
      </c>
      <c r="FN10" s="225">
        <v>122</v>
      </c>
      <c r="FO10" s="225">
        <v>148</v>
      </c>
      <c r="FP10" s="102">
        <f>SUM(FK10:FO10)</f>
        <v>600</v>
      </c>
      <c r="FQ10" s="102"/>
      <c r="FR10" s="267"/>
      <c r="FS10" s="206">
        <f>MAX(FK10:FO10)</f>
        <v>148</v>
      </c>
      <c r="FT10" s="3"/>
      <c r="FU10" s="3"/>
      <c r="FV10" s="220"/>
      <c r="FW10" s="281"/>
      <c r="FY10" s="224" t="s">
        <v>266</v>
      </c>
      <c r="FZ10" s="227">
        <v>104</v>
      </c>
      <c r="GA10" s="225">
        <v>108</v>
      </c>
      <c r="GB10" s="225">
        <v>103</v>
      </c>
      <c r="GC10" s="225">
        <v>109</v>
      </c>
      <c r="GD10" s="225">
        <v>116</v>
      </c>
      <c r="GE10" s="102">
        <f>SUM(FZ10:GD10)</f>
        <v>540</v>
      </c>
      <c r="GF10" s="102"/>
      <c r="GG10" s="267"/>
      <c r="GH10" s="206">
        <f>MAX(FZ10:GD10)</f>
        <v>116</v>
      </c>
      <c r="GI10" s="3"/>
      <c r="GJ10" s="3"/>
      <c r="GK10" s="220"/>
      <c r="GL10" s="281"/>
      <c r="GN10" s="224" t="s">
        <v>266</v>
      </c>
      <c r="GO10" s="227"/>
      <c r="GP10" s="225"/>
      <c r="GQ10" s="225"/>
      <c r="GR10" s="225"/>
      <c r="GS10" s="225"/>
      <c r="GT10" s="102">
        <f>SUM(GO10:GS10)</f>
        <v>0</v>
      </c>
      <c r="GU10" s="102"/>
      <c r="GV10" s="267"/>
      <c r="GW10" s="206">
        <f>MAX(GO10:GS10)</f>
        <v>0</v>
      </c>
      <c r="GX10" s="3"/>
      <c r="GY10" s="3"/>
      <c r="GZ10" s="220"/>
      <c r="HA10" s="281"/>
      <c r="HC10" s="224" t="s">
        <v>266</v>
      </c>
      <c r="HD10" s="227"/>
      <c r="HE10" s="225"/>
      <c r="HF10" s="225"/>
      <c r="HG10" s="225"/>
      <c r="HH10" s="225"/>
      <c r="HI10" s="102">
        <f>SUM(HD10:HH10)</f>
        <v>0</v>
      </c>
      <c r="HJ10" s="102"/>
      <c r="HK10" s="267"/>
      <c r="HL10" s="206">
        <f>MAX(HD10:HH10)</f>
        <v>0</v>
      </c>
      <c r="HM10" s="3"/>
      <c r="HN10" s="3"/>
      <c r="HO10" s="220"/>
      <c r="HP10" s="281"/>
      <c r="HR10" s="224" t="s">
        <v>266</v>
      </c>
      <c r="HS10" s="227"/>
      <c r="HT10" s="225"/>
      <c r="HU10" s="225"/>
      <c r="HV10" s="225"/>
      <c r="HW10" s="225"/>
      <c r="HX10" s="102">
        <f>SUM(HS10:HW10)</f>
        <v>0</v>
      </c>
      <c r="HY10" s="102"/>
      <c r="HZ10" s="267"/>
      <c r="IA10" s="206">
        <f>MAX(HS10:HW10)</f>
        <v>0</v>
      </c>
      <c r="IB10" s="3"/>
      <c r="IC10" s="3"/>
      <c r="ID10" s="220"/>
      <c r="IE10" s="281"/>
      <c r="IG10" s="224" t="s">
        <v>266</v>
      </c>
      <c r="IH10" s="227"/>
      <c r="II10" s="225"/>
      <c r="IJ10" s="225"/>
      <c r="IK10" s="225"/>
      <c r="IL10" s="225"/>
      <c r="IM10" s="102">
        <f>SUM(IH10:IL10)</f>
        <v>0</v>
      </c>
      <c r="IN10" s="102"/>
      <c r="IO10" s="267"/>
      <c r="IP10" s="206">
        <f>MAX(IH10:IL10)</f>
        <v>0</v>
      </c>
      <c r="IQ10" s="3"/>
      <c r="IR10" s="3"/>
      <c r="IS10" s="220"/>
      <c r="IT10" s="281"/>
      <c r="IV10" s="224" t="s">
        <v>266</v>
      </c>
      <c r="IW10" s="227"/>
      <c r="IX10" s="225"/>
      <c r="IY10" s="225"/>
      <c r="IZ10" s="225"/>
      <c r="JA10" s="225"/>
      <c r="JB10" s="102">
        <f>SUM(IW10:JA10)</f>
        <v>0</v>
      </c>
      <c r="JC10" s="102"/>
      <c r="JD10" s="267"/>
      <c r="JE10" s="206">
        <f>MAX(IW10:JA10)</f>
        <v>0</v>
      </c>
      <c r="JF10" s="3"/>
      <c r="JG10" s="3"/>
      <c r="JH10" s="220"/>
      <c r="JI10" s="281"/>
      <c r="XFD10" s="142"/>
    </row>
    <row r="11" spans="1:269 16384:16384" s="69" customFormat="1">
      <c r="A11" s="241" t="s">
        <v>337</v>
      </c>
      <c r="B11" s="3">
        <f>SUM(B9:B10)</f>
        <v>211</v>
      </c>
      <c r="C11" s="101">
        <f t="shared" ref="C11" si="18">SUM(C9:C10)</f>
        <v>259</v>
      </c>
      <c r="D11" s="101">
        <f t="shared" ref="D11" si="19">SUM(D9:D10)</f>
        <v>203</v>
      </c>
      <c r="E11" s="101">
        <f t="shared" ref="E11" si="20">SUM(E9:E10)</f>
        <v>259</v>
      </c>
      <c r="F11" s="101">
        <f t="shared" ref="F11" si="21">SUM(F9:F10)</f>
        <v>199</v>
      </c>
      <c r="G11" s="296"/>
      <c r="H11" s="101"/>
      <c r="I11" s="268"/>
      <c r="J11" s="206"/>
      <c r="K11" s="3">
        <f>MAX(B11:F11)</f>
        <v>259</v>
      </c>
      <c r="L11" s="3"/>
      <c r="M11" s="220"/>
      <c r="N11" s="281"/>
      <c r="P11" s="241" t="s">
        <v>337</v>
      </c>
      <c r="Q11" s="3">
        <f>SUM(Q9:Q10)</f>
        <v>200</v>
      </c>
      <c r="R11" s="101">
        <f t="shared" ref="R11:U11" si="22">SUM(R9:R10)</f>
        <v>213</v>
      </c>
      <c r="S11" s="101">
        <f t="shared" si="22"/>
        <v>227</v>
      </c>
      <c r="T11" s="101">
        <f t="shared" si="22"/>
        <v>262</v>
      </c>
      <c r="U11" s="101">
        <f t="shared" si="22"/>
        <v>221</v>
      </c>
      <c r="V11" s="296"/>
      <c r="W11" s="101"/>
      <c r="X11" s="268"/>
      <c r="Y11" s="206"/>
      <c r="Z11" s="3">
        <f>MAX(Q11:U11)</f>
        <v>262</v>
      </c>
      <c r="AA11" s="3"/>
      <c r="AB11" s="220"/>
      <c r="AC11" s="281"/>
      <c r="AE11" s="241" t="s">
        <v>337</v>
      </c>
      <c r="AF11" s="3">
        <f>SUM(AF9:AF10)</f>
        <v>245</v>
      </c>
      <c r="AG11" s="101">
        <f t="shared" ref="AG11:AJ11" si="23">SUM(AG9:AG10)</f>
        <v>213</v>
      </c>
      <c r="AH11" s="101">
        <f t="shared" si="23"/>
        <v>258</v>
      </c>
      <c r="AI11" s="101">
        <f t="shared" si="23"/>
        <v>254</v>
      </c>
      <c r="AJ11" s="101">
        <f t="shared" si="23"/>
        <v>258</v>
      </c>
      <c r="AK11" s="296"/>
      <c r="AL11" s="101"/>
      <c r="AM11" s="268"/>
      <c r="AN11" s="206"/>
      <c r="AO11" s="3">
        <f>MAX(AF11:AJ11)</f>
        <v>258</v>
      </c>
      <c r="AP11" s="3"/>
      <c r="AQ11" s="220"/>
      <c r="AR11" s="281"/>
      <c r="AT11" s="241" t="s">
        <v>337</v>
      </c>
      <c r="AU11" s="3">
        <f>SUM(AU9:AU10)</f>
        <v>222</v>
      </c>
      <c r="AV11" s="101">
        <f t="shared" ref="AV11:AY11" si="24">SUM(AV9:AV10)</f>
        <v>211</v>
      </c>
      <c r="AW11" s="101">
        <f t="shared" si="24"/>
        <v>235</v>
      </c>
      <c r="AX11" s="101">
        <f t="shared" si="24"/>
        <v>263</v>
      </c>
      <c r="AY11" s="101">
        <f t="shared" si="24"/>
        <v>246</v>
      </c>
      <c r="AZ11" s="296"/>
      <c r="BA11" s="101"/>
      <c r="BB11" s="268"/>
      <c r="BC11" s="206"/>
      <c r="BD11" s="3">
        <f>MAX(AU11:AY11)</f>
        <v>263</v>
      </c>
      <c r="BE11" s="3"/>
      <c r="BF11" s="220"/>
      <c r="BG11" s="281"/>
      <c r="BI11" s="241" t="s">
        <v>337</v>
      </c>
      <c r="BJ11" s="3">
        <f>SUM(BJ9:BJ10)</f>
        <v>246</v>
      </c>
      <c r="BK11" s="101">
        <f t="shared" ref="BK11:BN11" si="25">SUM(BK9:BK10)</f>
        <v>247</v>
      </c>
      <c r="BL11" s="101">
        <f t="shared" si="25"/>
        <v>217</v>
      </c>
      <c r="BM11" s="101">
        <f t="shared" si="25"/>
        <v>247</v>
      </c>
      <c r="BN11" s="101">
        <f t="shared" si="25"/>
        <v>218</v>
      </c>
      <c r="BO11" s="296"/>
      <c r="BP11" s="101"/>
      <c r="BQ11" s="268"/>
      <c r="BR11" s="206"/>
      <c r="BS11" s="3">
        <f>MAX(BJ11:BN11)</f>
        <v>247</v>
      </c>
      <c r="BT11" s="3"/>
      <c r="BU11" s="220"/>
      <c r="BV11" s="281"/>
      <c r="BX11" s="241" t="s">
        <v>337</v>
      </c>
      <c r="BY11" s="3">
        <f>SUM(BY9:BY10)</f>
        <v>262</v>
      </c>
      <c r="BZ11" s="101">
        <f t="shared" ref="BZ11:CC11" si="26">SUM(BZ9:BZ10)</f>
        <v>223</v>
      </c>
      <c r="CA11" s="101">
        <f t="shared" si="26"/>
        <v>253</v>
      </c>
      <c r="CB11" s="101">
        <f t="shared" si="26"/>
        <v>236</v>
      </c>
      <c r="CC11" s="101">
        <f t="shared" si="26"/>
        <v>200</v>
      </c>
      <c r="CD11" s="296"/>
      <c r="CE11" s="101"/>
      <c r="CF11" s="268"/>
      <c r="CG11" s="206"/>
      <c r="CH11" s="3">
        <f>MAX(BY11:CC11)</f>
        <v>262</v>
      </c>
      <c r="CI11" s="3"/>
      <c r="CJ11" s="220"/>
      <c r="CK11" s="281"/>
      <c r="CM11" s="241" t="s">
        <v>337</v>
      </c>
      <c r="CN11" s="3">
        <f>SUM(CN9:CN10)</f>
        <v>239</v>
      </c>
      <c r="CO11" s="101">
        <f t="shared" ref="CO11:CR11" si="27">SUM(CO9:CO10)</f>
        <v>230</v>
      </c>
      <c r="CP11" s="101">
        <f t="shared" si="27"/>
        <v>237</v>
      </c>
      <c r="CQ11" s="101">
        <f t="shared" si="27"/>
        <v>209</v>
      </c>
      <c r="CR11" s="101">
        <f t="shared" si="27"/>
        <v>245</v>
      </c>
      <c r="CS11" s="296"/>
      <c r="CT11" s="101"/>
      <c r="CU11" s="268"/>
      <c r="CV11" s="206"/>
      <c r="CW11" s="3">
        <f>MAX(CN11:CR11)</f>
        <v>245</v>
      </c>
      <c r="CX11" s="3"/>
      <c r="CY11" s="220"/>
      <c r="CZ11" s="281"/>
      <c r="DB11" s="241" t="s">
        <v>337</v>
      </c>
      <c r="DC11" s="3">
        <f>SUM(DC9:DC10)</f>
        <v>219</v>
      </c>
      <c r="DD11" s="101">
        <f t="shared" ref="DD11:DG11" si="28">SUM(DD9:DD10)</f>
        <v>295</v>
      </c>
      <c r="DE11" s="101">
        <f t="shared" si="28"/>
        <v>211</v>
      </c>
      <c r="DF11" s="101">
        <f t="shared" si="28"/>
        <v>263</v>
      </c>
      <c r="DG11" s="101">
        <f t="shared" si="28"/>
        <v>229</v>
      </c>
      <c r="DH11" s="296"/>
      <c r="DI11" s="101"/>
      <c r="DJ11" s="268"/>
      <c r="DK11" s="206"/>
      <c r="DL11" s="3">
        <f>MAX(DC11:DG11)</f>
        <v>295</v>
      </c>
      <c r="DM11" s="3"/>
      <c r="DN11" s="220"/>
      <c r="DO11" s="281"/>
      <c r="DQ11" s="241" t="s">
        <v>337</v>
      </c>
      <c r="DR11" s="3">
        <f>SUM(DR9:DR10)</f>
        <v>245</v>
      </c>
      <c r="DS11" s="101">
        <f t="shared" ref="DS11:DV11" si="29">SUM(DS9:DS10)</f>
        <v>235</v>
      </c>
      <c r="DT11" s="101">
        <f t="shared" si="29"/>
        <v>220</v>
      </c>
      <c r="DU11" s="101">
        <f t="shared" si="29"/>
        <v>214</v>
      </c>
      <c r="DV11" s="101">
        <f t="shared" si="29"/>
        <v>210</v>
      </c>
      <c r="DW11" s="296"/>
      <c r="DX11" s="101"/>
      <c r="DY11" s="268"/>
      <c r="DZ11" s="206"/>
      <c r="EA11" s="3">
        <f>MAX(DR11:DV11)</f>
        <v>245</v>
      </c>
      <c r="EB11" s="3"/>
      <c r="EC11" s="220"/>
      <c r="ED11" s="281"/>
      <c r="EF11" s="241" t="s">
        <v>337</v>
      </c>
      <c r="EG11" s="3">
        <f>SUM(EG9:EG10)</f>
        <v>242</v>
      </c>
      <c r="EH11" s="101">
        <f t="shared" ref="EH11:EK11" si="30">SUM(EH9:EH10)</f>
        <v>243</v>
      </c>
      <c r="EI11" s="101">
        <f t="shared" si="30"/>
        <v>205</v>
      </c>
      <c r="EJ11" s="101">
        <f t="shared" si="30"/>
        <v>212</v>
      </c>
      <c r="EK11" s="101">
        <f t="shared" si="30"/>
        <v>221</v>
      </c>
      <c r="EL11" s="296"/>
      <c r="EM11" s="101"/>
      <c r="EN11" s="268"/>
      <c r="EO11" s="206"/>
      <c r="EP11" s="3">
        <f>MAX(EG11:EK11)</f>
        <v>243</v>
      </c>
      <c r="EQ11" s="3"/>
      <c r="ER11" s="220"/>
      <c r="ES11" s="281"/>
      <c r="EU11" s="241" t="s">
        <v>337</v>
      </c>
      <c r="EV11" s="3">
        <f>SUM(EV9:EV10)</f>
        <v>214</v>
      </c>
      <c r="EW11" s="101">
        <f t="shared" ref="EW11:EZ11" si="31">SUM(EW9:EW10)</f>
        <v>227</v>
      </c>
      <c r="EX11" s="101">
        <f t="shared" si="31"/>
        <v>220</v>
      </c>
      <c r="EY11" s="101">
        <f t="shared" si="31"/>
        <v>208</v>
      </c>
      <c r="EZ11" s="101">
        <f t="shared" si="31"/>
        <v>216</v>
      </c>
      <c r="FA11" s="296"/>
      <c r="FB11" s="101"/>
      <c r="FC11" s="268"/>
      <c r="FD11" s="206"/>
      <c r="FE11" s="3">
        <f>MAX(EV11:EZ11)</f>
        <v>227</v>
      </c>
      <c r="FF11" s="3"/>
      <c r="FG11" s="220"/>
      <c r="FH11" s="281"/>
      <c r="FJ11" s="241" t="s">
        <v>337</v>
      </c>
      <c r="FK11" s="3">
        <f>SUM(FK9:FK10)</f>
        <v>215</v>
      </c>
      <c r="FL11" s="101">
        <f t="shared" ref="FL11:FO11" si="32">SUM(FL9:FL10)</f>
        <v>216</v>
      </c>
      <c r="FM11" s="101">
        <f t="shared" si="32"/>
        <v>172</v>
      </c>
      <c r="FN11" s="101">
        <f t="shared" si="32"/>
        <v>240</v>
      </c>
      <c r="FO11" s="101">
        <f t="shared" si="32"/>
        <v>238</v>
      </c>
      <c r="FP11" s="296"/>
      <c r="FQ11" s="101"/>
      <c r="FR11" s="268"/>
      <c r="FS11" s="206"/>
      <c r="FT11" s="3">
        <f>MAX(FK11:FO11)</f>
        <v>240</v>
      </c>
      <c r="FU11" s="3"/>
      <c r="FV11" s="220"/>
      <c r="FW11" s="281"/>
      <c r="FY11" s="241" t="s">
        <v>337</v>
      </c>
      <c r="FZ11" s="3">
        <f>SUM(FZ9:FZ10)</f>
        <v>209</v>
      </c>
      <c r="GA11" s="101">
        <f t="shared" ref="GA11:GD11" si="33">SUM(GA9:GA10)</f>
        <v>232</v>
      </c>
      <c r="GB11" s="101">
        <f t="shared" si="33"/>
        <v>193</v>
      </c>
      <c r="GC11" s="101">
        <f t="shared" si="33"/>
        <v>232</v>
      </c>
      <c r="GD11" s="101">
        <f t="shared" si="33"/>
        <v>237</v>
      </c>
      <c r="GE11" s="296"/>
      <c r="GF11" s="101"/>
      <c r="GG11" s="268"/>
      <c r="GH11" s="206"/>
      <c r="GI11" s="3">
        <f>MAX(FZ11:GD11)</f>
        <v>237</v>
      </c>
      <c r="GJ11" s="3"/>
      <c r="GK11" s="220"/>
      <c r="GL11" s="281"/>
      <c r="GN11" s="241" t="s">
        <v>337</v>
      </c>
      <c r="GO11" s="3">
        <f>SUM(GO9:GO10)</f>
        <v>0</v>
      </c>
      <c r="GP11" s="101">
        <f t="shared" ref="GP11:GS11" si="34">SUM(GP9:GP10)</f>
        <v>0</v>
      </c>
      <c r="GQ11" s="101">
        <f t="shared" si="34"/>
        <v>0</v>
      </c>
      <c r="GR11" s="101">
        <f t="shared" si="34"/>
        <v>0</v>
      </c>
      <c r="GS11" s="101">
        <f t="shared" si="34"/>
        <v>0</v>
      </c>
      <c r="GT11" s="296"/>
      <c r="GU11" s="101"/>
      <c r="GV11" s="268"/>
      <c r="GW11" s="206"/>
      <c r="GX11" s="3">
        <f>MAX(GO11:GS11)</f>
        <v>0</v>
      </c>
      <c r="GY11" s="3"/>
      <c r="GZ11" s="220"/>
      <c r="HA11" s="281"/>
      <c r="HC11" s="241" t="s">
        <v>337</v>
      </c>
      <c r="HD11" s="3">
        <f>SUM(HD9:HD10)</f>
        <v>0</v>
      </c>
      <c r="HE11" s="101">
        <f t="shared" ref="HE11:HH11" si="35">SUM(HE9:HE10)</f>
        <v>0</v>
      </c>
      <c r="HF11" s="101">
        <f t="shared" si="35"/>
        <v>0</v>
      </c>
      <c r="HG11" s="101">
        <f t="shared" si="35"/>
        <v>0</v>
      </c>
      <c r="HH11" s="101">
        <f t="shared" si="35"/>
        <v>0</v>
      </c>
      <c r="HI11" s="296"/>
      <c r="HJ11" s="101"/>
      <c r="HK11" s="268"/>
      <c r="HL11" s="206"/>
      <c r="HM11" s="3">
        <f>MAX(HD11:HH11)</f>
        <v>0</v>
      </c>
      <c r="HN11" s="3"/>
      <c r="HO11" s="220"/>
      <c r="HP11" s="281"/>
      <c r="HR11" s="241" t="s">
        <v>337</v>
      </c>
      <c r="HS11" s="3">
        <f>SUM(HS9:HS10)</f>
        <v>0</v>
      </c>
      <c r="HT11" s="101">
        <f t="shared" ref="HT11:HW11" si="36">SUM(HT9:HT10)</f>
        <v>0</v>
      </c>
      <c r="HU11" s="101">
        <f t="shared" si="36"/>
        <v>0</v>
      </c>
      <c r="HV11" s="101">
        <f t="shared" si="36"/>
        <v>0</v>
      </c>
      <c r="HW11" s="101">
        <f t="shared" si="36"/>
        <v>0</v>
      </c>
      <c r="HX11" s="296"/>
      <c r="HY11" s="101"/>
      <c r="HZ11" s="268"/>
      <c r="IA11" s="206"/>
      <c r="IB11" s="3">
        <f>MAX(HS11:HW11)</f>
        <v>0</v>
      </c>
      <c r="IC11" s="3"/>
      <c r="ID11" s="220"/>
      <c r="IE11" s="281"/>
      <c r="IG11" s="241" t="s">
        <v>337</v>
      </c>
      <c r="IH11" s="3">
        <f>SUM(IH9:IH10)</f>
        <v>0</v>
      </c>
      <c r="II11" s="101">
        <f t="shared" ref="II11:IL11" si="37">SUM(II9:II10)</f>
        <v>0</v>
      </c>
      <c r="IJ11" s="101">
        <f t="shared" si="37"/>
        <v>0</v>
      </c>
      <c r="IK11" s="101">
        <f t="shared" si="37"/>
        <v>0</v>
      </c>
      <c r="IL11" s="101">
        <f t="shared" si="37"/>
        <v>0</v>
      </c>
      <c r="IM11" s="296"/>
      <c r="IN11" s="101"/>
      <c r="IO11" s="268"/>
      <c r="IP11" s="206"/>
      <c r="IQ11" s="3">
        <f>MAX(IH11:IL11)</f>
        <v>0</v>
      </c>
      <c r="IR11" s="3"/>
      <c r="IS11" s="220"/>
      <c r="IT11" s="281"/>
      <c r="IV11" s="241" t="s">
        <v>337</v>
      </c>
      <c r="IW11" s="3">
        <f>SUM(IW9:IW10)</f>
        <v>0</v>
      </c>
      <c r="IX11" s="101">
        <f t="shared" ref="IX11:JA11" si="38">SUM(IX9:IX10)</f>
        <v>0</v>
      </c>
      <c r="IY11" s="101">
        <f t="shared" si="38"/>
        <v>0</v>
      </c>
      <c r="IZ11" s="101">
        <f t="shared" si="38"/>
        <v>0</v>
      </c>
      <c r="JA11" s="101">
        <f t="shared" si="38"/>
        <v>0</v>
      </c>
      <c r="JB11" s="296"/>
      <c r="JC11" s="101"/>
      <c r="JD11" s="268"/>
      <c r="JE11" s="206"/>
      <c r="JF11" s="3">
        <f>MAX(IW11:JA11)</f>
        <v>0</v>
      </c>
      <c r="JG11" s="3"/>
      <c r="JH11" s="220"/>
      <c r="JI11" s="281"/>
    </row>
    <row r="12" spans="1:269 16384:16384" s="69" customFormat="1">
      <c r="A12" s="241" t="s">
        <v>337</v>
      </c>
      <c r="B12" s="2"/>
      <c r="C12" s="101"/>
      <c r="D12" s="101"/>
      <c r="E12" s="101"/>
      <c r="F12" s="511" t="s">
        <v>248</v>
      </c>
      <c r="G12" s="512"/>
      <c r="H12" s="213">
        <f>SUM(G9:G10)</f>
        <v>1131</v>
      </c>
      <c r="I12" s="269"/>
      <c r="J12" s="143"/>
      <c r="K12" s="3"/>
      <c r="L12" s="3">
        <f>MAX(H12)</f>
        <v>1131</v>
      </c>
      <c r="M12" s="220"/>
      <c r="N12" s="281"/>
      <c r="P12" s="241" t="s">
        <v>337</v>
      </c>
      <c r="Q12" s="2"/>
      <c r="R12" s="101"/>
      <c r="S12" s="101"/>
      <c r="T12" s="101"/>
      <c r="U12" s="511" t="s">
        <v>248</v>
      </c>
      <c r="V12" s="512"/>
      <c r="W12" s="213">
        <f>SUM(V9:V10)</f>
        <v>1123</v>
      </c>
      <c r="X12" s="269"/>
      <c r="Y12" s="143"/>
      <c r="Z12" s="3"/>
      <c r="AA12" s="3">
        <f>MAX(W12)</f>
        <v>1123</v>
      </c>
      <c r="AB12" s="220"/>
      <c r="AC12" s="281"/>
      <c r="AE12" s="241" t="s">
        <v>337</v>
      </c>
      <c r="AF12" s="2"/>
      <c r="AG12" s="101"/>
      <c r="AH12" s="101"/>
      <c r="AI12" s="101"/>
      <c r="AJ12" s="511" t="s">
        <v>248</v>
      </c>
      <c r="AK12" s="512"/>
      <c r="AL12" s="213">
        <f>SUM(AK9:AK10)</f>
        <v>1228</v>
      </c>
      <c r="AM12" s="269"/>
      <c r="AN12" s="143"/>
      <c r="AO12" s="3"/>
      <c r="AP12" s="3">
        <f>MAX(AL12)</f>
        <v>1228</v>
      </c>
      <c r="AQ12" s="220"/>
      <c r="AR12" s="281"/>
      <c r="AT12" s="241" t="s">
        <v>337</v>
      </c>
      <c r="AU12" s="2"/>
      <c r="AV12" s="101"/>
      <c r="AW12" s="101"/>
      <c r="AX12" s="101"/>
      <c r="AY12" s="511" t="s">
        <v>248</v>
      </c>
      <c r="AZ12" s="512"/>
      <c r="BA12" s="213">
        <f>SUM(AZ9:AZ10)</f>
        <v>1177</v>
      </c>
      <c r="BB12" s="269"/>
      <c r="BC12" s="143"/>
      <c r="BD12" s="3"/>
      <c r="BE12" s="3">
        <f>MAX(BA12)</f>
        <v>1177</v>
      </c>
      <c r="BF12" s="220"/>
      <c r="BG12" s="281"/>
      <c r="BI12" s="241" t="s">
        <v>337</v>
      </c>
      <c r="BJ12" s="2"/>
      <c r="BK12" s="101"/>
      <c r="BL12" s="101"/>
      <c r="BM12" s="101"/>
      <c r="BN12" s="511" t="s">
        <v>248</v>
      </c>
      <c r="BO12" s="512"/>
      <c r="BP12" s="213">
        <f>SUM(BO9:BO10)</f>
        <v>1175</v>
      </c>
      <c r="BQ12" s="269"/>
      <c r="BR12" s="143"/>
      <c r="BS12" s="3"/>
      <c r="BT12" s="3">
        <f>MAX(BP12)</f>
        <v>1175</v>
      </c>
      <c r="BU12" s="220"/>
      <c r="BV12" s="281"/>
      <c r="BX12" s="241" t="s">
        <v>337</v>
      </c>
      <c r="BY12" s="2"/>
      <c r="BZ12" s="101"/>
      <c r="CA12" s="101"/>
      <c r="CB12" s="101"/>
      <c r="CC12" s="511" t="s">
        <v>248</v>
      </c>
      <c r="CD12" s="512"/>
      <c r="CE12" s="213">
        <f>SUM(CD9:CD10)</f>
        <v>1174</v>
      </c>
      <c r="CF12" s="269"/>
      <c r="CG12" s="143"/>
      <c r="CH12" s="3"/>
      <c r="CI12" s="3">
        <f>MAX(CE12)</f>
        <v>1174</v>
      </c>
      <c r="CJ12" s="220"/>
      <c r="CK12" s="281"/>
      <c r="CM12" s="241" t="s">
        <v>337</v>
      </c>
      <c r="CN12" s="2"/>
      <c r="CO12" s="101"/>
      <c r="CP12" s="101"/>
      <c r="CQ12" s="101"/>
      <c r="CR12" s="511" t="s">
        <v>248</v>
      </c>
      <c r="CS12" s="512"/>
      <c r="CT12" s="213">
        <f>SUM(CS9:CS10)</f>
        <v>1160</v>
      </c>
      <c r="CU12" s="269"/>
      <c r="CV12" s="143"/>
      <c r="CW12" s="3"/>
      <c r="CX12" s="3">
        <f>MAX(CT12)</f>
        <v>1160</v>
      </c>
      <c r="CY12" s="220"/>
      <c r="CZ12" s="281"/>
      <c r="DB12" s="241" t="s">
        <v>337</v>
      </c>
      <c r="DC12" s="2"/>
      <c r="DD12" s="101"/>
      <c r="DE12" s="101"/>
      <c r="DF12" s="101"/>
      <c r="DG12" s="511" t="s">
        <v>248</v>
      </c>
      <c r="DH12" s="512"/>
      <c r="DI12" s="213">
        <f>SUM(DH9:DH10)</f>
        <v>1217</v>
      </c>
      <c r="DJ12" s="269"/>
      <c r="DK12" s="143"/>
      <c r="DL12" s="3"/>
      <c r="DM12" s="3">
        <f>MAX(DI12)</f>
        <v>1217</v>
      </c>
      <c r="DN12" s="220"/>
      <c r="DO12" s="281"/>
      <c r="DQ12" s="241" t="s">
        <v>337</v>
      </c>
      <c r="DR12" s="2"/>
      <c r="DS12" s="101"/>
      <c r="DT12" s="101"/>
      <c r="DU12" s="101"/>
      <c r="DV12" s="511" t="s">
        <v>248</v>
      </c>
      <c r="DW12" s="512"/>
      <c r="DX12" s="213">
        <f>SUM(DW9:DW10)</f>
        <v>1124</v>
      </c>
      <c r="DY12" s="269"/>
      <c r="DZ12" s="143"/>
      <c r="EA12" s="3"/>
      <c r="EB12" s="3">
        <f>MAX(DX12)</f>
        <v>1124</v>
      </c>
      <c r="EC12" s="220"/>
      <c r="ED12" s="281"/>
      <c r="EF12" s="241" t="s">
        <v>337</v>
      </c>
      <c r="EG12" s="2"/>
      <c r="EH12" s="101"/>
      <c r="EI12" s="101"/>
      <c r="EJ12" s="101"/>
      <c r="EK12" s="511" t="s">
        <v>248</v>
      </c>
      <c r="EL12" s="512"/>
      <c r="EM12" s="213">
        <f>SUM(EL9:EL10)</f>
        <v>1123</v>
      </c>
      <c r="EN12" s="269"/>
      <c r="EO12" s="143"/>
      <c r="EP12" s="3"/>
      <c r="EQ12" s="3">
        <f>MAX(EM12)</f>
        <v>1123</v>
      </c>
      <c r="ER12" s="220"/>
      <c r="ES12" s="281"/>
      <c r="EU12" s="241" t="s">
        <v>337</v>
      </c>
      <c r="EV12" s="2"/>
      <c r="EW12" s="101"/>
      <c r="EX12" s="101"/>
      <c r="EY12" s="101"/>
      <c r="EZ12" s="511" t="s">
        <v>248</v>
      </c>
      <c r="FA12" s="512"/>
      <c r="FB12" s="213">
        <f>SUM(FA9:FA10)</f>
        <v>1085</v>
      </c>
      <c r="FC12" s="269"/>
      <c r="FD12" s="143"/>
      <c r="FE12" s="3"/>
      <c r="FF12" s="3">
        <f>MAX(FB12)</f>
        <v>1085</v>
      </c>
      <c r="FG12" s="220"/>
      <c r="FH12" s="281"/>
      <c r="FJ12" s="241" t="s">
        <v>337</v>
      </c>
      <c r="FK12" s="2"/>
      <c r="FL12" s="101"/>
      <c r="FM12" s="101"/>
      <c r="FN12" s="101"/>
      <c r="FO12" s="511" t="s">
        <v>248</v>
      </c>
      <c r="FP12" s="512"/>
      <c r="FQ12" s="213">
        <f>SUM(FP9:FP10)</f>
        <v>1081</v>
      </c>
      <c r="FR12" s="269"/>
      <c r="FS12" s="143"/>
      <c r="FT12" s="3"/>
      <c r="FU12" s="3">
        <f>MAX(FQ12)</f>
        <v>1081</v>
      </c>
      <c r="FV12" s="220"/>
      <c r="FW12" s="281"/>
      <c r="FY12" s="241" t="s">
        <v>337</v>
      </c>
      <c r="FZ12" s="2"/>
      <c r="GA12" s="101"/>
      <c r="GB12" s="101"/>
      <c r="GC12" s="101"/>
      <c r="GD12" s="511" t="s">
        <v>248</v>
      </c>
      <c r="GE12" s="512"/>
      <c r="GF12" s="213">
        <f>SUM(GE9:GE10)</f>
        <v>1103</v>
      </c>
      <c r="GG12" s="269"/>
      <c r="GH12" s="143"/>
      <c r="GI12" s="3"/>
      <c r="GJ12" s="3">
        <f>MAX(GF12)</f>
        <v>1103</v>
      </c>
      <c r="GK12" s="220"/>
      <c r="GL12" s="281"/>
      <c r="GN12" s="241" t="s">
        <v>337</v>
      </c>
      <c r="GO12" s="2"/>
      <c r="GP12" s="101"/>
      <c r="GQ12" s="101"/>
      <c r="GR12" s="101"/>
      <c r="GS12" s="511" t="s">
        <v>248</v>
      </c>
      <c r="GT12" s="512"/>
      <c r="GU12" s="213">
        <f>SUM(GT9:GT10)</f>
        <v>0</v>
      </c>
      <c r="GV12" s="269"/>
      <c r="GW12" s="143"/>
      <c r="GX12" s="3"/>
      <c r="GY12" s="3">
        <f>MAX(GU12)</f>
        <v>0</v>
      </c>
      <c r="GZ12" s="220"/>
      <c r="HA12" s="281"/>
      <c r="HC12" s="241" t="s">
        <v>337</v>
      </c>
      <c r="HD12" s="2"/>
      <c r="HE12" s="101"/>
      <c r="HF12" s="101"/>
      <c r="HG12" s="101"/>
      <c r="HH12" s="511" t="s">
        <v>248</v>
      </c>
      <c r="HI12" s="512"/>
      <c r="HJ12" s="213">
        <f>SUM(HI9:HI10)</f>
        <v>0</v>
      </c>
      <c r="HK12" s="269"/>
      <c r="HL12" s="143"/>
      <c r="HM12" s="3"/>
      <c r="HN12" s="3">
        <f>MAX(HJ12)</f>
        <v>0</v>
      </c>
      <c r="HO12" s="220"/>
      <c r="HP12" s="281"/>
      <c r="HR12" s="241" t="s">
        <v>337</v>
      </c>
      <c r="HS12" s="2"/>
      <c r="HT12" s="101"/>
      <c r="HU12" s="101"/>
      <c r="HV12" s="101"/>
      <c r="HW12" s="511" t="s">
        <v>248</v>
      </c>
      <c r="HX12" s="512"/>
      <c r="HY12" s="213">
        <f>SUM(HX9:HX10)</f>
        <v>0</v>
      </c>
      <c r="HZ12" s="269"/>
      <c r="IA12" s="143"/>
      <c r="IB12" s="3"/>
      <c r="IC12" s="3">
        <f>MAX(HY12)</f>
        <v>0</v>
      </c>
      <c r="ID12" s="220"/>
      <c r="IE12" s="281"/>
      <c r="IG12" s="241" t="s">
        <v>337</v>
      </c>
      <c r="IH12" s="2"/>
      <c r="II12" s="101"/>
      <c r="IJ12" s="101"/>
      <c r="IK12" s="101"/>
      <c r="IL12" s="511" t="s">
        <v>248</v>
      </c>
      <c r="IM12" s="512"/>
      <c r="IN12" s="213">
        <f>SUM(IM9:IM10)</f>
        <v>0</v>
      </c>
      <c r="IO12" s="269"/>
      <c r="IP12" s="143"/>
      <c r="IQ12" s="3"/>
      <c r="IR12" s="3">
        <f>MAX(IN12)</f>
        <v>0</v>
      </c>
      <c r="IS12" s="220"/>
      <c r="IT12" s="281"/>
      <c r="IV12" s="241" t="s">
        <v>337</v>
      </c>
      <c r="IW12" s="2"/>
      <c r="IX12" s="101"/>
      <c r="IY12" s="101"/>
      <c r="IZ12" s="101"/>
      <c r="JA12" s="511" t="s">
        <v>248</v>
      </c>
      <c r="JB12" s="512"/>
      <c r="JC12" s="213">
        <f>SUM(JB9:JB10)</f>
        <v>0</v>
      </c>
      <c r="JD12" s="269"/>
      <c r="JE12" s="143"/>
      <c r="JF12" s="3"/>
      <c r="JG12" s="3">
        <f>MAX(JC12)</f>
        <v>0</v>
      </c>
      <c r="JH12" s="220"/>
      <c r="JI12" s="281"/>
    </row>
    <row r="13" spans="1:269 16384:16384" s="69" customFormat="1">
      <c r="A13" s="209"/>
      <c r="B13" s="212"/>
      <c r="C13" s="214"/>
      <c r="D13" s="214"/>
      <c r="E13" s="214"/>
      <c r="F13" s="214"/>
      <c r="G13" s="214"/>
      <c r="H13" s="214"/>
      <c r="I13" s="270"/>
      <c r="J13" s="210"/>
      <c r="K13" s="214"/>
      <c r="L13" s="214"/>
      <c r="M13" s="220"/>
      <c r="N13" s="281"/>
      <c r="P13" s="209"/>
      <c r="Q13" s="212"/>
      <c r="R13" s="214"/>
      <c r="S13" s="214"/>
      <c r="T13" s="214"/>
      <c r="U13" s="214"/>
      <c r="V13" s="214"/>
      <c r="W13" s="214"/>
      <c r="X13" s="270"/>
      <c r="Y13" s="210"/>
      <c r="Z13" s="214"/>
      <c r="AA13" s="214"/>
      <c r="AB13" s="220"/>
      <c r="AC13" s="281"/>
      <c r="AE13" s="209"/>
      <c r="AF13" s="212"/>
      <c r="AG13" s="214"/>
      <c r="AH13" s="214"/>
      <c r="AI13" s="214"/>
      <c r="AJ13" s="214"/>
      <c r="AK13" s="214"/>
      <c r="AL13" s="214"/>
      <c r="AM13" s="270"/>
      <c r="AN13" s="210"/>
      <c r="AO13" s="214"/>
      <c r="AP13" s="214"/>
      <c r="AQ13" s="220"/>
      <c r="AR13" s="281"/>
      <c r="AT13" s="209"/>
      <c r="AU13" s="212"/>
      <c r="AV13" s="214"/>
      <c r="AW13" s="214"/>
      <c r="AX13" s="214"/>
      <c r="AY13" s="214"/>
      <c r="AZ13" s="214"/>
      <c r="BA13" s="214"/>
      <c r="BB13" s="270"/>
      <c r="BC13" s="210"/>
      <c r="BD13" s="214"/>
      <c r="BE13" s="214"/>
      <c r="BF13" s="220"/>
      <c r="BG13" s="281"/>
      <c r="BI13" s="209"/>
      <c r="BJ13" s="212"/>
      <c r="BK13" s="214"/>
      <c r="BL13" s="214"/>
      <c r="BM13" s="214"/>
      <c r="BN13" s="214"/>
      <c r="BO13" s="214"/>
      <c r="BP13" s="214"/>
      <c r="BQ13" s="270"/>
      <c r="BR13" s="210"/>
      <c r="BS13" s="214"/>
      <c r="BT13" s="214"/>
      <c r="BU13" s="220"/>
      <c r="BV13" s="281"/>
      <c r="BX13" s="209"/>
      <c r="BY13" s="212"/>
      <c r="BZ13" s="214"/>
      <c r="CA13" s="214"/>
      <c r="CB13" s="214"/>
      <c r="CC13" s="214"/>
      <c r="CD13" s="214"/>
      <c r="CE13" s="214"/>
      <c r="CF13" s="270"/>
      <c r="CG13" s="210"/>
      <c r="CH13" s="214"/>
      <c r="CI13" s="214"/>
      <c r="CJ13" s="220"/>
      <c r="CK13" s="281"/>
      <c r="CM13" s="209"/>
      <c r="CN13" s="212"/>
      <c r="CO13" s="214"/>
      <c r="CP13" s="214"/>
      <c r="CQ13" s="214"/>
      <c r="CR13" s="214"/>
      <c r="CS13" s="214"/>
      <c r="CT13" s="214"/>
      <c r="CU13" s="270"/>
      <c r="CV13" s="210"/>
      <c r="CW13" s="214"/>
      <c r="CX13" s="214"/>
      <c r="CY13" s="220"/>
      <c r="CZ13" s="281"/>
      <c r="DB13" s="209"/>
      <c r="DC13" s="212"/>
      <c r="DD13" s="214"/>
      <c r="DE13" s="214"/>
      <c r="DF13" s="214"/>
      <c r="DG13" s="214"/>
      <c r="DH13" s="214"/>
      <c r="DI13" s="214"/>
      <c r="DJ13" s="270"/>
      <c r="DK13" s="210"/>
      <c r="DL13" s="214"/>
      <c r="DM13" s="214"/>
      <c r="DN13" s="220"/>
      <c r="DO13" s="281"/>
      <c r="DQ13" s="209"/>
      <c r="DR13" s="212"/>
      <c r="DS13" s="214"/>
      <c r="DT13" s="214"/>
      <c r="DU13" s="214"/>
      <c r="DV13" s="214"/>
      <c r="DW13" s="214"/>
      <c r="DX13" s="214"/>
      <c r="DY13" s="270"/>
      <c r="DZ13" s="210"/>
      <c r="EA13" s="214"/>
      <c r="EB13" s="214"/>
      <c r="EC13" s="220"/>
      <c r="ED13" s="281"/>
      <c r="EF13" s="209"/>
      <c r="EG13" s="212"/>
      <c r="EH13" s="214"/>
      <c r="EI13" s="214"/>
      <c r="EJ13" s="214"/>
      <c r="EK13" s="214"/>
      <c r="EL13" s="214"/>
      <c r="EM13" s="214"/>
      <c r="EN13" s="270"/>
      <c r="EO13" s="210"/>
      <c r="EP13" s="214"/>
      <c r="EQ13" s="214"/>
      <c r="ER13" s="220"/>
      <c r="ES13" s="281"/>
      <c r="EU13" s="209"/>
      <c r="EV13" s="212"/>
      <c r="EW13" s="214"/>
      <c r="EX13" s="214"/>
      <c r="EY13" s="214"/>
      <c r="EZ13" s="214"/>
      <c r="FA13" s="214"/>
      <c r="FB13" s="214"/>
      <c r="FC13" s="270"/>
      <c r="FD13" s="210"/>
      <c r="FE13" s="214"/>
      <c r="FF13" s="214"/>
      <c r="FG13" s="220"/>
      <c r="FH13" s="281"/>
      <c r="FJ13" s="209"/>
      <c r="FK13" s="212"/>
      <c r="FL13" s="214"/>
      <c r="FM13" s="214"/>
      <c r="FN13" s="214"/>
      <c r="FO13" s="214"/>
      <c r="FP13" s="214"/>
      <c r="FQ13" s="214"/>
      <c r="FR13" s="270"/>
      <c r="FS13" s="210"/>
      <c r="FT13" s="214"/>
      <c r="FU13" s="214"/>
      <c r="FV13" s="220"/>
      <c r="FW13" s="281"/>
      <c r="FY13" s="209"/>
      <c r="FZ13" s="212"/>
      <c r="GA13" s="214"/>
      <c r="GB13" s="214"/>
      <c r="GC13" s="214"/>
      <c r="GD13" s="214"/>
      <c r="GE13" s="214"/>
      <c r="GF13" s="214"/>
      <c r="GG13" s="270"/>
      <c r="GH13" s="210"/>
      <c r="GI13" s="214"/>
      <c r="GJ13" s="214"/>
      <c r="GK13" s="220"/>
      <c r="GL13" s="281"/>
      <c r="GN13" s="209"/>
      <c r="GO13" s="212"/>
      <c r="GP13" s="214"/>
      <c r="GQ13" s="214"/>
      <c r="GR13" s="214"/>
      <c r="GS13" s="214"/>
      <c r="GT13" s="214"/>
      <c r="GU13" s="214"/>
      <c r="GV13" s="270"/>
      <c r="GW13" s="210"/>
      <c r="GX13" s="214"/>
      <c r="GY13" s="214"/>
      <c r="GZ13" s="220"/>
      <c r="HA13" s="281"/>
      <c r="HC13" s="209"/>
      <c r="HD13" s="212"/>
      <c r="HE13" s="214"/>
      <c r="HF13" s="214"/>
      <c r="HG13" s="214"/>
      <c r="HH13" s="214"/>
      <c r="HI13" s="214"/>
      <c r="HJ13" s="214"/>
      <c r="HK13" s="270"/>
      <c r="HL13" s="210"/>
      <c r="HM13" s="214"/>
      <c r="HN13" s="214"/>
      <c r="HO13" s="220"/>
      <c r="HP13" s="281"/>
      <c r="HR13" s="209"/>
      <c r="HS13" s="212"/>
      <c r="HT13" s="214"/>
      <c r="HU13" s="214"/>
      <c r="HV13" s="214"/>
      <c r="HW13" s="214"/>
      <c r="HX13" s="214"/>
      <c r="HY13" s="214"/>
      <c r="HZ13" s="270"/>
      <c r="IA13" s="210"/>
      <c r="IB13" s="214"/>
      <c r="IC13" s="214"/>
      <c r="ID13" s="220"/>
      <c r="IE13" s="281"/>
      <c r="IG13" s="209"/>
      <c r="IH13" s="212"/>
      <c r="II13" s="214"/>
      <c r="IJ13" s="214"/>
      <c r="IK13" s="214"/>
      <c r="IL13" s="214"/>
      <c r="IM13" s="214"/>
      <c r="IN13" s="214"/>
      <c r="IO13" s="270"/>
      <c r="IP13" s="210"/>
      <c r="IQ13" s="214"/>
      <c r="IR13" s="214"/>
      <c r="IS13" s="220"/>
      <c r="IT13" s="281"/>
      <c r="IV13" s="209"/>
      <c r="IW13" s="212"/>
      <c r="IX13" s="214"/>
      <c r="IY13" s="214"/>
      <c r="IZ13" s="214"/>
      <c r="JA13" s="214"/>
      <c r="JB13" s="214"/>
      <c r="JC13" s="214"/>
      <c r="JD13" s="270"/>
      <c r="JE13" s="210"/>
      <c r="JF13" s="214"/>
      <c r="JG13" s="214"/>
      <c r="JH13" s="220"/>
      <c r="JI13" s="281"/>
    </row>
    <row r="14" spans="1:269 16384:16384">
      <c r="A14" s="208" t="s">
        <v>57</v>
      </c>
      <c r="B14" s="2"/>
      <c r="C14" s="3"/>
      <c r="D14" s="3"/>
      <c r="E14" s="3"/>
      <c r="F14" s="3"/>
      <c r="G14" s="3"/>
      <c r="H14" s="3"/>
      <c r="I14" s="270"/>
      <c r="J14" s="143"/>
      <c r="K14" s="3"/>
      <c r="L14" s="3"/>
      <c r="M14" s="220"/>
      <c r="N14" s="281"/>
      <c r="P14" s="208" t="s">
        <v>57</v>
      </c>
      <c r="Q14" s="2"/>
      <c r="R14" s="3"/>
      <c r="S14" s="3"/>
      <c r="T14" s="3"/>
      <c r="U14" s="3"/>
      <c r="V14" s="3"/>
      <c r="W14" s="3"/>
      <c r="X14" s="270"/>
      <c r="Y14" s="143"/>
      <c r="Z14" s="3"/>
      <c r="AA14" s="3"/>
      <c r="AB14" s="220"/>
      <c r="AC14" s="281"/>
      <c r="AE14" s="208" t="s">
        <v>57</v>
      </c>
      <c r="AF14" s="2"/>
      <c r="AG14" s="3"/>
      <c r="AH14" s="3"/>
      <c r="AI14" s="3"/>
      <c r="AJ14" s="3"/>
      <c r="AK14" s="3"/>
      <c r="AL14" s="3"/>
      <c r="AM14" s="270"/>
      <c r="AN14" s="143"/>
      <c r="AO14" s="3"/>
      <c r="AP14" s="3"/>
      <c r="AQ14" s="220"/>
      <c r="AR14" s="281"/>
      <c r="AT14" s="208" t="s">
        <v>57</v>
      </c>
      <c r="AU14" s="2"/>
      <c r="AV14" s="3"/>
      <c r="AW14" s="3"/>
      <c r="AX14" s="3"/>
      <c r="AY14" s="3"/>
      <c r="AZ14" s="3"/>
      <c r="BA14" s="3"/>
      <c r="BB14" s="270"/>
      <c r="BC14" s="143"/>
      <c r="BD14" s="3"/>
      <c r="BE14" s="3"/>
      <c r="BF14" s="220"/>
      <c r="BG14" s="281"/>
      <c r="BI14" s="208" t="s">
        <v>57</v>
      </c>
      <c r="BJ14" s="2"/>
      <c r="BK14" s="3"/>
      <c r="BL14" s="3"/>
      <c r="BM14" s="3"/>
      <c r="BN14" s="3"/>
      <c r="BO14" s="3"/>
      <c r="BP14" s="3"/>
      <c r="BQ14" s="270"/>
      <c r="BR14" s="143"/>
      <c r="BS14" s="3"/>
      <c r="BT14" s="3"/>
      <c r="BU14" s="220"/>
      <c r="BV14" s="281"/>
      <c r="BX14" s="208" t="s">
        <v>57</v>
      </c>
      <c r="BY14" s="2"/>
      <c r="BZ14" s="3"/>
      <c r="CA14" s="3"/>
      <c r="CB14" s="3"/>
      <c r="CC14" s="3"/>
      <c r="CD14" s="3"/>
      <c r="CE14" s="3"/>
      <c r="CF14" s="270"/>
      <c r="CG14" s="143"/>
      <c r="CH14" s="3"/>
      <c r="CI14" s="3"/>
      <c r="CJ14" s="220"/>
      <c r="CK14" s="281"/>
      <c r="CM14" s="208" t="s">
        <v>57</v>
      </c>
      <c r="CN14" s="2"/>
      <c r="CO14" s="3"/>
      <c r="CP14" s="3"/>
      <c r="CQ14" s="3"/>
      <c r="CR14" s="3"/>
      <c r="CS14" s="3"/>
      <c r="CT14" s="3"/>
      <c r="CU14" s="270"/>
      <c r="CV14" s="143"/>
      <c r="CW14" s="3"/>
      <c r="CX14" s="3"/>
      <c r="CY14" s="220"/>
      <c r="CZ14" s="281"/>
      <c r="DB14" s="208" t="s">
        <v>57</v>
      </c>
      <c r="DC14" s="2"/>
      <c r="DD14" s="3"/>
      <c r="DE14" s="3"/>
      <c r="DF14" s="3"/>
      <c r="DG14" s="3"/>
      <c r="DH14" s="3"/>
      <c r="DI14" s="3"/>
      <c r="DJ14" s="270"/>
      <c r="DK14" s="143"/>
      <c r="DL14" s="3"/>
      <c r="DM14" s="3"/>
      <c r="DN14" s="220"/>
      <c r="DO14" s="281"/>
      <c r="DQ14" s="208" t="s">
        <v>57</v>
      </c>
      <c r="DR14" s="2"/>
      <c r="DS14" s="3"/>
      <c r="DT14" s="3"/>
      <c r="DU14" s="3"/>
      <c r="DV14" s="3"/>
      <c r="DW14" s="3"/>
      <c r="DX14" s="3"/>
      <c r="DY14" s="270"/>
      <c r="DZ14" s="143"/>
      <c r="EA14" s="3"/>
      <c r="EB14" s="3"/>
      <c r="EC14" s="220"/>
      <c r="ED14" s="281"/>
      <c r="EF14" s="208" t="s">
        <v>57</v>
      </c>
      <c r="EG14" s="2"/>
      <c r="EH14" s="3"/>
      <c r="EI14" s="3"/>
      <c r="EJ14" s="3"/>
      <c r="EK14" s="3"/>
      <c r="EL14" s="3"/>
      <c r="EM14" s="3"/>
      <c r="EN14" s="270"/>
      <c r="EO14" s="143"/>
      <c r="EP14" s="3"/>
      <c r="EQ14" s="3"/>
      <c r="ER14" s="220"/>
      <c r="ES14" s="281"/>
      <c r="EU14" s="208" t="s">
        <v>57</v>
      </c>
      <c r="EV14" s="2"/>
      <c r="EW14" s="3"/>
      <c r="EX14" s="3"/>
      <c r="EY14" s="3"/>
      <c r="EZ14" s="3"/>
      <c r="FA14" s="3"/>
      <c r="FB14" s="3"/>
      <c r="FC14" s="270"/>
      <c r="FD14" s="143"/>
      <c r="FE14" s="3"/>
      <c r="FF14" s="3"/>
      <c r="FG14" s="220"/>
      <c r="FH14" s="281"/>
      <c r="FJ14" s="208" t="s">
        <v>57</v>
      </c>
      <c r="FK14" s="2"/>
      <c r="FL14" s="3"/>
      <c r="FM14" s="3"/>
      <c r="FN14" s="3"/>
      <c r="FO14" s="3"/>
      <c r="FP14" s="3"/>
      <c r="FQ14" s="3"/>
      <c r="FR14" s="270"/>
      <c r="FS14" s="143"/>
      <c r="FT14" s="3"/>
      <c r="FU14" s="3"/>
      <c r="FV14" s="220"/>
      <c r="FW14" s="281"/>
      <c r="FY14" s="208" t="s">
        <v>57</v>
      </c>
      <c r="FZ14" s="2"/>
      <c r="GA14" s="3"/>
      <c r="GB14" s="3"/>
      <c r="GC14" s="3"/>
      <c r="GD14" s="3"/>
      <c r="GE14" s="3"/>
      <c r="GF14" s="3"/>
      <c r="GG14" s="270"/>
      <c r="GH14" s="143"/>
      <c r="GI14" s="3"/>
      <c r="GJ14" s="3"/>
      <c r="GK14" s="220"/>
      <c r="GL14" s="281"/>
      <c r="GN14" s="208" t="s">
        <v>57</v>
      </c>
      <c r="GO14" s="2"/>
      <c r="GP14" s="3"/>
      <c r="GQ14" s="3"/>
      <c r="GR14" s="3"/>
      <c r="GS14" s="3"/>
      <c r="GT14" s="3"/>
      <c r="GU14" s="3"/>
      <c r="GV14" s="270"/>
      <c r="GW14" s="143"/>
      <c r="GX14" s="3"/>
      <c r="GY14" s="3"/>
      <c r="GZ14" s="220"/>
      <c r="HA14" s="281"/>
      <c r="HC14" s="208" t="s">
        <v>57</v>
      </c>
      <c r="HD14" s="2"/>
      <c r="HE14" s="3"/>
      <c r="HF14" s="3"/>
      <c r="HG14" s="3"/>
      <c r="HH14" s="3"/>
      <c r="HI14" s="3"/>
      <c r="HJ14" s="3"/>
      <c r="HK14" s="270"/>
      <c r="HL14" s="143"/>
      <c r="HM14" s="3"/>
      <c r="HN14" s="3"/>
      <c r="HO14" s="220"/>
      <c r="HP14" s="281"/>
      <c r="HR14" s="208" t="s">
        <v>57</v>
      </c>
      <c r="HS14" s="2"/>
      <c r="HT14" s="3"/>
      <c r="HU14" s="3"/>
      <c r="HV14" s="3"/>
      <c r="HW14" s="3"/>
      <c r="HX14" s="3"/>
      <c r="HY14" s="3"/>
      <c r="HZ14" s="270"/>
      <c r="IA14" s="143"/>
      <c r="IB14" s="3"/>
      <c r="IC14" s="3"/>
      <c r="ID14" s="220"/>
      <c r="IE14" s="281"/>
      <c r="IG14" s="208" t="s">
        <v>57</v>
      </c>
      <c r="IH14" s="2"/>
      <c r="II14" s="3"/>
      <c r="IJ14" s="3"/>
      <c r="IK14" s="3"/>
      <c r="IL14" s="3"/>
      <c r="IM14" s="3"/>
      <c r="IN14" s="3"/>
      <c r="IO14" s="270"/>
      <c r="IP14" s="143"/>
      <c r="IQ14" s="3"/>
      <c r="IR14" s="3"/>
      <c r="IS14" s="220"/>
      <c r="IT14" s="281"/>
      <c r="IV14" s="208" t="s">
        <v>57</v>
      </c>
      <c r="IW14" s="2"/>
      <c r="IX14" s="3"/>
      <c r="IY14" s="3"/>
      <c r="IZ14" s="3"/>
      <c r="JA14" s="3"/>
      <c r="JB14" s="3"/>
      <c r="JC14" s="3"/>
      <c r="JD14" s="270"/>
      <c r="JE14" s="143"/>
      <c r="JF14" s="3"/>
      <c r="JG14" s="3"/>
      <c r="JH14" s="220"/>
      <c r="JI14" s="281"/>
    </row>
    <row r="15" spans="1:269 16384:16384" s="69" customFormat="1">
      <c r="A15" s="224" t="s">
        <v>74</v>
      </c>
      <c r="B15" s="226">
        <v>107</v>
      </c>
      <c r="C15" s="226">
        <v>107</v>
      </c>
      <c r="D15" s="226">
        <v>106</v>
      </c>
      <c r="E15" s="226">
        <v>88</v>
      </c>
      <c r="F15" s="226">
        <v>103</v>
      </c>
      <c r="G15" s="102">
        <f>SUM(B15:F15)</f>
        <v>511</v>
      </c>
      <c r="H15" s="102"/>
      <c r="I15" s="267"/>
      <c r="J15" s="206">
        <f>MAX(B15:F15)</f>
        <v>107</v>
      </c>
      <c r="K15" s="3"/>
      <c r="L15" s="3"/>
      <c r="M15" s="220"/>
      <c r="N15" s="281"/>
      <c r="P15" s="224" t="s">
        <v>74</v>
      </c>
      <c r="Q15" s="226">
        <v>103</v>
      </c>
      <c r="R15" s="226">
        <v>130</v>
      </c>
      <c r="S15" s="226">
        <v>95</v>
      </c>
      <c r="T15" s="226">
        <v>101</v>
      </c>
      <c r="U15" s="226">
        <v>110</v>
      </c>
      <c r="V15" s="102">
        <f>SUM(Q15:U15)</f>
        <v>539</v>
      </c>
      <c r="W15" s="102"/>
      <c r="X15" s="267"/>
      <c r="Y15" s="206">
        <f>MAX(Q15:U15)</f>
        <v>130</v>
      </c>
      <c r="Z15" s="3"/>
      <c r="AA15" s="3"/>
      <c r="AB15" s="220"/>
      <c r="AC15" s="281"/>
      <c r="AE15" s="224" t="s">
        <v>74</v>
      </c>
      <c r="AF15" s="226">
        <v>83</v>
      </c>
      <c r="AG15" s="226">
        <v>103</v>
      </c>
      <c r="AH15" s="226">
        <v>97</v>
      </c>
      <c r="AI15" s="226">
        <v>123</v>
      </c>
      <c r="AJ15" s="226">
        <v>103</v>
      </c>
      <c r="AK15" s="102">
        <f>SUM(AF15:AJ15)</f>
        <v>509</v>
      </c>
      <c r="AL15" s="102"/>
      <c r="AM15" s="267"/>
      <c r="AN15" s="206">
        <f>MAX(AF15:AJ15)</f>
        <v>123</v>
      </c>
      <c r="AO15" s="3"/>
      <c r="AP15" s="3"/>
      <c r="AQ15" s="220"/>
      <c r="AR15" s="281"/>
      <c r="AT15" s="224" t="s">
        <v>74</v>
      </c>
      <c r="AU15" s="226">
        <v>106</v>
      </c>
      <c r="AV15" s="226">
        <v>117</v>
      </c>
      <c r="AW15" s="226">
        <v>84</v>
      </c>
      <c r="AX15" s="226">
        <v>112</v>
      </c>
      <c r="AY15" s="226">
        <v>121</v>
      </c>
      <c r="AZ15" s="102">
        <f>SUM(AU15:AY15)</f>
        <v>540</v>
      </c>
      <c r="BA15" s="102"/>
      <c r="BB15" s="267"/>
      <c r="BC15" s="206">
        <f>MAX(AU15:AY15)</f>
        <v>121</v>
      </c>
      <c r="BD15" s="3"/>
      <c r="BE15" s="3"/>
      <c r="BF15" s="220"/>
      <c r="BG15" s="281"/>
      <c r="BI15" s="224" t="s">
        <v>74</v>
      </c>
      <c r="BJ15" s="226">
        <v>114</v>
      </c>
      <c r="BK15" s="226">
        <v>138</v>
      </c>
      <c r="BL15" s="226">
        <v>133</v>
      </c>
      <c r="BM15" s="226">
        <v>94</v>
      </c>
      <c r="BN15" s="226">
        <v>106</v>
      </c>
      <c r="BO15" s="102">
        <f>SUM(BJ15:BN15)</f>
        <v>585</v>
      </c>
      <c r="BP15" s="102"/>
      <c r="BQ15" s="267"/>
      <c r="BR15" s="206">
        <f>MAX(BJ15:BN15)</f>
        <v>138</v>
      </c>
      <c r="BS15" s="3"/>
      <c r="BT15" s="3"/>
      <c r="BU15" s="220"/>
      <c r="BV15" s="281"/>
      <c r="BX15" s="224" t="s">
        <v>74</v>
      </c>
      <c r="BY15" s="226">
        <v>101</v>
      </c>
      <c r="BZ15" s="226">
        <v>117</v>
      </c>
      <c r="CA15" s="226">
        <v>98</v>
      </c>
      <c r="CB15" s="226">
        <v>78</v>
      </c>
      <c r="CC15" s="226">
        <v>88</v>
      </c>
      <c r="CD15" s="102">
        <f>SUM(BY15:CC15)</f>
        <v>482</v>
      </c>
      <c r="CE15" s="102"/>
      <c r="CF15" s="267"/>
      <c r="CG15" s="206">
        <f>MAX(BY15:CC15)</f>
        <v>117</v>
      </c>
      <c r="CH15" s="3"/>
      <c r="CI15" s="3"/>
      <c r="CJ15" s="220"/>
      <c r="CK15" s="281"/>
      <c r="CM15" s="205" t="s">
        <v>413</v>
      </c>
      <c r="CN15" s="226">
        <v>110</v>
      </c>
      <c r="CO15" s="226">
        <v>112</v>
      </c>
      <c r="CP15" s="226">
        <v>84</v>
      </c>
      <c r="CQ15" s="226">
        <v>111</v>
      </c>
      <c r="CR15" s="226">
        <v>97</v>
      </c>
      <c r="CS15" s="102">
        <f>SUM(CN15:CR15)</f>
        <v>514</v>
      </c>
      <c r="CT15" s="102"/>
      <c r="CU15" s="267"/>
      <c r="CV15" s="206">
        <f>MAX(CN15:CR15)</f>
        <v>112</v>
      </c>
      <c r="CW15" s="3"/>
      <c r="CX15" s="3"/>
      <c r="CY15" s="220"/>
      <c r="CZ15" s="281"/>
      <c r="DB15" s="224" t="s">
        <v>74</v>
      </c>
      <c r="DC15" s="226">
        <v>100</v>
      </c>
      <c r="DD15" s="226">
        <v>100</v>
      </c>
      <c r="DE15" s="226">
        <v>100</v>
      </c>
      <c r="DF15" s="226">
        <v>100</v>
      </c>
      <c r="DG15" s="226">
        <v>100</v>
      </c>
      <c r="DH15" s="102">
        <f>SUM(DC15:DG15)</f>
        <v>500</v>
      </c>
      <c r="DI15" s="102"/>
      <c r="DJ15" s="267"/>
      <c r="DK15" s="206">
        <f>MAX(DC15:DG15)</f>
        <v>100</v>
      </c>
      <c r="DL15" s="3"/>
      <c r="DM15" s="3"/>
      <c r="DN15" s="220"/>
      <c r="DO15" s="281"/>
      <c r="DQ15" s="224" t="s">
        <v>74</v>
      </c>
      <c r="DR15" s="226">
        <v>99</v>
      </c>
      <c r="DS15" s="226">
        <v>99</v>
      </c>
      <c r="DT15" s="226">
        <v>111</v>
      </c>
      <c r="DU15" s="226">
        <v>99</v>
      </c>
      <c r="DV15" s="226">
        <v>99</v>
      </c>
      <c r="DW15" s="102">
        <f>SUM(DR15:DV15)</f>
        <v>507</v>
      </c>
      <c r="DX15" s="102"/>
      <c r="DY15" s="267"/>
      <c r="DZ15" s="206">
        <f>MAX(DR15:DV15)</f>
        <v>111</v>
      </c>
      <c r="EA15" s="3"/>
      <c r="EB15" s="3"/>
      <c r="EC15" s="220"/>
      <c r="ED15" s="281"/>
      <c r="EF15" s="418" t="s">
        <v>434</v>
      </c>
      <c r="EG15" s="226">
        <v>132</v>
      </c>
      <c r="EH15" s="226">
        <v>107</v>
      </c>
      <c r="EI15" s="226">
        <v>98</v>
      </c>
      <c r="EJ15" s="226">
        <v>121</v>
      </c>
      <c r="EK15" s="226">
        <v>94</v>
      </c>
      <c r="EL15" s="102">
        <f>SUM(EG15:EK15)</f>
        <v>552</v>
      </c>
      <c r="EM15" s="102"/>
      <c r="EN15" s="267"/>
      <c r="EO15" s="206">
        <f>MAX(EG15:EK15)</f>
        <v>132</v>
      </c>
      <c r="EP15" s="3"/>
      <c r="EQ15" s="3"/>
      <c r="ER15" s="220"/>
      <c r="ES15" s="281"/>
      <c r="EU15" s="224" t="s">
        <v>74</v>
      </c>
      <c r="EV15" s="226">
        <v>97</v>
      </c>
      <c r="EW15" s="226">
        <v>113</v>
      </c>
      <c r="EX15" s="226">
        <v>121</v>
      </c>
      <c r="EY15" s="226">
        <v>95</v>
      </c>
      <c r="EZ15" s="226">
        <v>92</v>
      </c>
      <c r="FA15" s="102">
        <f>SUM(EV15:EZ15)</f>
        <v>518</v>
      </c>
      <c r="FB15" s="102"/>
      <c r="FC15" s="267"/>
      <c r="FD15" s="206">
        <f>MAX(EV15:EZ15)</f>
        <v>121</v>
      </c>
      <c r="FE15" s="3"/>
      <c r="FF15" s="3"/>
      <c r="FG15" s="220"/>
      <c r="FH15" s="281"/>
      <c r="FJ15" s="205" t="s">
        <v>413</v>
      </c>
      <c r="FK15" s="226">
        <v>137</v>
      </c>
      <c r="FL15" s="226">
        <v>84</v>
      </c>
      <c r="FM15" s="226">
        <v>107</v>
      </c>
      <c r="FN15" s="226">
        <v>118</v>
      </c>
      <c r="FO15" s="226">
        <v>114</v>
      </c>
      <c r="FP15" s="102">
        <f>SUM(FK15:FO15)</f>
        <v>560</v>
      </c>
      <c r="FQ15" s="102"/>
      <c r="FR15" s="267"/>
      <c r="FS15" s="206">
        <f>MAX(FK15:FO15)</f>
        <v>137</v>
      </c>
      <c r="FT15" s="3"/>
      <c r="FU15" s="3"/>
      <c r="FV15" s="220"/>
      <c r="FW15" s="281"/>
      <c r="FY15" s="224" t="s">
        <v>74</v>
      </c>
      <c r="FZ15" s="226">
        <v>96</v>
      </c>
      <c r="GA15" s="226">
        <v>110</v>
      </c>
      <c r="GB15" s="226">
        <v>108</v>
      </c>
      <c r="GC15" s="226">
        <v>128</v>
      </c>
      <c r="GD15" s="226">
        <v>107</v>
      </c>
      <c r="GE15" s="102">
        <f>SUM(FZ15:GD15)</f>
        <v>549</v>
      </c>
      <c r="GF15" s="102"/>
      <c r="GG15" s="267"/>
      <c r="GH15" s="206">
        <f>MAX(FZ15:GD15)</f>
        <v>128</v>
      </c>
      <c r="GI15" s="3"/>
      <c r="GJ15" s="3"/>
      <c r="GK15" s="220"/>
      <c r="GL15" s="281"/>
      <c r="GN15" s="224" t="s">
        <v>74</v>
      </c>
      <c r="GO15" s="226"/>
      <c r="GP15" s="226"/>
      <c r="GQ15" s="226"/>
      <c r="GR15" s="226"/>
      <c r="GS15" s="226"/>
      <c r="GT15" s="102">
        <f>SUM(GO15:GS15)</f>
        <v>0</v>
      </c>
      <c r="GU15" s="102"/>
      <c r="GV15" s="267"/>
      <c r="GW15" s="206">
        <f>MAX(GO15:GS15)</f>
        <v>0</v>
      </c>
      <c r="GX15" s="3"/>
      <c r="GY15" s="3"/>
      <c r="GZ15" s="220"/>
      <c r="HA15" s="281"/>
      <c r="HC15" s="224" t="s">
        <v>74</v>
      </c>
      <c r="HD15" s="226"/>
      <c r="HE15" s="226"/>
      <c r="HF15" s="226"/>
      <c r="HG15" s="226"/>
      <c r="HH15" s="226"/>
      <c r="HI15" s="102">
        <f>SUM(HD15:HH15)</f>
        <v>0</v>
      </c>
      <c r="HJ15" s="102"/>
      <c r="HK15" s="267"/>
      <c r="HL15" s="206">
        <f>MAX(HD15:HH15)</f>
        <v>0</v>
      </c>
      <c r="HM15" s="3"/>
      <c r="HN15" s="3"/>
      <c r="HO15" s="220"/>
      <c r="HP15" s="281"/>
      <c r="HR15" s="224" t="s">
        <v>74</v>
      </c>
      <c r="HS15" s="226"/>
      <c r="HT15" s="226"/>
      <c r="HU15" s="226"/>
      <c r="HV15" s="226"/>
      <c r="HW15" s="226"/>
      <c r="HX15" s="102">
        <f>SUM(HS15:HW15)</f>
        <v>0</v>
      </c>
      <c r="HY15" s="102"/>
      <c r="HZ15" s="267"/>
      <c r="IA15" s="206">
        <f>MAX(HS15:HW15)</f>
        <v>0</v>
      </c>
      <c r="IB15" s="3"/>
      <c r="IC15" s="3"/>
      <c r="ID15" s="220"/>
      <c r="IE15" s="281"/>
      <c r="IG15" s="224" t="s">
        <v>74</v>
      </c>
      <c r="IH15" s="226"/>
      <c r="II15" s="226"/>
      <c r="IJ15" s="226"/>
      <c r="IK15" s="226"/>
      <c r="IL15" s="226"/>
      <c r="IM15" s="102">
        <f>SUM(IH15:IL15)</f>
        <v>0</v>
      </c>
      <c r="IN15" s="102"/>
      <c r="IO15" s="267"/>
      <c r="IP15" s="206">
        <f>MAX(IH15:IL15)</f>
        <v>0</v>
      </c>
      <c r="IQ15" s="3"/>
      <c r="IR15" s="3"/>
      <c r="IS15" s="220"/>
      <c r="IT15" s="281"/>
      <c r="IV15" s="224" t="s">
        <v>74</v>
      </c>
      <c r="IW15" s="226"/>
      <c r="IX15" s="226"/>
      <c r="IY15" s="226"/>
      <c r="IZ15" s="226"/>
      <c r="JA15" s="226"/>
      <c r="JB15" s="102">
        <f>SUM(IW15:JA15)</f>
        <v>0</v>
      </c>
      <c r="JC15" s="102"/>
      <c r="JD15" s="267"/>
      <c r="JE15" s="206">
        <f>MAX(IW15:JA15)</f>
        <v>0</v>
      </c>
      <c r="JF15" s="3"/>
      <c r="JG15" s="3"/>
      <c r="JH15" s="220"/>
      <c r="JI15" s="281"/>
    </row>
    <row r="16" spans="1:269 16384:16384" s="69" customFormat="1">
      <c r="A16" s="224" t="s">
        <v>75</v>
      </c>
      <c r="B16" s="226">
        <v>134</v>
      </c>
      <c r="C16" s="226">
        <v>152</v>
      </c>
      <c r="D16" s="226">
        <v>135</v>
      </c>
      <c r="E16" s="226">
        <v>118</v>
      </c>
      <c r="F16" s="226">
        <v>98</v>
      </c>
      <c r="G16" s="102">
        <f>SUM(B16:F16)</f>
        <v>637</v>
      </c>
      <c r="H16" s="102"/>
      <c r="I16" s="267"/>
      <c r="J16" s="206">
        <f>MAX(B16:F16)</f>
        <v>152</v>
      </c>
      <c r="K16" s="3"/>
      <c r="L16" s="3"/>
      <c r="M16" s="220"/>
      <c r="N16" s="281"/>
      <c r="P16" s="224" t="s">
        <v>75</v>
      </c>
      <c r="Q16" s="226">
        <v>115</v>
      </c>
      <c r="R16" s="226">
        <v>114</v>
      </c>
      <c r="S16" s="226">
        <v>114</v>
      </c>
      <c r="T16" s="226">
        <v>142</v>
      </c>
      <c r="U16" s="226">
        <v>133</v>
      </c>
      <c r="V16" s="102">
        <f>SUM(Q16:U16)</f>
        <v>618</v>
      </c>
      <c r="W16" s="102"/>
      <c r="X16" s="267"/>
      <c r="Y16" s="206">
        <f>MAX(Q16:U16)</f>
        <v>142</v>
      </c>
      <c r="Z16" s="3"/>
      <c r="AA16" s="3"/>
      <c r="AB16" s="220"/>
      <c r="AC16" s="281"/>
      <c r="AE16" s="224" t="s">
        <v>75</v>
      </c>
      <c r="AF16" s="226">
        <v>121</v>
      </c>
      <c r="AG16" s="226">
        <v>131</v>
      </c>
      <c r="AH16" s="226">
        <v>116</v>
      </c>
      <c r="AI16" s="226">
        <v>111</v>
      </c>
      <c r="AJ16" s="226">
        <v>146</v>
      </c>
      <c r="AK16" s="102">
        <f>SUM(AF16:AJ16)</f>
        <v>625</v>
      </c>
      <c r="AL16" s="102"/>
      <c r="AM16" s="267"/>
      <c r="AN16" s="206">
        <f>MAX(AF16:AJ16)</f>
        <v>146</v>
      </c>
      <c r="AO16" s="3"/>
      <c r="AP16" s="3"/>
      <c r="AQ16" s="220"/>
      <c r="AR16" s="281"/>
      <c r="AT16" s="224" t="s">
        <v>75</v>
      </c>
      <c r="AU16" s="226">
        <v>104</v>
      </c>
      <c r="AV16" s="226">
        <v>93</v>
      </c>
      <c r="AW16" s="226">
        <v>100</v>
      </c>
      <c r="AX16" s="226">
        <v>104</v>
      </c>
      <c r="AY16" s="226">
        <v>120</v>
      </c>
      <c r="AZ16" s="102">
        <f>SUM(AU16:AY16)</f>
        <v>521</v>
      </c>
      <c r="BA16" s="102"/>
      <c r="BB16" s="267"/>
      <c r="BC16" s="206">
        <f>MAX(AU16:AY16)</f>
        <v>120</v>
      </c>
      <c r="BD16" s="3"/>
      <c r="BE16" s="3"/>
      <c r="BF16" s="220"/>
      <c r="BG16" s="281"/>
      <c r="BI16" s="224" t="s">
        <v>75</v>
      </c>
      <c r="BJ16" s="226">
        <v>116</v>
      </c>
      <c r="BK16" s="226">
        <v>93</v>
      </c>
      <c r="BL16" s="226">
        <v>132</v>
      </c>
      <c r="BM16" s="226">
        <v>144</v>
      </c>
      <c r="BN16" s="226">
        <v>129</v>
      </c>
      <c r="BO16" s="102">
        <f>SUM(BJ16:BN16)</f>
        <v>614</v>
      </c>
      <c r="BP16" s="102"/>
      <c r="BQ16" s="267"/>
      <c r="BR16" s="206">
        <f>MAX(BJ16:BN16)</f>
        <v>144</v>
      </c>
      <c r="BS16" s="3"/>
      <c r="BT16" s="3"/>
      <c r="BU16" s="220"/>
      <c r="BV16" s="281"/>
      <c r="BX16" s="224" t="s">
        <v>75</v>
      </c>
      <c r="BY16" s="226">
        <v>112</v>
      </c>
      <c r="BZ16" s="226">
        <v>102</v>
      </c>
      <c r="CA16" s="226">
        <v>113</v>
      </c>
      <c r="CB16" s="226">
        <v>100</v>
      </c>
      <c r="CC16" s="226">
        <v>122</v>
      </c>
      <c r="CD16" s="102">
        <f>SUM(BY16:CC16)</f>
        <v>549</v>
      </c>
      <c r="CE16" s="102"/>
      <c r="CF16" s="267"/>
      <c r="CG16" s="206">
        <f>MAX(BY16:CC16)</f>
        <v>122</v>
      </c>
      <c r="CH16" s="3"/>
      <c r="CI16" s="3"/>
      <c r="CJ16" s="220"/>
      <c r="CK16" s="281"/>
      <c r="CM16" s="224" t="s">
        <v>75</v>
      </c>
      <c r="CN16" s="226">
        <v>114</v>
      </c>
      <c r="CO16" s="226">
        <v>95</v>
      </c>
      <c r="CP16" s="226">
        <v>117</v>
      </c>
      <c r="CQ16" s="226">
        <v>97</v>
      </c>
      <c r="CR16" s="226">
        <v>104</v>
      </c>
      <c r="CS16" s="102">
        <f>SUM(CN16:CR16)</f>
        <v>527</v>
      </c>
      <c r="CT16" s="102"/>
      <c r="CU16" s="267"/>
      <c r="CV16" s="206">
        <f>MAX(CN16:CR16)</f>
        <v>117</v>
      </c>
      <c r="CW16" s="3"/>
      <c r="CX16" s="3"/>
      <c r="CY16" s="220"/>
      <c r="CZ16" s="281"/>
      <c r="DB16" s="224" t="s">
        <v>75</v>
      </c>
      <c r="DC16" s="226">
        <v>111</v>
      </c>
      <c r="DD16" s="226">
        <v>111</v>
      </c>
      <c r="DE16" s="226">
        <v>111</v>
      </c>
      <c r="DF16" s="226">
        <v>111</v>
      </c>
      <c r="DG16" s="226">
        <v>111</v>
      </c>
      <c r="DH16" s="102">
        <f>SUM(DC16:DG16)</f>
        <v>555</v>
      </c>
      <c r="DI16" s="102"/>
      <c r="DJ16" s="267"/>
      <c r="DK16" s="206">
        <f>MAX(DC16:DG16)</f>
        <v>111</v>
      </c>
      <c r="DL16" s="3"/>
      <c r="DM16" s="3"/>
      <c r="DN16" s="220"/>
      <c r="DO16" s="281"/>
      <c r="DQ16" s="224" t="s">
        <v>75</v>
      </c>
      <c r="DR16" s="226">
        <v>112</v>
      </c>
      <c r="DS16" s="226">
        <v>127</v>
      </c>
      <c r="DT16" s="226">
        <v>116</v>
      </c>
      <c r="DU16" s="226">
        <v>97</v>
      </c>
      <c r="DV16" s="226">
        <v>104</v>
      </c>
      <c r="DW16" s="102">
        <f>SUM(DR16:DV16)</f>
        <v>556</v>
      </c>
      <c r="DX16" s="102"/>
      <c r="DY16" s="267"/>
      <c r="DZ16" s="206">
        <f>MAX(DR16:DV16)</f>
        <v>127</v>
      </c>
      <c r="EA16" s="3"/>
      <c r="EB16" s="3"/>
      <c r="EC16" s="220"/>
      <c r="ED16" s="281"/>
      <c r="EF16" s="224" t="s">
        <v>75</v>
      </c>
      <c r="EG16" s="226">
        <v>113</v>
      </c>
      <c r="EH16" s="226">
        <v>122</v>
      </c>
      <c r="EI16" s="226">
        <v>119</v>
      </c>
      <c r="EJ16" s="226">
        <v>116</v>
      </c>
      <c r="EK16" s="226">
        <v>104</v>
      </c>
      <c r="EL16" s="102">
        <f>SUM(EG16:EK16)</f>
        <v>574</v>
      </c>
      <c r="EM16" s="102"/>
      <c r="EN16" s="267"/>
      <c r="EO16" s="206">
        <f>MAX(EG16:EK16)</f>
        <v>122</v>
      </c>
      <c r="EP16" s="3"/>
      <c r="EQ16" s="3"/>
      <c r="ER16" s="220"/>
      <c r="ES16" s="281"/>
      <c r="EU16" s="224" t="s">
        <v>75</v>
      </c>
      <c r="EV16" s="226">
        <v>133</v>
      </c>
      <c r="EW16" s="226">
        <v>126</v>
      </c>
      <c r="EX16" s="226">
        <v>101</v>
      </c>
      <c r="EY16" s="226">
        <v>102</v>
      </c>
      <c r="EZ16" s="226">
        <v>127</v>
      </c>
      <c r="FA16" s="102">
        <f>SUM(EV16:EZ16)</f>
        <v>589</v>
      </c>
      <c r="FB16" s="102"/>
      <c r="FC16" s="267"/>
      <c r="FD16" s="206">
        <f>MAX(EV16:EZ16)</f>
        <v>133</v>
      </c>
      <c r="FE16" s="3"/>
      <c r="FF16" s="3"/>
      <c r="FG16" s="220"/>
      <c r="FH16" s="281"/>
      <c r="FJ16" s="224" t="s">
        <v>75</v>
      </c>
      <c r="FK16" s="226">
        <v>138</v>
      </c>
      <c r="FL16" s="226">
        <v>104</v>
      </c>
      <c r="FM16" s="226">
        <v>128</v>
      </c>
      <c r="FN16" s="226">
        <v>130</v>
      </c>
      <c r="FO16" s="226">
        <v>114</v>
      </c>
      <c r="FP16" s="102">
        <f>SUM(FK16:FO16)</f>
        <v>614</v>
      </c>
      <c r="FQ16" s="102"/>
      <c r="FR16" s="267"/>
      <c r="FS16" s="206">
        <f>MAX(FK16:FO16)</f>
        <v>138</v>
      </c>
      <c r="FT16" s="3"/>
      <c r="FU16" s="3"/>
      <c r="FV16" s="220"/>
      <c r="FW16" s="281"/>
      <c r="FY16" s="224" t="s">
        <v>75</v>
      </c>
      <c r="FZ16" s="226">
        <v>121</v>
      </c>
      <c r="GA16" s="226">
        <v>120</v>
      </c>
      <c r="GB16" s="226">
        <v>100</v>
      </c>
      <c r="GC16" s="226">
        <v>105</v>
      </c>
      <c r="GD16" s="226">
        <v>119</v>
      </c>
      <c r="GE16" s="102">
        <f>SUM(FZ16:GD16)</f>
        <v>565</v>
      </c>
      <c r="GF16" s="102"/>
      <c r="GG16" s="267"/>
      <c r="GH16" s="206">
        <f>MAX(FZ16:GD16)</f>
        <v>121</v>
      </c>
      <c r="GI16" s="3"/>
      <c r="GJ16" s="3"/>
      <c r="GK16" s="220"/>
      <c r="GL16" s="281"/>
      <c r="GN16" s="224" t="s">
        <v>75</v>
      </c>
      <c r="GO16" s="226"/>
      <c r="GP16" s="226"/>
      <c r="GQ16" s="226"/>
      <c r="GR16" s="226"/>
      <c r="GS16" s="226"/>
      <c r="GT16" s="102">
        <f>SUM(GO16:GS16)</f>
        <v>0</v>
      </c>
      <c r="GU16" s="102"/>
      <c r="GV16" s="267"/>
      <c r="GW16" s="206">
        <f>MAX(GO16:GS16)</f>
        <v>0</v>
      </c>
      <c r="GX16" s="3"/>
      <c r="GY16" s="3"/>
      <c r="GZ16" s="220"/>
      <c r="HA16" s="281"/>
      <c r="HC16" s="224" t="s">
        <v>75</v>
      </c>
      <c r="HD16" s="226"/>
      <c r="HE16" s="226"/>
      <c r="HF16" s="226"/>
      <c r="HG16" s="226"/>
      <c r="HH16" s="226"/>
      <c r="HI16" s="102">
        <f>SUM(HD16:HH16)</f>
        <v>0</v>
      </c>
      <c r="HJ16" s="102"/>
      <c r="HK16" s="267"/>
      <c r="HL16" s="206">
        <f>MAX(HD16:HH16)</f>
        <v>0</v>
      </c>
      <c r="HM16" s="3"/>
      <c r="HN16" s="3"/>
      <c r="HO16" s="220"/>
      <c r="HP16" s="281"/>
      <c r="HR16" s="224" t="s">
        <v>75</v>
      </c>
      <c r="HS16" s="226"/>
      <c r="HT16" s="226"/>
      <c r="HU16" s="226"/>
      <c r="HV16" s="226"/>
      <c r="HW16" s="226"/>
      <c r="HX16" s="102">
        <f>SUM(HS16:HW16)</f>
        <v>0</v>
      </c>
      <c r="HY16" s="102"/>
      <c r="HZ16" s="267"/>
      <c r="IA16" s="206">
        <f>MAX(HS16:HW16)</f>
        <v>0</v>
      </c>
      <c r="IB16" s="3"/>
      <c r="IC16" s="3"/>
      <c r="ID16" s="220"/>
      <c r="IE16" s="281"/>
      <c r="IG16" s="224" t="s">
        <v>75</v>
      </c>
      <c r="IH16" s="226"/>
      <c r="II16" s="226"/>
      <c r="IJ16" s="226"/>
      <c r="IK16" s="226"/>
      <c r="IL16" s="226"/>
      <c r="IM16" s="102">
        <f>SUM(IH16:IL16)</f>
        <v>0</v>
      </c>
      <c r="IN16" s="102"/>
      <c r="IO16" s="267"/>
      <c r="IP16" s="206">
        <f>MAX(IH16:IL16)</f>
        <v>0</v>
      </c>
      <c r="IQ16" s="3"/>
      <c r="IR16" s="3"/>
      <c r="IS16" s="220"/>
      <c r="IT16" s="281"/>
      <c r="IV16" s="224" t="s">
        <v>75</v>
      </c>
      <c r="IW16" s="226"/>
      <c r="IX16" s="226"/>
      <c r="IY16" s="226"/>
      <c r="IZ16" s="226"/>
      <c r="JA16" s="226"/>
      <c r="JB16" s="102">
        <f>SUM(IW16:JA16)</f>
        <v>0</v>
      </c>
      <c r="JC16" s="102"/>
      <c r="JD16" s="267"/>
      <c r="JE16" s="206">
        <f>MAX(IW16:JA16)</f>
        <v>0</v>
      </c>
      <c r="JF16" s="3"/>
      <c r="JG16" s="3"/>
      <c r="JH16" s="220"/>
      <c r="JI16" s="281"/>
    </row>
    <row r="17" spans="1:269" s="69" customFormat="1">
      <c r="A17" s="241" t="s">
        <v>57</v>
      </c>
      <c r="B17" s="3">
        <f t="shared" ref="B17:C17" si="39">SUM(B15:B16)</f>
        <v>241</v>
      </c>
      <c r="C17" s="3">
        <f t="shared" si="39"/>
        <v>259</v>
      </c>
      <c r="D17" s="3">
        <f t="shared" ref="D17" si="40">SUM(D15:D16)</f>
        <v>241</v>
      </c>
      <c r="E17" s="3">
        <f t="shared" ref="E17" si="41">SUM(E15:E16)</f>
        <v>206</v>
      </c>
      <c r="F17" s="3">
        <f t="shared" ref="F17" si="42">SUM(F15:F16)</f>
        <v>201</v>
      </c>
      <c r="G17" s="296"/>
      <c r="H17" s="3"/>
      <c r="I17" s="270"/>
      <c r="J17" s="143"/>
      <c r="K17" s="3">
        <f>MAX(B17:F17)</f>
        <v>259</v>
      </c>
      <c r="L17" s="3"/>
      <c r="M17" s="220"/>
      <c r="N17" s="281"/>
      <c r="P17" s="241" t="s">
        <v>57</v>
      </c>
      <c r="Q17" s="3">
        <f>SUM(Q15:Q16)</f>
        <v>218</v>
      </c>
      <c r="R17" s="3">
        <f t="shared" ref="R17:U17" si="43">SUM(R15:R16)</f>
        <v>244</v>
      </c>
      <c r="S17" s="3">
        <f t="shared" si="43"/>
        <v>209</v>
      </c>
      <c r="T17" s="3">
        <f t="shared" si="43"/>
        <v>243</v>
      </c>
      <c r="U17" s="3">
        <f t="shared" si="43"/>
        <v>243</v>
      </c>
      <c r="V17" s="296"/>
      <c r="W17" s="3"/>
      <c r="X17" s="270"/>
      <c r="Y17" s="143"/>
      <c r="Z17" s="3">
        <f>MAX(Q17:U17)</f>
        <v>244</v>
      </c>
      <c r="AA17" s="3"/>
      <c r="AB17" s="220"/>
      <c r="AC17" s="281"/>
      <c r="AE17" s="241" t="s">
        <v>57</v>
      </c>
      <c r="AF17" s="3">
        <f>SUM(AF15:AF16)</f>
        <v>204</v>
      </c>
      <c r="AG17" s="3">
        <f t="shared" ref="AG17:AJ17" si="44">SUM(AG15:AG16)</f>
        <v>234</v>
      </c>
      <c r="AH17" s="3">
        <f t="shared" si="44"/>
        <v>213</v>
      </c>
      <c r="AI17" s="3">
        <f t="shared" si="44"/>
        <v>234</v>
      </c>
      <c r="AJ17" s="3">
        <f t="shared" si="44"/>
        <v>249</v>
      </c>
      <c r="AK17" s="296"/>
      <c r="AL17" s="3"/>
      <c r="AM17" s="270"/>
      <c r="AN17" s="143"/>
      <c r="AO17" s="3">
        <f>MAX(AF17:AJ17)</f>
        <v>249</v>
      </c>
      <c r="AP17" s="3"/>
      <c r="AQ17" s="220"/>
      <c r="AR17" s="281"/>
      <c r="AT17" s="241" t="s">
        <v>57</v>
      </c>
      <c r="AU17" s="3">
        <f>SUM(AU15:AU16)</f>
        <v>210</v>
      </c>
      <c r="AV17" s="3">
        <f t="shared" ref="AV17:AY17" si="45">SUM(AV15:AV16)</f>
        <v>210</v>
      </c>
      <c r="AW17" s="3">
        <f t="shared" si="45"/>
        <v>184</v>
      </c>
      <c r="AX17" s="3">
        <f t="shared" si="45"/>
        <v>216</v>
      </c>
      <c r="AY17" s="3">
        <f t="shared" si="45"/>
        <v>241</v>
      </c>
      <c r="AZ17" s="296"/>
      <c r="BA17" s="3"/>
      <c r="BB17" s="270"/>
      <c r="BC17" s="143"/>
      <c r="BD17" s="3">
        <f>MAX(AU17:AY17)</f>
        <v>241</v>
      </c>
      <c r="BE17" s="3"/>
      <c r="BF17" s="220"/>
      <c r="BG17" s="281"/>
      <c r="BI17" s="241" t="s">
        <v>57</v>
      </c>
      <c r="BJ17" s="3">
        <f>SUM(BJ15:BJ16)</f>
        <v>230</v>
      </c>
      <c r="BK17" s="3">
        <f t="shared" ref="BK17:BN17" si="46">SUM(BK15:BK16)</f>
        <v>231</v>
      </c>
      <c r="BL17" s="3">
        <f t="shared" si="46"/>
        <v>265</v>
      </c>
      <c r="BM17" s="3">
        <f t="shared" si="46"/>
        <v>238</v>
      </c>
      <c r="BN17" s="3">
        <f t="shared" si="46"/>
        <v>235</v>
      </c>
      <c r="BO17" s="296"/>
      <c r="BP17" s="3"/>
      <c r="BQ17" s="270"/>
      <c r="BR17" s="143"/>
      <c r="BS17" s="3">
        <f>MAX(BJ17:BN17)</f>
        <v>265</v>
      </c>
      <c r="BT17" s="3"/>
      <c r="BU17" s="220"/>
      <c r="BV17" s="281"/>
      <c r="BX17" s="241" t="s">
        <v>57</v>
      </c>
      <c r="BY17" s="3">
        <f>SUM(BY15:BY16)</f>
        <v>213</v>
      </c>
      <c r="BZ17" s="3">
        <f t="shared" ref="BZ17:CC17" si="47">SUM(BZ15:BZ16)</f>
        <v>219</v>
      </c>
      <c r="CA17" s="3">
        <f t="shared" si="47"/>
        <v>211</v>
      </c>
      <c r="CB17" s="3">
        <f t="shared" si="47"/>
        <v>178</v>
      </c>
      <c r="CC17" s="3">
        <f t="shared" si="47"/>
        <v>210</v>
      </c>
      <c r="CD17" s="296"/>
      <c r="CE17" s="3"/>
      <c r="CF17" s="270"/>
      <c r="CG17" s="143"/>
      <c r="CH17" s="3">
        <f>MAX(BY17:CC17)</f>
        <v>219</v>
      </c>
      <c r="CI17" s="3"/>
      <c r="CJ17" s="220"/>
      <c r="CK17" s="281"/>
      <c r="CM17" s="241" t="s">
        <v>57</v>
      </c>
      <c r="CN17" s="3">
        <f>SUM(CN15:CN16)</f>
        <v>224</v>
      </c>
      <c r="CO17" s="3">
        <f t="shared" ref="CO17:CR17" si="48">SUM(CO15:CO16)</f>
        <v>207</v>
      </c>
      <c r="CP17" s="3">
        <f t="shared" si="48"/>
        <v>201</v>
      </c>
      <c r="CQ17" s="3">
        <f t="shared" si="48"/>
        <v>208</v>
      </c>
      <c r="CR17" s="3">
        <f t="shared" si="48"/>
        <v>201</v>
      </c>
      <c r="CS17" s="296"/>
      <c r="CT17" s="3"/>
      <c r="CU17" s="270"/>
      <c r="CV17" s="143"/>
      <c r="CW17" s="3">
        <f>MAX(CN17:CR17)</f>
        <v>224</v>
      </c>
      <c r="CX17" s="3"/>
      <c r="CY17" s="220"/>
      <c r="CZ17" s="281"/>
      <c r="DB17" s="241" t="s">
        <v>57</v>
      </c>
      <c r="DC17" s="3">
        <f>SUM(DC15:DC16)</f>
        <v>211</v>
      </c>
      <c r="DD17" s="3">
        <f t="shared" ref="DD17:DG17" si="49">SUM(DD15:DD16)</f>
        <v>211</v>
      </c>
      <c r="DE17" s="3">
        <f t="shared" si="49"/>
        <v>211</v>
      </c>
      <c r="DF17" s="3">
        <f t="shared" si="49"/>
        <v>211</v>
      </c>
      <c r="DG17" s="3">
        <f t="shared" si="49"/>
        <v>211</v>
      </c>
      <c r="DH17" s="296"/>
      <c r="DI17" s="3"/>
      <c r="DJ17" s="270"/>
      <c r="DK17" s="143"/>
      <c r="DL17" s="3">
        <f>MAX(DC17:DG17)</f>
        <v>211</v>
      </c>
      <c r="DM17" s="3"/>
      <c r="DN17" s="220"/>
      <c r="DO17" s="281"/>
      <c r="DQ17" s="241" t="s">
        <v>57</v>
      </c>
      <c r="DR17" s="3">
        <f>SUM(DR15:DR16)</f>
        <v>211</v>
      </c>
      <c r="DS17" s="3">
        <f t="shared" ref="DS17:DV17" si="50">SUM(DS15:DS16)</f>
        <v>226</v>
      </c>
      <c r="DT17" s="3">
        <f t="shared" si="50"/>
        <v>227</v>
      </c>
      <c r="DU17" s="3">
        <f t="shared" si="50"/>
        <v>196</v>
      </c>
      <c r="DV17" s="3">
        <f t="shared" si="50"/>
        <v>203</v>
      </c>
      <c r="DW17" s="296"/>
      <c r="DX17" s="3"/>
      <c r="DY17" s="270"/>
      <c r="DZ17" s="143"/>
      <c r="EA17" s="3">
        <f>MAX(DR17:DV17)</f>
        <v>227</v>
      </c>
      <c r="EB17" s="3"/>
      <c r="EC17" s="220"/>
      <c r="ED17" s="281"/>
      <c r="EF17" s="241" t="s">
        <v>57</v>
      </c>
      <c r="EG17" s="3">
        <f>SUM(EG15:EG16)</f>
        <v>245</v>
      </c>
      <c r="EH17" s="3">
        <f t="shared" ref="EH17:EK17" si="51">SUM(EH15:EH16)</f>
        <v>229</v>
      </c>
      <c r="EI17" s="3">
        <f t="shared" si="51"/>
        <v>217</v>
      </c>
      <c r="EJ17" s="3">
        <f t="shared" si="51"/>
        <v>237</v>
      </c>
      <c r="EK17" s="3">
        <f t="shared" si="51"/>
        <v>198</v>
      </c>
      <c r="EL17" s="296"/>
      <c r="EM17" s="3"/>
      <c r="EN17" s="270"/>
      <c r="EO17" s="143"/>
      <c r="EP17" s="3">
        <f>MAX(EG17:EK17)</f>
        <v>245</v>
      </c>
      <c r="EQ17" s="3"/>
      <c r="ER17" s="220"/>
      <c r="ES17" s="281"/>
      <c r="EU17" s="241" t="s">
        <v>57</v>
      </c>
      <c r="EV17" s="3">
        <f>SUM(EV15:EV16)</f>
        <v>230</v>
      </c>
      <c r="EW17" s="3">
        <f t="shared" ref="EW17:EZ17" si="52">SUM(EW15:EW16)</f>
        <v>239</v>
      </c>
      <c r="EX17" s="3">
        <f t="shared" si="52"/>
        <v>222</v>
      </c>
      <c r="EY17" s="3">
        <f t="shared" si="52"/>
        <v>197</v>
      </c>
      <c r="EZ17" s="3">
        <f t="shared" si="52"/>
        <v>219</v>
      </c>
      <c r="FA17" s="296"/>
      <c r="FB17" s="3"/>
      <c r="FC17" s="270"/>
      <c r="FD17" s="143"/>
      <c r="FE17" s="3">
        <f>MAX(EV17:EZ17)</f>
        <v>239</v>
      </c>
      <c r="FF17" s="3"/>
      <c r="FG17" s="220"/>
      <c r="FH17" s="281"/>
      <c r="FJ17" s="241" t="s">
        <v>57</v>
      </c>
      <c r="FK17" s="3">
        <f>SUM(FK15:FK16)</f>
        <v>275</v>
      </c>
      <c r="FL17" s="3">
        <f t="shared" ref="FL17:FO17" si="53">SUM(FL15:FL16)</f>
        <v>188</v>
      </c>
      <c r="FM17" s="3">
        <f t="shared" si="53"/>
        <v>235</v>
      </c>
      <c r="FN17" s="3">
        <f t="shared" si="53"/>
        <v>248</v>
      </c>
      <c r="FO17" s="3">
        <f t="shared" si="53"/>
        <v>228</v>
      </c>
      <c r="FP17" s="296"/>
      <c r="FQ17" s="3"/>
      <c r="FR17" s="270"/>
      <c r="FS17" s="143"/>
      <c r="FT17" s="3">
        <f>MAX(FK17:FO17)</f>
        <v>275</v>
      </c>
      <c r="FU17" s="3"/>
      <c r="FV17" s="220"/>
      <c r="FW17" s="281"/>
      <c r="FY17" s="241" t="s">
        <v>57</v>
      </c>
      <c r="FZ17" s="3">
        <f>SUM(FZ15:FZ16)</f>
        <v>217</v>
      </c>
      <c r="GA17" s="3">
        <f t="shared" ref="GA17:GD17" si="54">SUM(GA15:GA16)</f>
        <v>230</v>
      </c>
      <c r="GB17" s="3">
        <f t="shared" si="54"/>
        <v>208</v>
      </c>
      <c r="GC17" s="3">
        <f t="shared" si="54"/>
        <v>233</v>
      </c>
      <c r="GD17" s="3">
        <f t="shared" si="54"/>
        <v>226</v>
      </c>
      <c r="GE17" s="296"/>
      <c r="GF17" s="3"/>
      <c r="GG17" s="270"/>
      <c r="GH17" s="143"/>
      <c r="GI17" s="3">
        <f>MAX(FZ17:GD17)</f>
        <v>233</v>
      </c>
      <c r="GJ17" s="3"/>
      <c r="GK17" s="220"/>
      <c r="GL17" s="281"/>
      <c r="GN17" s="241" t="s">
        <v>57</v>
      </c>
      <c r="GO17" s="3">
        <f>SUM(GO15:GO16)</f>
        <v>0</v>
      </c>
      <c r="GP17" s="3">
        <f t="shared" ref="GP17:GS17" si="55">SUM(GP15:GP16)</f>
        <v>0</v>
      </c>
      <c r="GQ17" s="3">
        <f t="shared" si="55"/>
        <v>0</v>
      </c>
      <c r="GR17" s="3">
        <f t="shared" si="55"/>
        <v>0</v>
      </c>
      <c r="GS17" s="3">
        <f t="shared" si="55"/>
        <v>0</v>
      </c>
      <c r="GT17" s="296"/>
      <c r="GU17" s="3"/>
      <c r="GV17" s="270"/>
      <c r="GW17" s="143"/>
      <c r="GX17" s="3">
        <f>MAX(GO17:GS17)</f>
        <v>0</v>
      </c>
      <c r="GY17" s="3"/>
      <c r="GZ17" s="220"/>
      <c r="HA17" s="281"/>
      <c r="HC17" s="241" t="s">
        <v>57</v>
      </c>
      <c r="HD17" s="3">
        <f>SUM(HD15:HD16)</f>
        <v>0</v>
      </c>
      <c r="HE17" s="3">
        <f t="shared" ref="HE17:HH17" si="56">SUM(HE15:HE16)</f>
        <v>0</v>
      </c>
      <c r="HF17" s="3">
        <f t="shared" si="56"/>
        <v>0</v>
      </c>
      <c r="HG17" s="3">
        <f t="shared" si="56"/>
        <v>0</v>
      </c>
      <c r="HH17" s="3">
        <f t="shared" si="56"/>
        <v>0</v>
      </c>
      <c r="HI17" s="296"/>
      <c r="HJ17" s="3"/>
      <c r="HK17" s="270"/>
      <c r="HL17" s="143"/>
      <c r="HM17" s="3">
        <f>MAX(HD17:HH17)</f>
        <v>0</v>
      </c>
      <c r="HN17" s="3"/>
      <c r="HO17" s="220"/>
      <c r="HP17" s="281"/>
      <c r="HR17" s="241" t="s">
        <v>57</v>
      </c>
      <c r="HS17" s="3">
        <f>SUM(HS15:HS16)</f>
        <v>0</v>
      </c>
      <c r="HT17" s="3">
        <f t="shared" ref="HT17:HW17" si="57">SUM(HT15:HT16)</f>
        <v>0</v>
      </c>
      <c r="HU17" s="3">
        <f t="shared" si="57"/>
        <v>0</v>
      </c>
      <c r="HV17" s="3">
        <f t="shared" si="57"/>
        <v>0</v>
      </c>
      <c r="HW17" s="3">
        <f t="shared" si="57"/>
        <v>0</v>
      </c>
      <c r="HX17" s="296"/>
      <c r="HY17" s="3"/>
      <c r="HZ17" s="270"/>
      <c r="IA17" s="143"/>
      <c r="IB17" s="3">
        <f>MAX(HS17:HW17)</f>
        <v>0</v>
      </c>
      <c r="IC17" s="3"/>
      <c r="ID17" s="220"/>
      <c r="IE17" s="281"/>
      <c r="IG17" s="241" t="s">
        <v>57</v>
      </c>
      <c r="IH17" s="3">
        <f>SUM(IH15:IH16)</f>
        <v>0</v>
      </c>
      <c r="II17" s="3">
        <f t="shared" ref="II17:IL17" si="58">SUM(II15:II16)</f>
        <v>0</v>
      </c>
      <c r="IJ17" s="3">
        <f t="shared" si="58"/>
        <v>0</v>
      </c>
      <c r="IK17" s="3">
        <f t="shared" si="58"/>
        <v>0</v>
      </c>
      <c r="IL17" s="3">
        <f t="shared" si="58"/>
        <v>0</v>
      </c>
      <c r="IM17" s="296"/>
      <c r="IN17" s="3"/>
      <c r="IO17" s="270"/>
      <c r="IP17" s="143"/>
      <c r="IQ17" s="3">
        <f>MAX(IH17:IL17)</f>
        <v>0</v>
      </c>
      <c r="IR17" s="3"/>
      <c r="IS17" s="220"/>
      <c r="IT17" s="281"/>
      <c r="IV17" s="241" t="s">
        <v>57</v>
      </c>
      <c r="IW17" s="3">
        <f>SUM(IW15:IW16)</f>
        <v>0</v>
      </c>
      <c r="IX17" s="3">
        <f t="shared" ref="IX17:JA17" si="59">SUM(IX15:IX16)</f>
        <v>0</v>
      </c>
      <c r="IY17" s="3">
        <f t="shared" si="59"/>
        <v>0</v>
      </c>
      <c r="IZ17" s="3">
        <f t="shared" si="59"/>
        <v>0</v>
      </c>
      <c r="JA17" s="3">
        <f t="shared" si="59"/>
        <v>0</v>
      </c>
      <c r="JB17" s="296"/>
      <c r="JC17" s="3"/>
      <c r="JD17" s="270"/>
      <c r="JE17" s="143"/>
      <c r="JF17" s="3">
        <f>MAX(IW17:JA17)</f>
        <v>0</v>
      </c>
      <c r="JG17" s="3"/>
      <c r="JH17" s="220"/>
      <c r="JI17" s="281"/>
    </row>
    <row r="18" spans="1:269" s="69" customFormat="1">
      <c r="A18" s="241" t="s">
        <v>57</v>
      </c>
      <c r="B18" s="2"/>
      <c r="C18" s="3"/>
      <c r="D18" s="3"/>
      <c r="E18" s="3"/>
      <c r="F18" s="511" t="s">
        <v>248</v>
      </c>
      <c r="G18" s="512"/>
      <c r="H18" s="213">
        <f>SUM(G15:G16)</f>
        <v>1148</v>
      </c>
      <c r="I18" s="269"/>
      <c r="J18" s="143"/>
      <c r="K18" s="3"/>
      <c r="L18" s="3">
        <f>MAX(H18)</f>
        <v>1148</v>
      </c>
      <c r="M18" s="220"/>
      <c r="N18" s="281"/>
      <c r="P18" s="241" t="s">
        <v>57</v>
      </c>
      <c r="Q18" s="2"/>
      <c r="R18" s="3"/>
      <c r="S18" s="3"/>
      <c r="T18" s="3"/>
      <c r="U18" s="511" t="s">
        <v>248</v>
      </c>
      <c r="V18" s="512"/>
      <c r="W18" s="213">
        <f>SUM(V15:V16)</f>
        <v>1157</v>
      </c>
      <c r="X18" s="269"/>
      <c r="Y18" s="143"/>
      <c r="Z18" s="3"/>
      <c r="AA18" s="3">
        <f>MAX(W18)</f>
        <v>1157</v>
      </c>
      <c r="AB18" s="220"/>
      <c r="AC18" s="281"/>
      <c r="AE18" s="241" t="s">
        <v>57</v>
      </c>
      <c r="AF18" s="2"/>
      <c r="AG18" s="3"/>
      <c r="AH18" s="3"/>
      <c r="AI18" s="3"/>
      <c r="AJ18" s="511" t="s">
        <v>248</v>
      </c>
      <c r="AK18" s="512"/>
      <c r="AL18" s="213">
        <f>SUM(AK15:AK16)</f>
        <v>1134</v>
      </c>
      <c r="AM18" s="269"/>
      <c r="AN18" s="143"/>
      <c r="AO18" s="3"/>
      <c r="AP18" s="3">
        <f>MAX(AL18)</f>
        <v>1134</v>
      </c>
      <c r="AQ18" s="220"/>
      <c r="AR18" s="281"/>
      <c r="AT18" s="241" t="s">
        <v>57</v>
      </c>
      <c r="AU18" s="2"/>
      <c r="AV18" s="3"/>
      <c r="AW18" s="3"/>
      <c r="AX18" s="3"/>
      <c r="AY18" s="511" t="s">
        <v>248</v>
      </c>
      <c r="AZ18" s="512"/>
      <c r="BA18" s="213">
        <f>SUM(AZ15:AZ16)</f>
        <v>1061</v>
      </c>
      <c r="BB18" s="269"/>
      <c r="BC18" s="143"/>
      <c r="BD18" s="3"/>
      <c r="BE18" s="3">
        <f>MAX(BA18)</f>
        <v>1061</v>
      </c>
      <c r="BF18" s="220"/>
      <c r="BG18" s="281"/>
      <c r="BI18" s="241" t="s">
        <v>57</v>
      </c>
      <c r="BJ18" s="2"/>
      <c r="BK18" s="3"/>
      <c r="BL18" s="3"/>
      <c r="BM18" s="3"/>
      <c r="BN18" s="511" t="s">
        <v>248</v>
      </c>
      <c r="BO18" s="512"/>
      <c r="BP18" s="213">
        <f>SUM(BO15:BO16)</f>
        <v>1199</v>
      </c>
      <c r="BQ18" s="269"/>
      <c r="BR18" s="143"/>
      <c r="BS18" s="3"/>
      <c r="BT18" s="3">
        <f>MAX(BP18)</f>
        <v>1199</v>
      </c>
      <c r="BU18" s="220"/>
      <c r="BV18" s="281"/>
      <c r="BX18" s="241" t="s">
        <v>57</v>
      </c>
      <c r="BY18" s="2"/>
      <c r="BZ18" s="3"/>
      <c r="CA18" s="3"/>
      <c r="CB18" s="3"/>
      <c r="CC18" s="511" t="s">
        <v>248</v>
      </c>
      <c r="CD18" s="512"/>
      <c r="CE18" s="213">
        <f>SUM(CD15:CD16)</f>
        <v>1031</v>
      </c>
      <c r="CF18" s="269"/>
      <c r="CG18" s="143"/>
      <c r="CH18" s="3"/>
      <c r="CI18" s="3">
        <f>MAX(CE18)</f>
        <v>1031</v>
      </c>
      <c r="CJ18" s="220"/>
      <c r="CK18" s="281"/>
      <c r="CM18" s="241" t="s">
        <v>57</v>
      </c>
      <c r="CN18" s="2"/>
      <c r="CO18" s="3"/>
      <c r="CP18" s="3"/>
      <c r="CQ18" s="3"/>
      <c r="CR18" s="511" t="s">
        <v>248</v>
      </c>
      <c r="CS18" s="512"/>
      <c r="CT18" s="213">
        <f>SUM(CS15:CS16)</f>
        <v>1041</v>
      </c>
      <c r="CU18" s="269"/>
      <c r="CV18" s="143"/>
      <c r="CW18" s="3"/>
      <c r="CX18" s="3">
        <f>MAX(CT18)</f>
        <v>1041</v>
      </c>
      <c r="CY18" s="220"/>
      <c r="CZ18" s="281"/>
      <c r="DB18" s="241" t="s">
        <v>57</v>
      </c>
      <c r="DC18" s="2"/>
      <c r="DD18" s="3"/>
      <c r="DE18" s="3"/>
      <c r="DF18" s="3"/>
      <c r="DG18" s="511" t="s">
        <v>248</v>
      </c>
      <c r="DH18" s="512"/>
      <c r="DI18" s="213">
        <f>SUM(DH15:DH16)</f>
        <v>1055</v>
      </c>
      <c r="DJ18" s="269"/>
      <c r="DK18" s="143"/>
      <c r="DL18" s="3"/>
      <c r="DM18" s="3">
        <f>MAX(DI18)</f>
        <v>1055</v>
      </c>
      <c r="DN18" s="220"/>
      <c r="DO18" s="281"/>
      <c r="DQ18" s="241" t="s">
        <v>57</v>
      </c>
      <c r="DR18" s="2"/>
      <c r="DS18" s="3"/>
      <c r="DT18" s="3"/>
      <c r="DU18" s="3"/>
      <c r="DV18" s="511" t="s">
        <v>248</v>
      </c>
      <c r="DW18" s="512"/>
      <c r="DX18" s="213">
        <f>SUM(DW15:DW16)</f>
        <v>1063</v>
      </c>
      <c r="DY18" s="269"/>
      <c r="DZ18" s="143"/>
      <c r="EA18" s="3"/>
      <c r="EB18" s="3">
        <f>MAX(DX18)</f>
        <v>1063</v>
      </c>
      <c r="EC18" s="220"/>
      <c r="ED18" s="281"/>
      <c r="EF18" s="241" t="s">
        <v>57</v>
      </c>
      <c r="EG18" s="2"/>
      <c r="EH18" s="3"/>
      <c r="EI18" s="3"/>
      <c r="EJ18" s="3"/>
      <c r="EK18" s="511" t="s">
        <v>248</v>
      </c>
      <c r="EL18" s="512"/>
      <c r="EM18" s="213">
        <f>SUM(EL15:EL16)</f>
        <v>1126</v>
      </c>
      <c r="EN18" s="269"/>
      <c r="EO18" s="143"/>
      <c r="EP18" s="3"/>
      <c r="EQ18" s="3">
        <f>MAX(EM18)</f>
        <v>1126</v>
      </c>
      <c r="ER18" s="220"/>
      <c r="ES18" s="281"/>
      <c r="EU18" s="241" t="s">
        <v>57</v>
      </c>
      <c r="EV18" s="2"/>
      <c r="EW18" s="3"/>
      <c r="EX18" s="3"/>
      <c r="EY18" s="3"/>
      <c r="EZ18" s="511" t="s">
        <v>248</v>
      </c>
      <c r="FA18" s="512"/>
      <c r="FB18" s="213">
        <f>SUM(FA15:FA16)</f>
        <v>1107</v>
      </c>
      <c r="FC18" s="269"/>
      <c r="FD18" s="143"/>
      <c r="FE18" s="3"/>
      <c r="FF18" s="3">
        <f>MAX(FB18)</f>
        <v>1107</v>
      </c>
      <c r="FG18" s="220"/>
      <c r="FH18" s="281"/>
      <c r="FJ18" s="241" t="s">
        <v>57</v>
      </c>
      <c r="FK18" s="2"/>
      <c r="FL18" s="3"/>
      <c r="FM18" s="3"/>
      <c r="FN18" s="3"/>
      <c r="FO18" s="511" t="s">
        <v>248</v>
      </c>
      <c r="FP18" s="512"/>
      <c r="FQ18" s="213">
        <f>SUM(FP15:FP16)</f>
        <v>1174</v>
      </c>
      <c r="FR18" s="269"/>
      <c r="FS18" s="143"/>
      <c r="FT18" s="3"/>
      <c r="FU18" s="3">
        <f>MAX(FQ18)</f>
        <v>1174</v>
      </c>
      <c r="FV18" s="220"/>
      <c r="FW18" s="281"/>
      <c r="FY18" s="241" t="s">
        <v>57</v>
      </c>
      <c r="FZ18" s="2"/>
      <c r="GA18" s="3"/>
      <c r="GB18" s="3"/>
      <c r="GC18" s="3"/>
      <c r="GD18" s="511" t="s">
        <v>248</v>
      </c>
      <c r="GE18" s="512"/>
      <c r="GF18" s="213">
        <f>SUM(GE15:GE16)</f>
        <v>1114</v>
      </c>
      <c r="GG18" s="269"/>
      <c r="GH18" s="143"/>
      <c r="GI18" s="3"/>
      <c r="GJ18" s="3">
        <f>MAX(GF18)</f>
        <v>1114</v>
      </c>
      <c r="GK18" s="220"/>
      <c r="GL18" s="281"/>
      <c r="GN18" s="241" t="s">
        <v>57</v>
      </c>
      <c r="GO18" s="2"/>
      <c r="GP18" s="3"/>
      <c r="GQ18" s="3"/>
      <c r="GR18" s="3"/>
      <c r="GS18" s="511" t="s">
        <v>248</v>
      </c>
      <c r="GT18" s="512"/>
      <c r="GU18" s="213">
        <f>SUM(GT15:GT16)</f>
        <v>0</v>
      </c>
      <c r="GV18" s="269"/>
      <c r="GW18" s="143"/>
      <c r="GX18" s="3"/>
      <c r="GY18" s="3">
        <f>MAX(GU18)</f>
        <v>0</v>
      </c>
      <c r="GZ18" s="220"/>
      <c r="HA18" s="281"/>
      <c r="HC18" s="241" t="s">
        <v>57</v>
      </c>
      <c r="HD18" s="2"/>
      <c r="HE18" s="3"/>
      <c r="HF18" s="3"/>
      <c r="HG18" s="3"/>
      <c r="HH18" s="511" t="s">
        <v>248</v>
      </c>
      <c r="HI18" s="512"/>
      <c r="HJ18" s="213">
        <f>SUM(HI15:HI16)</f>
        <v>0</v>
      </c>
      <c r="HK18" s="269"/>
      <c r="HL18" s="143"/>
      <c r="HM18" s="3"/>
      <c r="HN18" s="3">
        <f>MAX(HJ18)</f>
        <v>0</v>
      </c>
      <c r="HO18" s="220"/>
      <c r="HP18" s="281"/>
      <c r="HR18" s="241" t="s">
        <v>57</v>
      </c>
      <c r="HS18" s="2"/>
      <c r="HT18" s="3"/>
      <c r="HU18" s="3"/>
      <c r="HV18" s="3"/>
      <c r="HW18" s="511" t="s">
        <v>248</v>
      </c>
      <c r="HX18" s="512"/>
      <c r="HY18" s="213">
        <f>SUM(HX15:HX16)</f>
        <v>0</v>
      </c>
      <c r="HZ18" s="269"/>
      <c r="IA18" s="143"/>
      <c r="IB18" s="3"/>
      <c r="IC18" s="3">
        <f>MAX(HY18)</f>
        <v>0</v>
      </c>
      <c r="ID18" s="220"/>
      <c r="IE18" s="281"/>
      <c r="IG18" s="241" t="s">
        <v>57</v>
      </c>
      <c r="IH18" s="2"/>
      <c r="II18" s="3"/>
      <c r="IJ18" s="3"/>
      <c r="IK18" s="3"/>
      <c r="IL18" s="511" t="s">
        <v>248</v>
      </c>
      <c r="IM18" s="512"/>
      <c r="IN18" s="213">
        <f>SUM(IM15:IM16)</f>
        <v>0</v>
      </c>
      <c r="IO18" s="269"/>
      <c r="IP18" s="143"/>
      <c r="IQ18" s="3"/>
      <c r="IR18" s="3">
        <f>MAX(IN18)</f>
        <v>0</v>
      </c>
      <c r="IS18" s="220"/>
      <c r="IT18" s="281"/>
      <c r="IV18" s="241" t="s">
        <v>57</v>
      </c>
      <c r="IW18" s="2"/>
      <c r="IX18" s="3"/>
      <c r="IY18" s="3"/>
      <c r="IZ18" s="3"/>
      <c r="JA18" s="511" t="s">
        <v>248</v>
      </c>
      <c r="JB18" s="512"/>
      <c r="JC18" s="213">
        <f>SUM(JB15:JB16)</f>
        <v>0</v>
      </c>
      <c r="JD18" s="269"/>
      <c r="JE18" s="143"/>
      <c r="JF18" s="3"/>
      <c r="JG18" s="3">
        <f>MAX(JC18)</f>
        <v>0</v>
      </c>
      <c r="JH18" s="220"/>
      <c r="JI18" s="281"/>
    </row>
    <row r="19" spans="1:269" s="69" customFormat="1">
      <c r="A19" s="209"/>
      <c r="B19" s="212"/>
      <c r="C19" s="214"/>
      <c r="D19" s="214"/>
      <c r="E19" s="214"/>
      <c r="F19" s="214"/>
      <c r="G19" s="214"/>
      <c r="H19" s="214"/>
      <c r="I19" s="270"/>
      <c r="J19" s="210"/>
      <c r="K19" s="214"/>
      <c r="L19" s="214"/>
      <c r="M19" s="220"/>
      <c r="N19" s="281"/>
      <c r="P19" s="209"/>
      <c r="Q19" s="212"/>
      <c r="R19" s="214"/>
      <c r="S19" s="214"/>
      <c r="T19" s="214"/>
      <c r="U19" s="214"/>
      <c r="V19" s="214"/>
      <c r="W19" s="214"/>
      <c r="X19" s="270"/>
      <c r="Y19" s="210"/>
      <c r="Z19" s="214"/>
      <c r="AA19" s="214"/>
      <c r="AB19" s="220"/>
      <c r="AC19" s="281"/>
      <c r="AE19" s="209"/>
      <c r="AF19" s="212"/>
      <c r="AG19" s="214"/>
      <c r="AH19" s="214"/>
      <c r="AI19" s="214"/>
      <c r="AJ19" s="214"/>
      <c r="AK19" s="214"/>
      <c r="AL19" s="214"/>
      <c r="AM19" s="270"/>
      <c r="AN19" s="210"/>
      <c r="AO19" s="214"/>
      <c r="AP19" s="214"/>
      <c r="AQ19" s="220"/>
      <c r="AR19" s="281"/>
      <c r="AT19" s="209"/>
      <c r="AU19" s="212"/>
      <c r="AV19" s="214"/>
      <c r="AW19" s="214"/>
      <c r="AX19" s="214"/>
      <c r="AY19" s="214"/>
      <c r="AZ19" s="214"/>
      <c r="BA19" s="214"/>
      <c r="BB19" s="270"/>
      <c r="BC19" s="210"/>
      <c r="BD19" s="214"/>
      <c r="BE19" s="214"/>
      <c r="BF19" s="220"/>
      <c r="BG19" s="281"/>
      <c r="BI19" s="209"/>
      <c r="BJ19" s="212"/>
      <c r="BK19" s="214"/>
      <c r="BL19" s="214"/>
      <c r="BM19" s="214"/>
      <c r="BN19" s="214"/>
      <c r="BO19" s="214"/>
      <c r="BP19" s="214"/>
      <c r="BQ19" s="270"/>
      <c r="BR19" s="210"/>
      <c r="BS19" s="214"/>
      <c r="BT19" s="214"/>
      <c r="BU19" s="220"/>
      <c r="BV19" s="281"/>
      <c r="BX19" s="209"/>
      <c r="BY19" s="212"/>
      <c r="BZ19" s="214"/>
      <c r="CA19" s="214"/>
      <c r="CB19" s="214"/>
      <c r="CC19" s="214"/>
      <c r="CD19" s="214"/>
      <c r="CE19" s="214"/>
      <c r="CF19" s="270"/>
      <c r="CG19" s="210"/>
      <c r="CH19" s="214"/>
      <c r="CI19" s="214"/>
      <c r="CJ19" s="220"/>
      <c r="CK19" s="281"/>
      <c r="CM19" s="209"/>
      <c r="CN19" s="212"/>
      <c r="CO19" s="214"/>
      <c r="CP19" s="214"/>
      <c r="CQ19" s="214"/>
      <c r="CR19" s="214"/>
      <c r="CS19" s="214"/>
      <c r="CT19" s="214"/>
      <c r="CU19" s="270"/>
      <c r="CV19" s="210"/>
      <c r="CW19" s="214"/>
      <c r="CX19" s="214"/>
      <c r="CY19" s="220"/>
      <c r="CZ19" s="281"/>
      <c r="DB19" s="209"/>
      <c r="DC19" s="212"/>
      <c r="DD19" s="214"/>
      <c r="DE19" s="214"/>
      <c r="DF19" s="214"/>
      <c r="DG19" s="214"/>
      <c r="DH19" s="214"/>
      <c r="DI19" s="214"/>
      <c r="DJ19" s="270"/>
      <c r="DK19" s="210"/>
      <c r="DL19" s="214"/>
      <c r="DM19" s="214"/>
      <c r="DN19" s="220"/>
      <c r="DO19" s="281"/>
      <c r="DQ19" s="209"/>
      <c r="DR19" s="212"/>
      <c r="DS19" s="214"/>
      <c r="DT19" s="214"/>
      <c r="DU19" s="214"/>
      <c r="DV19" s="214"/>
      <c r="DW19" s="214"/>
      <c r="DX19" s="214"/>
      <c r="DY19" s="270"/>
      <c r="DZ19" s="210"/>
      <c r="EA19" s="214"/>
      <c r="EB19" s="214"/>
      <c r="EC19" s="220"/>
      <c r="ED19" s="281"/>
      <c r="EF19" s="209"/>
      <c r="EG19" s="212"/>
      <c r="EH19" s="214"/>
      <c r="EI19" s="214"/>
      <c r="EJ19" s="214"/>
      <c r="EK19" s="214"/>
      <c r="EL19" s="214"/>
      <c r="EM19" s="214"/>
      <c r="EN19" s="270"/>
      <c r="EO19" s="210"/>
      <c r="EP19" s="214"/>
      <c r="EQ19" s="214"/>
      <c r="ER19" s="220"/>
      <c r="ES19" s="281"/>
      <c r="EU19" s="209"/>
      <c r="EV19" s="212"/>
      <c r="EW19" s="214"/>
      <c r="EX19" s="214"/>
      <c r="EY19" s="214"/>
      <c r="EZ19" s="214"/>
      <c r="FA19" s="214"/>
      <c r="FB19" s="214"/>
      <c r="FC19" s="270"/>
      <c r="FD19" s="210"/>
      <c r="FE19" s="214"/>
      <c r="FF19" s="214"/>
      <c r="FG19" s="220"/>
      <c r="FH19" s="281"/>
      <c r="FJ19" s="209"/>
      <c r="FK19" s="212"/>
      <c r="FL19" s="214"/>
      <c r="FM19" s="214"/>
      <c r="FN19" s="214"/>
      <c r="FO19" s="214"/>
      <c r="FP19" s="214"/>
      <c r="FQ19" s="214"/>
      <c r="FR19" s="270"/>
      <c r="FS19" s="210"/>
      <c r="FT19" s="214"/>
      <c r="FU19" s="214"/>
      <c r="FV19" s="220"/>
      <c r="FW19" s="281"/>
      <c r="FY19" s="209"/>
      <c r="FZ19" s="212"/>
      <c r="GA19" s="214"/>
      <c r="GB19" s="214"/>
      <c r="GC19" s="214"/>
      <c r="GD19" s="214"/>
      <c r="GE19" s="214"/>
      <c r="GF19" s="214"/>
      <c r="GG19" s="270"/>
      <c r="GH19" s="210"/>
      <c r="GI19" s="214"/>
      <c r="GJ19" s="214"/>
      <c r="GK19" s="220"/>
      <c r="GL19" s="281"/>
      <c r="GN19" s="209"/>
      <c r="GO19" s="212"/>
      <c r="GP19" s="214"/>
      <c r="GQ19" s="214"/>
      <c r="GR19" s="214"/>
      <c r="GS19" s="214"/>
      <c r="GT19" s="214"/>
      <c r="GU19" s="214"/>
      <c r="GV19" s="270"/>
      <c r="GW19" s="210"/>
      <c r="GX19" s="214"/>
      <c r="GY19" s="214"/>
      <c r="GZ19" s="220"/>
      <c r="HA19" s="281"/>
      <c r="HC19" s="209"/>
      <c r="HD19" s="212"/>
      <c r="HE19" s="214"/>
      <c r="HF19" s="214"/>
      <c r="HG19" s="214"/>
      <c r="HH19" s="214"/>
      <c r="HI19" s="214"/>
      <c r="HJ19" s="214"/>
      <c r="HK19" s="270"/>
      <c r="HL19" s="210"/>
      <c r="HM19" s="214"/>
      <c r="HN19" s="214"/>
      <c r="HO19" s="220"/>
      <c r="HP19" s="281"/>
      <c r="HR19" s="209"/>
      <c r="HS19" s="212"/>
      <c r="HT19" s="214"/>
      <c r="HU19" s="214"/>
      <c r="HV19" s="214"/>
      <c r="HW19" s="214"/>
      <c r="HX19" s="214"/>
      <c r="HY19" s="214"/>
      <c r="HZ19" s="270"/>
      <c r="IA19" s="210"/>
      <c r="IB19" s="214"/>
      <c r="IC19" s="214"/>
      <c r="ID19" s="220"/>
      <c r="IE19" s="281"/>
      <c r="IG19" s="209"/>
      <c r="IH19" s="212"/>
      <c r="II19" s="214"/>
      <c r="IJ19" s="214"/>
      <c r="IK19" s="214"/>
      <c r="IL19" s="214"/>
      <c r="IM19" s="214"/>
      <c r="IN19" s="214"/>
      <c r="IO19" s="270"/>
      <c r="IP19" s="210"/>
      <c r="IQ19" s="214"/>
      <c r="IR19" s="214"/>
      <c r="IS19" s="220"/>
      <c r="IT19" s="281"/>
      <c r="IV19" s="209"/>
      <c r="IW19" s="212"/>
      <c r="IX19" s="214"/>
      <c r="IY19" s="214"/>
      <c r="IZ19" s="214"/>
      <c r="JA19" s="214"/>
      <c r="JB19" s="214"/>
      <c r="JC19" s="214"/>
      <c r="JD19" s="270"/>
      <c r="JE19" s="210"/>
      <c r="JF19" s="214"/>
      <c r="JG19" s="214"/>
      <c r="JH19" s="220"/>
      <c r="JI19" s="281"/>
    </row>
    <row r="20" spans="1:269">
      <c r="A20" s="208" t="s">
        <v>73</v>
      </c>
      <c r="B20" s="2"/>
      <c r="C20" s="3"/>
      <c r="D20" s="3"/>
      <c r="E20" s="3"/>
      <c r="F20" s="3"/>
      <c r="G20" s="3"/>
      <c r="H20" s="3"/>
      <c r="I20" s="270"/>
      <c r="J20" s="143"/>
      <c r="K20" s="3"/>
      <c r="L20" s="3"/>
      <c r="M20" s="220"/>
      <c r="N20" s="281"/>
      <c r="P20" s="208" t="s">
        <v>73</v>
      </c>
      <c r="Q20" s="2"/>
      <c r="R20" s="3"/>
      <c r="S20" s="3"/>
      <c r="T20" s="3"/>
      <c r="U20" s="3"/>
      <c r="V20" s="3"/>
      <c r="W20" s="3"/>
      <c r="X20" s="270"/>
      <c r="Y20" s="143"/>
      <c r="Z20" s="3"/>
      <c r="AA20" s="3"/>
      <c r="AB20" s="220"/>
      <c r="AC20" s="281"/>
      <c r="AE20" s="208" t="s">
        <v>73</v>
      </c>
      <c r="AF20" s="2"/>
      <c r="AG20" s="3"/>
      <c r="AH20" s="3"/>
      <c r="AI20" s="3"/>
      <c r="AJ20" s="3"/>
      <c r="AK20" s="3"/>
      <c r="AL20" s="3"/>
      <c r="AM20" s="270"/>
      <c r="AN20" s="143"/>
      <c r="AO20" s="3"/>
      <c r="AP20" s="3"/>
      <c r="AQ20" s="220"/>
      <c r="AR20" s="281"/>
      <c r="AT20" s="208" t="s">
        <v>73</v>
      </c>
      <c r="AU20" s="2"/>
      <c r="AV20" s="3"/>
      <c r="AW20" s="3"/>
      <c r="AX20" s="3"/>
      <c r="AY20" s="3"/>
      <c r="AZ20" s="3"/>
      <c r="BA20" s="3"/>
      <c r="BB20" s="270"/>
      <c r="BC20" s="143"/>
      <c r="BD20" s="3"/>
      <c r="BE20" s="3"/>
      <c r="BF20" s="220"/>
      <c r="BG20" s="281"/>
      <c r="BI20" s="208" t="s">
        <v>73</v>
      </c>
      <c r="BJ20" s="2"/>
      <c r="BK20" s="3"/>
      <c r="BL20" s="3"/>
      <c r="BM20" s="3"/>
      <c r="BN20" s="3"/>
      <c r="BO20" s="3"/>
      <c r="BP20" s="3"/>
      <c r="BQ20" s="270"/>
      <c r="BR20" s="143"/>
      <c r="BS20" s="3"/>
      <c r="BT20" s="3"/>
      <c r="BU20" s="220"/>
      <c r="BV20" s="281"/>
      <c r="BX20" s="208" t="s">
        <v>73</v>
      </c>
      <c r="BY20" s="2"/>
      <c r="BZ20" s="3"/>
      <c r="CA20" s="3"/>
      <c r="CB20" s="3"/>
      <c r="CC20" s="3"/>
      <c r="CD20" s="3"/>
      <c r="CE20" s="3"/>
      <c r="CF20" s="270"/>
      <c r="CG20" s="143"/>
      <c r="CH20" s="3"/>
      <c r="CI20" s="3"/>
      <c r="CJ20" s="220"/>
      <c r="CK20" s="281"/>
      <c r="CM20" s="208" t="s">
        <v>73</v>
      </c>
      <c r="CN20" s="2"/>
      <c r="CO20" s="3"/>
      <c r="CP20" s="3"/>
      <c r="CQ20" s="3"/>
      <c r="CR20" s="3"/>
      <c r="CS20" s="3"/>
      <c r="CT20" s="3"/>
      <c r="CU20" s="270"/>
      <c r="CV20" s="143"/>
      <c r="CW20" s="3"/>
      <c r="CX20" s="3"/>
      <c r="CY20" s="220"/>
      <c r="CZ20" s="281"/>
      <c r="DB20" s="208" t="s">
        <v>73</v>
      </c>
      <c r="DC20" s="2"/>
      <c r="DD20" s="3"/>
      <c r="DE20" s="3"/>
      <c r="DF20" s="3"/>
      <c r="DG20" s="3"/>
      <c r="DH20" s="3"/>
      <c r="DI20" s="3"/>
      <c r="DJ20" s="270"/>
      <c r="DK20" s="143"/>
      <c r="DL20" s="3"/>
      <c r="DM20" s="3"/>
      <c r="DN20" s="220"/>
      <c r="DO20" s="281"/>
      <c r="DQ20" s="208" t="s">
        <v>73</v>
      </c>
      <c r="DR20" s="2"/>
      <c r="DS20" s="3"/>
      <c r="DT20" s="3"/>
      <c r="DU20" s="3"/>
      <c r="DV20" s="3"/>
      <c r="DW20" s="3"/>
      <c r="DX20" s="3"/>
      <c r="DY20" s="270"/>
      <c r="DZ20" s="143"/>
      <c r="EA20" s="3"/>
      <c r="EB20" s="3"/>
      <c r="EC20" s="220"/>
      <c r="ED20" s="281"/>
      <c r="EF20" s="208" t="s">
        <v>73</v>
      </c>
      <c r="EG20" s="2"/>
      <c r="EH20" s="3"/>
      <c r="EI20" s="3"/>
      <c r="EJ20" s="3"/>
      <c r="EK20" s="3"/>
      <c r="EL20" s="3"/>
      <c r="EM20" s="3"/>
      <c r="EN20" s="270"/>
      <c r="EO20" s="143"/>
      <c r="EP20" s="3"/>
      <c r="EQ20" s="3"/>
      <c r="ER20" s="220"/>
      <c r="ES20" s="281"/>
      <c r="EU20" s="208" t="s">
        <v>73</v>
      </c>
      <c r="EV20" s="2"/>
      <c r="EW20" s="3"/>
      <c r="EX20" s="3"/>
      <c r="EY20" s="3"/>
      <c r="EZ20" s="3"/>
      <c r="FA20" s="3"/>
      <c r="FB20" s="3"/>
      <c r="FC20" s="270"/>
      <c r="FD20" s="143"/>
      <c r="FE20" s="3"/>
      <c r="FF20" s="3"/>
      <c r="FG20" s="220"/>
      <c r="FH20" s="281"/>
      <c r="FJ20" s="208" t="s">
        <v>73</v>
      </c>
      <c r="FK20" s="2"/>
      <c r="FL20" s="3"/>
      <c r="FM20" s="3"/>
      <c r="FN20" s="3"/>
      <c r="FO20" s="3"/>
      <c r="FP20" s="3"/>
      <c r="FQ20" s="3"/>
      <c r="FR20" s="270"/>
      <c r="FS20" s="143"/>
      <c r="FT20" s="3"/>
      <c r="FU20" s="3"/>
      <c r="FV20" s="220"/>
      <c r="FW20" s="281"/>
      <c r="FY20" s="208" t="s">
        <v>73</v>
      </c>
      <c r="FZ20" s="2"/>
      <c r="GA20" s="3"/>
      <c r="GB20" s="3"/>
      <c r="GC20" s="3"/>
      <c r="GD20" s="3"/>
      <c r="GE20" s="3"/>
      <c r="GF20" s="3"/>
      <c r="GG20" s="270"/>
      <c r="GH20" s="143"/>
      <c r="GI20" s="3"/>
      <c r="GJ20" s="3"/>
      <c r="GK20" s="220"/>
      <c r="GL20" s="281"/>
      <c r="GN20" s="208" t="s">
        <v>73</v>
      </c>
      <c r="GO20" s="2"/>
      <c r="GP20" s="3"/>
      <c r="GQ20" s="3"/>
      <c r="GR20" s="3"/>
      <c r="GS20" s="3"/>
      <c r="GT20" s="3"/>
      <c r="GU20" s="3"/>
      <c r="GV20" s="270"/>
      <c r="GW20" s="143"/>
      <c r="GX20" s="3"/>
      <c r="GY20" s="3"/>
      <c r="GZ20" s="220"/>
      <c r="HA20" s="281"/>
      <c r="HC20" s="208" t="s">
        <v>73</v>
      </c>
      <c r="HD20" s="2"/>
      <c r="HE20" s="3"/>
      <c r="HF20" s="3"/>
      <c r="HG20" s="3"/>
      <c r="HH20" s="3"/>
      <c r="HI20" s="3"/>
      <c r="HJ20" s="3"/>
      <c r="HK20" s="270"/>
      <c r="HL20" s="143"/>
      <c r="HM20" s="3"/>
      <c r="HN20" s="3"/>
      <c r="HO20" s="220"/>
      <c r="HP20" s="281"/>
      <c r="HR20" s="208" t="s">
        <v>73</v>
      </c>
      <c r="HS20" s="2"/>
      <c r="HT20" s="3"/>
      <c r="HU20" s="3"/>
      <c r="HV20" s="3"/>
      <c r="HW20" s="3"/>
      <c r="HX20" s="3"/>
      <c r="HY20" s="3"/>
      <c r="HZ20" s="270"/>
      <c r="IA20" s="143"/>
      <c r="IB20" s="3"/>
      <c r="IC20" s="3"/>
      <c r="ID20" s="220"/>
      <c r="IE20" s="281"/>
      <c r="IG20" s="208" t="s">
        <v>73</v>
      </c>
      <c r="IH20" s="2"/>
      <c r="II20" s="3"/>
      <c r="IJ20" s="3"/>
      <c r="IK20" s="3"/>
      <c r="IL20" s="3"/>
      <c r="IM20" s="3"/>
      <c r="IN20" s="3"/>
      <c r="IO20" s="270"/>
      <c r="IP20" s="143"/>
      <c r="IQ20" s="3"/>
      <c r="IR20" s="3"/>
      <c r="IS20" s="220"/>
      <c r="IT20" s="281"/>
      <c r="IV20" s="208" t="s">
        <v>73</v>
      </c>
      <c r="IW20" s="2"/>
      <c r="IX20" s="3"/>
      <c r="IY20" s="3"/>
      <c r="IZ20" s="3"/>
      <c r="JA20" s="3"/>
      <c r="JB20" s="3"/>
      <c r="JC20" s="3"/>
      <c r="JD20" s="270"/>
      <c r="JE20" s="143"/>
      <c r="JF20" s="3"/>
      <c r="JG20" s="3"/>
      <c r="JH20" s="220"/>
      <c r="JI20" s="281"/>
    </row>
    <row r="21" spans="1:269" s="69" customFormat="1">
      <c r="A21" s="98" t="s">
        <v>3</v>
      </c>
      <c r="B21" s="225">
        <v>101</v>
      </c>
      <c r="C21" s="225">
        <v>116</v>
      </c>
      <c r="D21" s="225">
        <v>106</v>
      </c>
      <c r="E21" s="225">
        <v>103</v>
      </c>
      <c r="F21" s="225">
        <v>93</v>
      </c>
      <c r="G21" s="102">
        <f>SUM(B21:F21)</f>
        <v>519</v>
      </c>
      <c r="H21" s="102"/>
      <c r="I21" s="267"/>
      <c r="J21" s="206">
        <f>MAX(B21:F21)</f>
        <v>116</v>
      </c>
      <c r="K21" s="3"/>
      <c r="L21" s="3"/>
      <c r="M21" s="220"/>
      <c r="N21" s="281"/>
      <c r="P21" s="98" t="s">
        <v>3</v>
      </c>
      <c r="Q21" s="225">
        <v>102</v>
      </c>
      <c r="R21" s="225">
        <v>86</v>
      </c>
      <c r="S21" s="225">
        <v>137</v>
      </c>
      <c r="T21" s="225">
        <v>123</v>
      </c>
      <c r="U21" s="225">
        <v>111</v>
      </c>
      <c r="V21" s="102">
        <f>SUM(Q21:U21)</f>
        <v>559</v>
      </c>
      <c r="W21" s="102"/>
      <c r="X21" s="267"/>
      <c r="Y21" s="206">
        <f>MAX(Q21:U21)</f>
        <v>137</v>
      </c>
      <c r="Z21" s="3"/>
      <c r="AA21" s="3"/>
      <c r="AB21" s="220"/>
      <c r="AC21" s="281"/>
      <c r="AE21" s="98" t="s">
        <v>3</v>
      </c>
      <c r="AF21" s="225">
        <v>123</v>
      </c>
      <c r="AG21" s="225">
        <v>100</v>
      </c>
      <c r="AH21" s="225">
        <v>125</v>
      </c>
      <c r="AI21" s="225">
        <v>128</v>
      </c>
      <c r="AJ21" s="225">
        <v>97</v>
      </c>
      <c r="AK21" s="102">
        <f>SUM(AF21:AJ21)</f>
        <v>573</v>
      </c>
      <c r="AL21" s="102"/>
      <c r="AM21" s="267"/>
      <c r="AN21" s="206">
        <f>MAX(AF21:AJ21)</f>
        <v>128</v>
      </c>
      <c r="AO21" s="3"/>
      <c r="AP21" s="3"/>
      <c r="AQ21" s="220"/>
      <c r="AR21" s="281"/>
      <c r="AT21" s="98" t="s">
        <v>3</v>
      </c>
      <c r="AU21" s="225">
        <v>111</v>
      </c>
      <c r="AV21" s="225">
        <v>100</v>
      </c>
      <c r="AW21" s="225">
        <v>136</v>
      </c>
      <c r="AX21" s="225">
        <v>135</v>
      </c>
      <c r="AY21" s="225">
        <v>107</v>
      </c>
      <c r="AZ21" s="102">
        <f>SUM(AU21:AY21)</f>
        <v>589</v>
      </c>
      <c r="BA21" s="102"/>
      <c r="BB21" s="267"/>
      <c r="BC21" s="206">
        <f>MAX(AU21:AY21)</f>
        <v>136</v>
      </c>
      <c r="BD21" s="3"/>
      <c r="BE21" s="3"/>
      <c r="BF21" s="220"/>
      <c r="BG21" s="281"/>
      <c r="BI21" s="98" t="s">
        <v>3</v>
      </c>
      <c r="BJ21" s="225">
        <v>120</v>
      </c>
      <c r="BK21" s="225">
        <v>121</v>
      </c>
      <c r="BL21" s="225">
        <v>109</v>
      </c>
      <c r="BM21" s="225">
        <v>88</v>
      </c>
      <c r="BN21" s="225">
        <v>114</v>
      </c>
      <c r="BO21" s="102">
        <f>SUM(BJ21:BN21)</f>
        <v>552</v>
      </c>
      <c r="BP21" s="102"/>
      <c r="BQ21" s="267"/>
      <c r="BR21" s="206">
        <f>MAX(BJ21:BN21)</f>
        <v>121</v>
      </c>
      <c r="BS21" s="3"/>
      <c r="BT21" s="3"/>
      <c r="BU21" s="220"/>
      <c r="BV21" s="281"/>
      <c r="BX21" s="98" t="s">
        <v>3</v>
      </c>
      <c r="BY21" s="225">
        <v>117</v>
      </c>
      <c r="BZ21" s="225">
        <v>100</v>
      </c>
      <c r="CA21" s="225">
        <v>98</v>
      </c>
      <c r="CB21" s="225">
        <v>91</v>
      </c>
      <c r="CC21" s="225">
        <v>116</v>
      </c>
      <c r="CD21" s="102">
        <f>SUM(BY21:CC21)</f>
        <v>522</v>
      </c>
      <c r="CE21" s="102"/>
      <c r="CF21" s="267"/>
      <c r="CG21" s="206">
        <f>MAX(BY21:CC21)</f>
        <v>117</v>
      </c>
      <c r="CH21" s="3"/>
      <c r="CI21" s="3"/>
      <c r="CJ21" s="220"/>
      <c r="CK21" s="281"/>
      <c r="CM21" s="98" t="s">
        <v>3</v>
      </c>
      <c r="CN21" s="225">
        <v>119</v>
      </c>
      <c r="CO21" s="225">
        <v>155</v>
      </c>
      <c r="CP21" s="225">
        <v>106</v>
      </c>
      <c r="CQ21" s="225">
        <v>100</v>
      </c>
      <c r="CR21" s="225">
        <v>99</v>
      </c>
      <c r="CS21" s="102">
        <f>SUM(CN21:CR21)</f>
        <v>579</v>
      </c>
      <c r="CT21" s="102"/>
      <c r="CU21" s="267"/>
      <c r="CV21" s="206">
        <f>MAX(CN21:CR21)</f>
        <v>155</v>
      </c>
      <c r="CW21" s="3"/>
      <c r="CX21" s="3"/>
      <c r="CY21" s="220"/>
      <c r="CZ21" s="281"/>
      <c r="DB21" s="98" t="s">
        <v>3</v>
      </c>
      <c r="DC21" s="225">
        <v>98</v>
      </c>
      <c r="DD21" s="225">
        <v>133</v>
      </c>
      <c r="DE21" s="225">
        <v>108</v>
      </c>
      <c r="DF21" s="225">
        <v>122</v>
      </c>
      <c r="DG21" s="225">
        <v>122</v>
      </c>
      <c r="DH21" s="102">
        <f>SUM(DC21:DG21)</f>
        <v>583</v>
      </c>
      <c r="DI21" s="102"/>
      <c r="DJ21" s="267"/>
      <c r="DK21" s="206">
        <f>MAX(DC21:DG21)</f>
        <v>133</v>
      </c>
      <c r="DL21" s="3"/>
      <c r="DM21" s="3"/>
      <c r="DN21" s="220"/>
      <c r="DO21" s="281"/>
      <c r="DQ21" s="98" t="s">
        <v>3</v>
      </c>
      <c r="DR21" s="225">
        <v>101</v>
      </c>
      <c r="DS21" s="225">
        <v>92</v>
      </c>
      <c r="DT21" s="225">
        <v>109</v>
      </c>
      <c r="DU21" s="225">
        <v>108</v>
      </c>
      <c r="DV21" s="225">
        <v>89</v>
      </c>
      <c r="DW21" s="102">
        <f>SUM(DR21:DV21)</f>
        <v>499</v>
      </c>
      <c r="DX21" s="102"/>
      <c r="DY21" s="267"/>
      <c r="DZ21" s="206">
        <f>MAX(DR21:DV21)</f>
        <v>109</v>
      </c>
      <c r="EA21" s="3"/>
      <c r="EB21" s="3"/>
      <c r="EC21" s="220"/>
      <c r="ED21" s="281"/>
      <c r="EF21" s="98" t="s">
        <v>3</v>
      </c>
      <c r="EG21" s="225">
        <v>113</v>
      </c>
      <c r="EH21" s="225">
        <v>99</v>
      </c>
      <c r="EI21" s="225">
        <v>100</v>
      </c>
      <c r="EJ21" s="225">
        <v>102</v>
      </c>
      <c r="EK21" s="225">
        <v>119</v>
      </c>
      <c r="EL21" s="102">
        <f>SUM(EG21:EK21)</f>
        <v>533</v>
      </c>
      <c r="EM21" s="102"/>
      <c r="EN21" s="267"/>
      <c r="EO21" s="206">
        <f>MAX(EG21:EK21)</f>
        <v>119</v>
      </c>
      <c r="EP21" s="3"/>
      <c r="EQ21" s="3"/>
      <c r="ER21" s="220"/>
      <c r="ES21" s="281"/>
      <c r="EU21" s="98" t="s">
        <v>3</v>
      </c>
      <c r="EV21" s="225">
        <v>109</v>
      </c>
      <c r="EW21" s="225">
        <v>96</v>
      </c>
      <c r="EX21" s="225">
        <v>111</v>
      </c>
      <c r="EY21" s="225">
        <v>95</v>
      </c>
      <c r="EZ21" s="225">
        <v>91</v>
      </c>
      <c r="FA21" s="102">
        <f>SUM(EV21:EZ21)</f>
        <v>502</v>
      </c>
      <c r="FB21" s="102"/>
      <c r="FC21" s="267"/>
      <c r="FD21" s="206">
        <f>MAX(EV21:EZ21)</f>
        <v>111</v>
      </c>
      <c r="FE21" s="3"/>
      <c r="FF21" s="3"/>
      <c r="FG21" s="220"/>
      <c r="FH21" s="281"/>
      <c r="FJ21" s="98" t="s">
        <v>3</v>
      </c>
      <c r="FK21" s="225">
        <v>102</v>
      </c>
      <c r="FL21" s="225">
        <v>119</v>
      </c>
      <c r="FM21" s="225">
        <v>107</v>
      </c>
      <c r="FN21" s="225">
        <v>111</v>
      </c>
      <c r="FO21" s="225">
        <v>94</v>
      </c>
      <c r="FP21" s="102">
        <f>SUM(FK21:FO21)</f>
        <v>533</v>
      </c>
      <c r="FQ21" s="102"/>
      <c r="FR21" s="267"/>
      <c r="FS21" s="206">
        <f>MAX(FK21:FO21)</f>
        <v>119</v>
      </c>
      <c r="FT21" s="3"/>
      <c r="FU21" s="3"/>
      <c r="FV21" s="220"/>
      <c r="FW21" s="281"/>
      <c r="FY21" s="98" t="s">
        <v>3</v>
      </c>
      <c r="FZ21" s="225">
        <v>106</v>
      </c>
      <c r="GA21" s="225">
        <v>109</v>
      </c>
      <c r="GB21" s="225">
        <v>100</v>
      </c>
      <c r="GC21" s="225">
        <v>103</v>
      </c>
      <c r="GD21" s="225">
        <v>93</v>
      </c>
      <c r="GE21" s="102">
        <f>SUM(FZ21:GD21)</f>
        <v>511</v>
      </c>
      <c r="GF21" s="102"/>
      <c r="GG21" s="267"/>
      <c r="GH21" s="206">
        <f>MAX(FZ21:GD21)</f>
        <v>109</v>
      </c>
      <c r="GI21" s="3"/>
      <c r="GJ21" s="3"/>
      <c r="GK21" s="220"/>
      <c r="GL21" s="281"/>
      <c r="GN21" s="98" t="s">
        <v>3</v>
      </c>
      <c r="GO21" s="225"/>
      <c r="GP21" s="225"/>
      <c r="GQ21" s="225"/>
      <c r="GR21" s="225"/>
      <c r="GS21" s="225"/>
      <c r="GT21" s="102">
        <f>SUM(GO21:GS21)</f>
        <v>0</v>
      </c>
      <c r="GU21" s="102"/>
      <c r="GV21" s="267"/>
      <c r="GW21" s="206">
        <f>MAX(GO21:GS21)</f>
        <v>0</v>
      </c>
      <c r="GX21" s="3"/>
      <c r="GY21" s="3"/>
      <c r="GZ21" s="220"/>
      <c r="HA21" s="281"/>
      <c r="HC21" s="98" t="s">
        <v>3</v>
      </c>
      <c r="HD21" s="225"/>
      <c r="HE21" s="225"/>
      <c r="HF21" s="225"/>
      <c r="HG21" s="225"/>
      <c r="HH21" s="225"/>
      <c r="HI21" s="102">
        <f>SUM(HD21:HH21)</f>
        <v>0</v>
      </c>
      <c r="HJ21" s="102"/>
      <c r="HK21" s="267"/>
      <c r="HL21" s="206">
        <f>MAX(HD21:HH21)</f>
        <v>0</v>
      </c>
      <c r="HM21" s="3"/>
      <c r="HN21" s="3"/>
      <c r="HO21" s="220"/>
      <c r="HP21" s="281"/>
      <c r="HR21" s="98" t="s">
        <v>3</v>
      </c>
      <c r="HS21" s="225"/>
      <c r="HT21" s="225"/>
      <c r="HU21" s="225"/>
      <c r="HV21" s="225"/>
      <c r="HW21" s="225"/>
      <c r="HX21" s="102">
        <f>SUM(HS21:HW21)</f>
        <v>0</v>
      </c>
      <c r="HY21" s="102"/>
      <c r="HZ21" s="267"/>
      <c r="IA21" s="206">
        <f>MAX(HS21:HW21)</f>
        <v>0</v>
      </c>
      <c r="IB21" s="3"/>
      <c r="IC21" s="3"/>
      <c r="ID21" s="220"/>
      <c r="IE21" s="281"/>
      <c r="IG21" s="98" t="s">
        <v>3</v>
      </c>
      <c r="IH21" s="225"/>
      <c r="II21" s="225"/>
      <c r="IJ21" s="225"/>
      <c r="IK21" s="225"/>
      <c r="IL21" s="225"/>
      <c r="IM21" s="102">
        <f>SUM(IH21:IL21)</f>
        <v>0</v>
      </c>
      <c r="IN21" s="102"/>
      <c r="IO21" s="267"/>
      <c r="IP21" s="206">
        <f>MAX(IH21:IL21)</f>
        <v>0</v>
      </c>
      <c r="IQ21" s="3"/>
      <c r="IR21" s="3"/>
      <c r="IS21" s="220"/>
      <c r="IT21" s="281"/>
      <c r="IV21" s="98" t="s">
        <v>3</v>
      </c>
      <c r="IW21" s="225"/>
      <c r="IX21" s="225"/>
      <c r="IY21" s="225"/>
      <c r="IZ21" s="225"/>
      <c r="JA21" s="225"/>
      <c r="JB21" s="102">
        <f>SUM(IW21:JA21)</f>
        <v>0</v>
      </c>
      <c r="JC21" s="102"/>
      <c r="JD21" s="267"/>
      <c r="JE21" s="206">
        <f>MAX(IW21:JA21)</f>
        <v>0</v>
      </c>
      <c r="JF21" s="3"/>
      <c r="JG21" s="3"/>
      <c r="JH21" s="220"/>
      <c r="JI21" s="281"/>
    </row>
    <row r="22" spans="1:269" s="69" customFormat="1">
      <c r="A22" s="98" t="s">
        <v>4</v>
      </c>
      <c r="B22" s="225">
        <v>98</v>
      </c>
      <c r="C22" s="225">
        <v>147</v>
      </c>
      <c r="D22" s="225">
        <v>148</v>
      </c>
      <c r="E22" s="225">
        <v>99</v>
      </c>
      <c r="F22" s="225">
        <v>100</v>
      </c>
      <c r="G22" s="102">
        <f>SUM(B22:F22)</f>
        <v>592</v>
      </c>
      <c r="H22" s="102"/>
      <c r="I22" s="267"/>
      <c r="J22" s="206">
        <f>MAX(B22:F22)</f>
        <v>148</v>
      </c>
      <c r="K22" s="3"/>
      <c r="L22" s="3"/>
      <c r="M22" s="220"/>
      <c r="N22" s="281"/>
      <c r="P22" s="98" t="s">
        <v>4</v>
      </c>
      <c r="Q22" s="225">
        <v>107</v>
      </c>
      <c r="R22" s="225">
        <v>112</v>
      </c>
      <c r="S22" s="225">
        <v>97</v>
      </c>
      <c r="T22" s="225">
        <v>103</v>
      </c>
      <c r="U22" s="225">
        <v>109</v>
      </c>
      <c r="V22" s="102">
        <f>SUM(Q22:U22)</f>
        <v>528</v>
      </c>
      <c r="W22" s="102"/>
      <c r="X22" s="267"/>
      <c r="Y22" s="206">
        <f>MAX(Q22:U22)</f>
        <v>112</v>
      </c>
      <c r="Z22" s="3"/>
      <c r="AA22" s="3"/>
      <c r="AB22" s="220"/>
      <c r="AC22" s="281"/>
      <c r="AE22" s="117" t="s">
        <v>375</v>
      </c>
      <c r="AF22" s="225">
        <v>124</v>
      </c>
      <c r="AG22" s="225">
        <v>96</v>
      </c>
      <c r="AH22" s="225">
        <v>97</v>
      </c>
      <c r="AI22" s="225">
        <v>90</v>
      </c>
      <c r="AJ22" s="225">
        <v>102</v>
      </c>
      <c r="AK22" s="102">
        <f>SUM(AF22:AJ22)</f>
        <v>509</v>
      </c>
      <c r="AL22" s="102"/>
      <c r="AM22" s="267"/>
      <c r="AN22" s="206">
        <f>MAX(AF22:AJ22)</f>
        <v>124</v>
      </c>
      <c r="AO22" s="3"/>
      <c r="AP22" s="3"/>
      <c r="AQ22" s="220"/>
      <c r="AR22" s="281"/>
      <c r="AT22" s="98" t="s">
        <v>4</v>
      </c>
      <c r="AU22" s="225">
        <v>103</v>
      </c>
      <c r="AV22" s="225">
        <v>127</v>
      </c>
      <c r="AW22" s="225">
        <v>110</v>
      </c>
      <c r="AX22" s="225">
        <v>105</v>
      </c>
      <c r="AY22" s="225">
        <v>121</v>
      </c>
      <c r="AZ22" s="102">
        <f>SUM(AU22:AY22)</f>
        <v>566</v>
      </c>
      <c r="BA22" s="102"/>
      <c r="BB22" s="267"/>
      <c r="BC22" s="206">
        <f>MAX(AU22:AY22)</f>
        <v>127</v>
      </c>
      <c r="BD22" s="3"/>
      <c r="BE22" s="3"/>
      <c r="BF22" s="220"/>
      <c r="BG22" s="281"/>
      <c r="BI22" s="98" t="s">
        <v>4</v>
      </c>
      <c r="BJ22" s="225">
        <v>129</v>
      </c>
      <c r="BK22" s="225">
        <v>110</v>
      </c>
      <c r="BL22" s="225">
        <v>112</v>
      </c>
      <c r="BM22" s="225">
        <v>134</v>
      </c>
      <c r="BN22" s="225">
        <v>121</v>
      </c>
      <c r="BO22" s="102">
        <f>SUM(BJ22:BN22)</f>
        <v>606</v>
      </c>
      <c r="BP22" s="102"/>
      <c r="BQ22" s="267"/>
      <c r="BR22" s="206">
        <f>MAX(BJ22:BN22)</f>
        <v>134</v>
      </c>
      <c r="BS22" s="3"/>
      <c r="BT22" s="3"/>
      <c r="BU22" s="220"/>
      <c r="BV22" s="281"/>
      <c r="BX22" s="98" t="s">
        <v>4</v>
      </c>
      <c r="BY22" s="225">
        <v>117</v>
      </c>
      <c r="BZ22" s="225">
        <v>107</v>
      </c>
      <c r="CA22" s="225">
        <v>119</v>
      </c>
      <c r="CB22" s="225">
        <v>115</v>
      </c>
      <c r="CC22" s="225">
        <v>113</v>
      </c>
      <c r="CD22" s="102">
        <f>SUM(BY22:CC22)</f>
        <v>571</v>
      </c>
      <c r="CE22" s="102"/>
      <c r="CF22" s="267"/>
      <c r="CG22" s="206">
        <f>MAX(BY22:CC22)</f>
        <v>119</v>
      </c>
      <c r="CH22" s="3"/>
      <c r="CI22" s="3"/>
      <c r="CJ22" s="220"/>
      <c r="CK22" s="281"/>
      <c r="CM22" s="98" t="s">
        <v>4</v>
      </c>
      <c r="CN22" s="225">
        <v>134</v>
      </c>
      <c r="CO22" s="225">
        <v>147</v>
      </c>
      <c r="CP22" s="225">
        <v>117</v>
      </c>
      <c r="CQ22" s="225">
        <v>126</v>
      </c>
      <c r="CR22" s="225">
        <v>90</v>
      </c>
      <c r="CS22" s="102">
        <f>SUM(CN22:CR22)</f>
        <v>614</v>
      </c>
      <c r="CT22" s="102"/>
      <c r="CU22" s="267"/>
      <c r="CV22" s="206">
        <f>MAX(CN22:CR22)</f>
        <v>147</v>
      </c>
      <c r="CW22" s="3"/>
      <c r="CX22" s="3"/>
      <c r="CY22" s="220"/>
      <c r="CZ22" s="281"/>
      <c r="DB22" s="98" t="s">
        <v>4</v>
      </c>
      <c r="DC22" s="225">
        <v>106</v>
      </c>
      <c r="DD22" s="225">
        <v>100</v>
      </c>
      <c r="DE22" s="225">
        <v>104</v>
      </c>
      <c r="DF22" s="225">
        <v>102</v>
      </c>
      <c r="DG22" s="225">
        <v>104</v>
      </c>
      <c r="DH22" s="102">
        <f>SUM(DC22:DG22)</f>
        <v>516</v>
      </c>
      <c r="DI22" s="102"/>
      <c r="DJ22" s="267"/>
      <c r="DK22" s="206">
        <f>MAX(DC22:DG22)</f>
        <v>106</v>
      </c>
      <c r="DL22" s="3"/>
      <c r="DM22" s="3"/>
      <c r="DN22" s="220"/>
      <c r="DO22" s="281"/>
      <c r="DQ22" s="98" t="s">
        <v>4</v>
      </c>
      <c r="DR22" s="225">
        <v>106</v>
      </c>
      <c r="DS22" s="225">
        <v>96</v>
      </c>
      <c r="DT22" s="225">
        <v>104</v>
      </c>
      <c r="DU22" s="225">
        <v>110</v>
      </c>
      <c r="DV22" s="225">
        <v>103</v>
      </c>
      <c r="DW22" s="102">
        <f>SUM(DR22:DV22)</f>
        <v>519</v>
      </c>
      <c r="DX22" s="102"/>
      <c r="DY22" s="267"/>
      <c r="DZ22" s="206">
        <f>MAX(DR22:DV22)</f>
        <v>110</v>
      </c>
      <c r="EA22" s="3"/>
      <c r="EB22" s="3"/>
      <c r="EC22" s="220"/>
      <c r="ED22" s="281"/>
      <c r="EF22" s="98" t="s">
        <v>4</v>
      </c>
      <c r="EG22" s="225">
        <v>108</v>
      </c>
      <c r="EH22" s="225">
        <v>119</v>
      </c>
      <c r="EI22" s="225">
        <v>113</v>
      </c>
      <c r="EJ22" s="225">
        <v>123</v>
      </c>
      <c r="EK22" s="225">
        <v>116</v>
      </c>
      <c r="EL22" s="102">
        <f>SUM(EG22:EK22)</f>
        <v>579</v>
      </c>
      <c r="EM22" s="102"/>
      <c r="EN22" s="267"/>
      <c r="EO22" s="206">
        <f>MAX(EG22:EK22)</f>
        <v>123</v>
      </c>
      <c r="EP22" s="3"/>
      <c r="EQ22" s="3"/>
      <c r="ER22" s="220"/>
      <c r="ES22" s="281"/>
      <c r="EU22" s="98" t="s">
        <v>4</v>
      </c>
      <c r="EV22" s="225">
        <v>133</v>
      </c>
      <c r="EW22" s="225">
        <v>128</v>
      </c>
      <c r="EX22" s="225">
        <v>116</v>
      </c>
      <c r="EY22" s="225">
        <v>108</v>
      </c>
      <c r="EZ22" s="225">
        <v>125</v>
      </c>
      <c r="FA22" s="102">
        <f>SUM(EV22:EZ22)</f>
        <v>610</v>
      </c>
      <c r="FB22" s="102"/>
      <c r="FC22" s="267"/>
      <c r="FD22" s="206">
        <f>MAX(EV22:EZ22)</f>
        <v>133</v>
      </c>
      <c r="FE22" s="3"/>
      <c r="FF22" s="3"/>
      <c r="FG22" s="220"/>
      <c r="FH22" s="281"/>
      <c r="FJ22" s="98" t="s">
        <v>4</v>
      </c>
      <c r="FK22" s="225">
        <v>122</v>
      </c>
      <c r="FL22" s="225">
        <v>125</v>
      </c>
      <c r="FM22" s="225">
        <v>125</v>
      </c>
      <c r="FN22" s="225">
        <v>123</v>
      </c>
      <c r="FO22" s="225">
        <v>95</v>
      </c>
      <c r="FP22" s="102">
        <f>SUM(FK22:FO22)</f>
        <v>590</v>
      </c>
      <c r="FQ22" s="102"/>
      <c r="FR22" s="267"/>
      <c r="FS22" s="206">
        <f>MAX(FK22:FO22)</f>
        <v>125</v>
      </c>
      <c r="FT22" s="3"/>
      <c r="FU22" s="3"/>
      <c r="FV22" s="220"/>
      <c r="FW22" s="281"/>
      <c r="FY22" s="98" t="s">
        <v>4</v>
      </c>
      <c r="FZ22" s="225">
        <v>130</v>
      </c>
      <c r="GA22" s="225">
        <v>104</v>
      </c>
      <c r="GB22" s="225">
        <v>113</v>
      </c>
      <c r="GC22" s="225">
        <v>111</v>
      </c>
      <c r="GD22" s="225">
        <v>105</v>
      </c>
      <c r="GE22" s="102">
        <f>SUM(FZ22:GD22)</f>
        <v>563</v>
      </c>
      <c r="GF22" s="102"/>
      <c r="GG22" s="267"/>
      <c r="GH22" s="206">
        <f>MAX(FZ22:GD22)</f>
        <v>130</v>
      </c>
      <c r="GI22" s="3"/>
      <c r="GJ22" s="3"/>
      <c r="GK22" s="220"/>
      <c r="GL22" s="281"/>
      <c r="GN22" s="98" t="s">
        <v>4</v>
      </c>
      <c r="GO22" s="225"/>
      <c r="GP22" s="225"/>
      <c r="GQ22" s="225"/>
      <c r="GR22" s="225"/>
      <c r="GS22" s="225"/>
      <c r="GT22" s="102">
        <f>SUM(GO22:GS22)</f>
        <v>0</v>
      </c>
      <c r="GU22" s="102"/>
      <c r="GV22" s="267"/>
      <c r="GW22" s="206">
        <f>MAX(GO22:GS22)</f>
        <v>0</v>
      </c>
      <c r="GX22" s="3"/>
      <c r="GY22" s="3"/>
      <c r="GZ22" s="220"/>
      <c r="HA22" s="281"/>
      <c r="HC22" s="98" t="s">
        <v>4</v>
      </c>
      <c r="HD22" s="225"/>
      <c r="HE22" s="225"/>
      <c r="HF22" s="225"/>
      <c r="HG22" s="225"/>
      <c r="HH22" s="225"/>
      <c r="HI22" s="102">
        <f>SUM(HD22:HH22)</f>
        <v>0</v>
      </c>
      <c r="HJ22" s="102"/>
      <c r="HK22" s="267"/>
      <c r="HL22" s="206">
        <f>MAX(HD22:HH22)</f>
        <v>0</v>
      </c>
      <c r="HM22" s="3"/>
      <c r="HN22" s="3"/>
      <c r="HO22" s="220"/>
      <c r="HP22" s="281"/>
      <c r="HR22" s="98" t="s">
        <v>4</v>
      </c>
      <c r="HS22" s="225"/>
      <c r="HT22" s="225"/>
      <c r="HU22" s="225"/>
      <c r="HV22" s="225"/>
      <c r="HW22" s="225"/>
      <c r="HX22" s="102">
        <f>SUM(HS22:HW22)</f>
        <v>0</v>
      </c>
      <c r="HY22" s="102"/>
      <c r="HZ22" s="267"/>
      <c r="IA22" s="206">
        <f>MAX(HS22:HW22)</f>
        <v>0</v>
      </c>
      <c r="IB22" s="3"/>
      <c r="IC22" s="3"/>
      <c r="ID22" s="220"/>
      <c r="IE22" s="281"/>
      <c r="IG22" s="98" t="s">
        <v>4</v>
      </c>
      <c r="IH22" s="225"/>
      <c r="II22" s="225"/>
      <c r="IJ22" s="225"/>
      <c r="IK22" s="225"/>
      <c r="IL22" s="225"/>
      <c r="IM22" s="102">
        <f>SUM(IH22:IL22)</f>
        <v>0</v>
      </c>
      <c r="IN22" s="102"/>
      <c r="IO22" s="267"/>
      <c r="IP22" s="206">
        <f>MAX(IH22:IL22)</f>
        <v>0</v>
      </c>
      <c r="IQ22" s="3"/>
      <c r="IR22" s="3"/>
      <c r="IS22" s="220"/>
      <c r="IT22" s="281"/>
      <c r="IV22" s="98" t="s">
        <v>4</v>
      </c>
      <c r="IW22" s="225"/>
      <c r="IX22" s="225"/>
      <c r="IY22" s="225"/>
      <c r="IZ22" s="225"/>
      <c r="JA22" s="225"/>
      <c r="JB22" s="102">
        <f>SUM(IW22:JA22)</f>
        <v>0</v>
      </c>
      <c r="JC22" s="102"/>
      <c r="JD22" s="267"/>
      <c r="JE22" s="206">
        <f>MAX(IW22:JA22)</f>
        <v>0</v>
      </c>
      <c r="JF22" s="3"/>
      <c r="JG22" s="3"/>
      <c r="JH22" s="220"/>
      <c r="JI22" s="281"/>
    </row>
    <row r="23" spans="1:269" s="69" customFormat="1">
      <c r="A23" s="241" t="s">
        <v>73</v>
      </c>
      <c r="B23" s="3">
        <f t="shared" ref="B23:C23" si="60">SUM(B21:B22)</f>
        <v>199</v>
      </c>
      <c r="C23" s="3">
        <f t="shared" si="60"/>
        <v>263</v>
      </c>
      <c r="D23" s="3">
        <f t="shared" ref="D23" si="61">SUM(D21:D22)</f>
        <v>254</v>
      </c>
      <c r="E23" s="3">
        <f t="shared" ref="E23" si="62">SUM(E21:E22)</f>
        <v>202</v>
      </c>
      <c r="F23" s="3">
        <f t="shared" ref="F23" si="63">SUM(F21:F22)</f>
        <v>193</v>
      </c>
      <c r="G23" s="296"/>
      <c r="H23" s="3"/>
      <c r="I23" s="270"/>
      <c r="J23" s="143"/>
      <c r="K23" s="3">
        <f>MAX(B23:F23)</f>
        <v>263</v>
      </c>
      <c r="L23" s="3"/>
      <c r="M23" s="220"/>
      <c r="N23" s="281"/>
      <c r="P23" s="241" t="s">
        <v>73</v>
      </c>
      <c r="Q23" s="3">
        <f>SUM(Q21:Q22)</f>
        <v>209</v>
      </c>
      <c r="R23" s="3">
        <f t="shared" ref="R23:U23" si="64">SUM(R21:R22)</f>
        <v>198</v>
      </c>
      <c r="S23" s="3">
        <f t="shared" si="64"/>
        <v>234</v>
      </c>
      <c r="T23" s="3">
        <f t="shared" si="64"/>
        <v>226</v>
      </c>
      <c r="U23" s="3">
        <f t="shared" si="64"/>
        <v>220</v>
      </c>
      <c r="V23" s="296"/>
      <c r="W23" s="3"/>
      <c r="X23" s="270"/>
      <c r="Y23" s="143"/>
      <c r="Z23" s="3">
        <f>MAX(Q23:U23)</f>
        <v>234</v>
      </c>
      <c r="AA23" s="3"/>
      <c r="AB23" s="220"/>
      <c r="AC23" s="281"/>
      <c r="AE23" s="241" t="s">
        <v>73</v>
      </c>
      <c r="AF23" s="3">
        <f>SUM(AF21:AF22)</f>
        <v>247</v>
      </c>
      <c r="AG23" s="3">
        <f t="shared" ref="AG23:AJ23" si="65">SUM(AG21:AG22)</f>
        <v>196</v>
      </c>
      <c r="AH23" s="3">
        <f t="shared" si="65"/>
        <v>222</v>
      </c>
      <c r="AI23" s="3">
        <f t="shared" si="65"/>
        <v>218</v>
      </c>
      <c r="AJ23" s="3">
        <f t="shared" si="65"/>
        <v>199</v>
      </c>
      <c r="AK23" s="296"/>
      <c r="AL23" s="3"/>
      <c r="AM23" s="270"/>
      <c r="AN23" s="143"/>
      <c r="AO23" s="3">
        <f>MAX(AF23:AJ23)</f>
        <v>247</v>
      </c>
      <c r="AP23" s="3"/>
      <c r="AQ23" s="220"/>
      <c r="AR23" s="281"/>
      <c r="AT23" s="241" t="s">
        <v>73</v>
      </c>
      <c r="AU23" s="3">
        <f>SUM(AU21:AU22)</f>
        <v>214</v>
      </c>
      <c r="AV23" s="3">
        <f t="shared" ref="AV23:AY23" si="66">SUM(AV21:AV22)</f>
        <v>227</v>
      </c>
      <c r="AW23" s="3">
        <f t="shared" si="66"/>
        <v>246</v>
      </c>
      <c r="AX23" s="3">
        <f t="shared" si="66"/>
        <v>240</v>
      </c>
      <c r="AY23" s="3">
        <f t="shared" si="66"/>
        <v>228</v>
      </c>
      <c r="AZ23" s="296"/>
      <c r="BA23" s="3"/>
      <c r="BB23" s="270"/>
      <c r="BC23" s="143"/>
      <c r="BD23" s="3">
        <f>MAX(AU23:AY23)</f>
        <v>246</v>
      </c>
      <c r="BE23" s="3"/>
      <c r="BF23" s="220"/>
      <c r="BG23" s="281"/>
      <c r="BI23" s="241" t="s">
        <v>73</v>
      </c>
      <c r="BJ23" s="3">
        <f>SUM(BJ21:BJ22)</f>
        <v>249</v>
      </c>
      <c r="BK23" s="3">
        <f t="shared" ref="BK23:BN23" si="67">SUM(BK21:BK22)</f>
        <v>231</v>
      </c>
      <c r="BL23" s="3">
        <f t="shared" si="67"/>
        <v>221</v>
      </c>
      <c r="BM23" s="3">
        <f t="shared" si="67"/>
        <v>222</v>
      </c>
      <c r="BN23" s="3">
        <f t="shared" si="67"/>
        <v>235</v>
      </c>
      <c r="BO23" s="296"/>
      <c r="BP23" s="3"/>
      <c r="BQ23" s="270"/>
      <c r="BR23" s="143"/>
      <c r="BS23" s="3">
        <f>MAX(BJ23:BN23)</f>
        <v>249</v>
      </c>
      <c r="BT23" s="3"/>
      <c r="BU23" s="220"/>
      <c r="BV23" s="281"/>
      <c r="BX23" s="241" t="s">
        <v>73</v>
      </c>
      <c r="BY23" s="3">
        <f>SUM(BY21:BY22)</f>
        <v>234</v>
      </c>
      <c r="BZ23" s="3">
        <f t="shared" ref="BZ23:CC23" si="68">SUM(BZ21:BZ22)</f>
        <v>207</v>
      </c>
      <c r="CA23" s="3">
        <f t="shared" si="68"/>
        <v>217</v>
      </c>
      <c r="CB23" s="3">
        <f t="shared" si="68"/>
        <v>206</v>
      </c>
      <c r="CC23" s="3">
        <f t="shared" si="68"/>
        <v>229</v>
      </c>
      <c r="CD23" s="296"/>
      <c r="CE23" s="3"/>
      <c r="CF23" s="270"/>
      <c r="CG23" s="143"/>
      <c r="CH23" s="3">
        <f>MAX(BY23:CC23)</f>
        <v>234</v>
      </c>
      <c r="CI23" s="3"/>
      <c r="CJ23" s="220"/>
      <c r="CK23" s="281"/>
      <c r="CM23" s="241" t="s">
        <v>73</v>
      </c>
      <c r="CN23" s="3">
        <f>SUM(CN21:CN22)</f>
        <v>253</v>
      </c>
      <c r="CO23" s="3">
        <f t="shared" ref="CO23:CR23" si="69">SUM(CO21:CO22)</f>
        <v>302</v>
      </c>
      <c r="CP23" s="3">
        <f t="shared" si="69"/>
        <v>223</v>
      </c>
      <c r="CQ23" s="3">
        <f t="shared" si="69"/>
        <v>226</v>
      </c>
      <c r="CR23" s="3">
        <f t="shared" si="69"/>
        <v>189</v>
      </c>
      <c r="CS23" s="296"/>
      <c r="CT23" s="3"/>
      <c r="CU23" s="270"/>
      <c r="CV23" s="143"/>
      <c r="CW23" s="3">
        <f>MAX(CN23:CR23)</f>
        <v>302</v>
      </c>
      <c r="CX23" s="3"/>
      <c r="CY23" s="220"/>
      <c r="CZ23" s="281"/>
      <c r="DB23" s="241" t="s">
        <v>73</v>
      </c>
      <c r="DC23" s="3">
        <f>SUM(DC21:DC22)</f>
        <v>204</v>
      </c>
      <c r="DD23" s="3">
        <f t="shared" ref="DD23:DG23" si="70">SUM(DD21:DD22)</f>
        <v>233</v>
      </c>
      <c r="DE23" s="3">
        <f t="shared" si="70"/>
        <v>212</v>
      </c>
      <c r="DF23" s="3">
        <f t="shared" si="70"/>
        <v>224</v>
      </c>
      <c r="DG23" s="3">
        <f t="shared" si="70"/>
        <v>226</v>
      </c>
      <c r="DH23" s="296"/>
      <c r="DI23" s="3"/>
      <c r="DJ23" s="270"/>
      <c r="DK23" s="143"/>
      <c r="DL23" s="3">
        <f>MAX(DC23:DG23)</f>
        <v>233</v>
      </c>
      <c r="DM23" s="3"/>
      <c r="DN23" s="220"/>
      <c r="DO23" s="281"/>
      <c r="DQ23" s="241" t="s">
        <v>73</v>
      </c>
      <c r="DR23" s="3">
        <f>SUM(DR21:DR22)</f>
        <v>207</v>
      </c>
      <c r="DS23" s="3">
        <f t="shared" ref="DS23:DV23" si="71">SUM(DS21:DS22)</f>
        <v>188</v>
      </c>
      <c r="DT23" s="3">
        <f t="shared" si="71"/>
        <v>213</v>
      </c>
      <c r="DU23" s="3">
        <f t="shared" si="71"/>
        <v>218</v>
      </c>
      <c r="DV23" s="3">
        <f t="shared" si="71"/>
        <v>192</v>
      </c>
      <c r="DW23" s="296"/>
      <c r="DX23" s="3"/>
      <c r="DY23" s="270"/>
      <c r="DZ23" s="143"/>
      <c r="EA23" s="3">
        <f>MAX(DR23:DV23)</f>
        <v>218</v>
      </c>
      <c r="EB23" s="3"/>
      <c r="EC23" s="220"/>
      <c r="ED23" s="281"/>
      <c r="EF23" s="241" t="s">
        <v>73</v>
      </c>
      <c r="EG23" s="3">
        <f>SUM(EG21:EG22)</f>
        <v>221</v>
      </c>
      <c r="EH23" s="3">
        <f t="shared" ref="EH23:EK23" si="72">SUM(EH21:EH22)</f>
        <v>218</v>
      </c>
      <c r="EI23" s="3">
        <f t="shared" si="72"/>
        <v>213</v>
      </c>
      <c r="EJ23" s="3">
        <f t="shared" si="72"/>
        <v>225</v>
      </c>
      <c r="EK23" s="3">
        <f t="shared" si="72"/>
        <v>235</v>
      </c>
      <c r="EL23" s="296"/>
      <c r="EM23" s="3"/>
      <c r="EN23" s="270"/>
      <c r="EO23" s="143"/>
      <c r="EP23" s="3">
        <f>MAX(EG23:EK23)</f>
        <v>235</v>
      </c>
      <c r="EQ23" s="3"/>
      <c r="ER23" s="220"/>
      <c r="ES23" s="281"/>
      <c r="EU23" s="241" t="s">
        <v>73</v>
      </c>
      <c r="EV23" s="3">
        <f>SUM(EV21:EV22)</f>
        <v>242</v>
      </c>
      <c r="EW23" s="3">
        <f t="shared" ref="EW23:EZ23" si="73">SUM(EW21:EW22)</f>
        <v>224</v>
      </c>
      <c r="EX23" s="3">
        <f t="shared" si="73"/>
        <v>227</v>
      </c>
      <c r="EY23" s="3">
        <f t="shared" si="73"/>
        <v>203</v>
      </c>
      <c r="EZ23" s="3">
        <f t="shared" si="73"/>
        <v>216</v>
      </c>
      <c r="FA23" s="296"/>
      <c r="FB23" s="3"/>
      <c r="FC23" s="270"/>
      <c r="FD23" s="143"/>
      <c r="FE23" s="3">
        <f>MAX(EV23:EZ23)</f>
        <v>242</v>
      </c>
      <c r="FF23" s="3"/>
      <c r="FG23" s="220"/>
      <c r="FH23" s="281"/>
      <c r="FJ23" s="241" t="s">
        <v>73</v>
      </c>
      <c r="FK23" s="3">
        <f>SUM(FK21:FK22)</f>
        <v>224</v>
      </c>
      <c r="FL23" s="3">
        <f t="shared" ref="FL23:FO23" si="74">SUM(FL21:FL22)</f>
        <v>244</v>
      </c>
      <c r="FM23" s="3">
        <f t="shared" si="74"/>
        <v>232</v>
      </c>
      <c r="FN23" s="3">
        <f t="shared" si="74"/>
        <v>234</v>
      </c>
      <c r="FO23" s="3">
        <f t="shared" si="74"/>
        <v>189</v>
      </c>
      <c r="FP23" s="296"/>
      <c r="FQ23" s="3"/>
      <c r="FR23" s="270"/>
      <c r="FS23" s="143"/>
      <c r="FT23" s="3">
        <f>MAX(FK23:FO23)</f>
        <v>244</v>
      </c>
      <c r="FU23" s="3"/>
      <c r="FV23" s="220"/>
      <c r="FW23" s="281"/>
      <c r="FY23" s="241" t="s">
        <v>73</v>
      </c>
      <c r="FZ23" s="3">
        <f>SUM(FZ21:FZ22)</f>
        <v>236</v>
      </c>
      <c r="GA23" s="3">
        <f t="shared" ref="GA23:GD23" si="75">SUM(GA21:GA22)</f>
        <v>213</v>
      </c>
      <c r="GB23" s="3">
        <f t="shared" si="75"/>
        <v>213</v>
      </c>
      <c r="GC23" s="3">
        <f t="shared" si="75"/>
        <v>214</v>
      </c>
      <c r="GD23" s="3">
        <f t="shared" si="75"/>
        <v>198</v>
      </c>
      <c r="GE23" s="296"/>
      <c r="GF23" s="3"/>
      <c r="GG23" s="270"/>
      <c r="GH23" s="143"/>
      <c r="GI23" s="3">
        <f>MAX(FZ23:GD23)</f>
        <v>236</v>
      </c>
      <c r="GJ23" s="3"/>
      <c r="GK23" s="220"/>
      <c r="GL23" s="281"/>
      <c r="GN23" s="241" t="s">
        <v>73</v>
      </c>
      <c r="GO23" s="3">
        <f>SUM(GO21:GO22)</f>
        <v>0</v>
      </c>
      <c r="GP23" s="3">
        <f t="shared" ref="GP23:GS23" si="76">SUM(GP21:GP22)</f>
        <v>0</v>
      </c>
      <c r="GQ23" s="3">
        <f t="shared" si="76"/>
        <v>0</v>
      </c>
      <c r="GR23" s="3">
        <f t="shared" si="76"/>
        <v>0</v>
      </c>
      <c r="GS23" s="3">
        <f t="shared" si="76"/>
        <v>0</v>
      </c>
      <c r="GT23" s="296"/>
      <c r="GU23" s="3"/>
      <c r="GV23" s="270"/>
      <c r="GW23" s="143"/>
      <c r="GX23" s="3">
        <f>MAX(GO23:GS23)</f>
        <v>0</v>
      </c>
      <c r="GY23" s="3"/>
      <c r="GZ23" s="220"/>
      <c r="HA23" s="281"/>
      <c r="HC23" s="241" t="s">
        <v>73</v>
      </c>
      <c r="HD23" s="3">
        <f>SUM(HD21:HD22)</f>
        <v>0</v>
      </c>
      <c r="HE23" s="3">
        <f t="shared" ref="HE23:HH23" si="77">SUM(HE21:HE22)</f>
        <v>0</v>
      </c>
      <c r="HF23" s="3">
        <f t="shared" si="77"/>
        <v>0</v>
      </c>
      <c r="HG23" s="3">
        <f t="shared" si="77"/>
        <v>0</v>
      </c>
      <c r="HH23" s="3">
        <f t="shared" si="77"/>
        <v>0</v>
      </c>
      <c r="HI23" s="296"/>
      <c r="HJ23" s="3"/>
      <c r="HK23" s="270"/>
      <c r="HL23" s="143"/>
      <c r="HM23" s="3">
        <f>MAX(HD23:HH23)</f>
        <v>0</v>
      </c>
      <c r="HN23" s="3"/>
      <c r="HO23" s="220"/>
      <c r="HP23" s="281"/>
      <c r="HR23" s="241" t="s">
        <v>73</v>
      </c>
      <c r="HS23" s="3">
        <f>SUM(HS21:HS22)</f>
        <v>0</v>
      </c>
      <c r="HT23" s="3">
        <f t="shared" ref="HT23:HW23" si="78">SUM(HT21:HT22)</f>
        <v>0</v>
      </c>
      <c r="HU23" s="3">
        <f t="shared" si="78"/>
        <v>0</v>
      </c>
      <c r="HV23" s="3">
        <f t="shared" si="78"/>
        <v>0</v>
      </c>
      <c r="HW23" s="3">
        <f t="shared" si="78"/>
        <v>0</v>
      </c>
      <c r="HX23" s="296"/>
      <c r="HY23" s="3"/>
      <c r="HZ23" s="270"/>
      <c r="IA23" s="143"/>
      <c r="IB23" s="3">
        <f>MAX(HS23:HW23)</f>
        <v>0</v>
      </c>
      <c r="IC23" s="3"/>
      <c r="ID23" s="220"/>
      <c r="IE23" s="281"/>
      <c r="IG23" s="241" t="s">
        <v>73</v>
      </c>
      <c r="IH23" s="3">
        <f>SUM(IH21:IH22)</f>
        <v>0</v>
      </c>
      <c r="II23" s="3">
        <f t="shared" ref="II23:IL23" si="79">SUM(II21:II22)</f>
        <v>0</v>
      </c>
      <c r="IJ23" s="3">
        <f t="shared" si="79"/>
        <v>0</v>
      </c>
      <c r="IK23" s="3">
        <f t="shared" si="79"/>
        <v>0</v>
      </c>
      <c r="IL23" s="3">
        <f t="shared" si="79"/>
        <v>0</v>
      </c>
      <c r="IM23" s="296"/>
      <c r="IN23" s="3"/>
      <c r="IO23" s="270"/>
      <c r="IP23" s="143"/>
      <c r="IQ23" s="3">
        <f>MAX(IH23:IL23)</f>
        <v>0</v>
      </c>
      <c r="IR23" s="3"/>
      <c r="IS23" s="220"/>
      <c r="IT23" s="281"/>
      <c r="IV23" s="241" t="s">
        <v>73</v>
      </c>
      <c r="IW23" s="3">
        <f>SUM(IW21:IW22)</f>
        <v>0</v>
      </c>
      <c r="IX23" s="3">
        <f t="shared" ref="IX23:JA23" si="80">SUM(IX21:IX22)</f>
        <v>0</v>
      </c>
      <c r="IY23" s="3">
        <f t="shared" si="80"/>
        <v>0</v>
      </c>
      <c r="IZ23" s="3">
        <f t="shared" si="80"/>
        <v>0</v>
      </c>
      <c r="JA23" s="3">
        <f t="shared" si="80"/>
        <v>0</v>
      </c>
      <c r="JB23" s="296"/>
      <c r="JC23" s="3"/>
      <c r="JD23" s="270"/>
      <c r="JE23" s="143"/>
      <c r="JF23" s="3">
        <f>MAX(IW23:JA23)</f>
        <v>0</v>
      </c>
      <c r="JG23" s="3"/>
      <c r="JH23" s="220"/>
      <c r="JI23" s="281"/>
    </row>
    <row r="24" spans="1:269" s="69" customFormat="1">
      <c r="A24" s="241" t="s">
        <v>73</v>
      </c>
      <c r="B24" s="2"/>
      <c r="C24" s="3"/>
      <c r="D24" s="3"/>
      <c r="E24" s="3"/>
      <c r="F24" s="511" t="s">
        <v>248</v>
      </c>
      <c r="G24" s="512"/>
      <c r="H24" s="213">
        <f>SUM(G21:G22)</f>
        <v>1111</v>
      </c>
      <c r="I24" s="269"/>
      <c r="J24" s="143"/>
      <c r="K24" s="3"/>
      <c r="L24" s="3">
        <f>MAX(H24)</f>
        <v>1111</v>
      </c>
      <c r="M24" s="220"/>
      <c r="N24" s="281"/>
      <c r="P24" s="241" t="s">
        <v>73</v>
      </c>
      <c r="Q24" s="2"/>
      <c r="R24" s="3"/>
      <c r="S24" s="3"/>
      <c r="T24" s="3"/>
      <c r="U24" s="511" t="s">
        <v>248</v>
      </c>
      <c r="V24" s="512"/>
      <c r="W24" s="213">
        <f>SUM(V21:V22)</f>
        <v>1087</v>
      </c>
      <c r="X24" s="269"/>
      <c r="Y24" s="143"/>
      <c r="Z24" s="3"/>
      <c r="AA24" s="3">
        <f>MAX(W24)</f>
        <v>1087</v>
      </c>
      <c r="AB24" s="220"/>
      <c r="AC24" s="281"/>
      <c r="AE24" s="241" t="s">
        <v>73</v>
      </c>
      <c r="AF24" s="2"/>
      <c r="AG24" s="3"/>
      <c r="AH24" s="3"/>
      <c r="AI24" s="3"/>
      <c r="AJ24" s="511" t="s">
        <v>248</v>
      </c>
      <c r="AK24" s="512"/>
      <c r="AL24" s="213">
        <f>SUM(AK21:AK22)</f>
        <v>1082</v>
      </c>
      <c r="AM24" s="269"/>
      <c r="AN24" s="143"/>
      <c r="AO24" s="3"/>
      <c r="AP24" s="3">
        <f>MAX(AL24)</f>
        <v>1082</v>
      </c>
      <c r="AQ24" s="220"/>
      <c r="AR24" s="281"/>
      <c r="AT24" s="241" t="s">
        <v>73</v>
      </c>
      <c r="AU24" s="2"/>
      <c r="AV24" s="3"/>
      <c r="AW24" s="3"/>
      <c r="AX24" s="3"/>
      <c r="AY24" s="511" t="s">
        <v>248</v>
      </c>
      <c r="AZ24" s="512"/>
      <c r="BA24" s="213">
        <f>SUM(AZ21:AZ22)</f>
        <v>1155</v>
      </c>
      <c r="BB24" s="269"/>
      <c r="BC24" s="143"/>
      <c r="BD24" s="3"/>
      <c r="BE24" s="3">
        <f>MAX(BA24)</f>
        <v>1155</v>
      </c>
      <c r="BF24" s="220"/>
      <c r="BG24" s="281"/>
      <c r="BI24" s="241" t="s">
        <v>73</v>
      </c>
      <c r="BJ24" s="2"/>
      <c r="BK24" s="3"/>
      <c r="BL24" s="3"/>
      <c r="BM24" s="3"/>
      <c r="BN24" s="511" t="s">
        <v>248</v>
      </c>
      <c r="BO24" s="512"/>
      <c r="BP24" s="213">
        <f>SUM(BO21:BO22)</f>
        <v>1158</v>
      </c>
      <c r="BQ24" s="269"/>
      <c r="BR24" s="143"/>
      <c r="BS24" s="3"/>
      <c r="BT24" s="3">
        <f>MAX(BP24)</f>
        <v>1158</v>
      </c>
      <c r="BU24" s="220"/>
      <c r="BV24" s="281"/>
      <c r="BX24" s="241" t="s">
        <v>73</v>
      </c>
      <c r="BY24" s="2"/>
      <c r="BZ24" s="3"/>
      <c r="CA24" s="3"/>
      <c r="CB24" s="3"/>
      <c r="CC24" s="511" t="s">
        <v>248</v>
      </c>
      <c r="CD24" s="512"/>
      <c r="CE24" s="213">
        <f>SUM(CD21:CD22)</f>
        <v>1093</v>
      </c>
      <c r="CF24" s="269"/>
      <c r="CG24" s="143"/>
      <c r="CH24" s="3"/>
      <c r="CI24" s="3">
        <f>MAX(CE24)</f>
        <v>1093</v>
      </c>
      <c r="CJ24" s="220"/>
      <c r="CK24" s="281"/>
      <c r="CM24" s="241" t="s">
        <v>73</v>
      </c>
      <c r="CN24" s="2"/>
      <c r="CO24" s="3"/>
      <c r="CP24" s="3"/>
      <c r="CQ24" s="3"/>
      <c r="CR24" s="511" t="s">
        <v>248</v>
      </c>
      <c r="CS24" s="512"/>
      <c r="CT24" s="213">
        <f>SUM(CS21:CS22)</f>
        <v>1193</v>
      </c>
      <c r="CU24" s="269"/>
      <c r="CV24" s="143"/>
      <c r="CW24" s="3"/>
      <c r="CX24" s="3">
        <f>MAX(CT24)</f>
        <v>1193</v>
      </c>
      <c r="CY24" s="220"/>
      <c r="CZ24" s="281"/>
      <c r="DB24" s="241" t="s">
        <v>73</v>
      </c>
      <c r="DC24" s="2"/>
      <c r="DD24" s="3"/>
      <c r="DE24" s="3"/>
      <c r="DF24" s="3"/>
      <c r="DG24" s="511" t="s">
        <v>248</v>
      </c>
      <c r="DH24" s="512"/>
      <c r="DI24" s="213">
        <f>SUM(DH21:DH22)</f>
        <v>1099</v>
      </c>
      <c r="DJ24" s="269"/>
      <c r="DK24" s="143"/>
      <c r="DL24" s="3"/>
      <c r="DM24" s="3">
        <f>MAX(DI24)</f>
        <v>1099</v>
      </c>
      <c r="DN24" s="220"/>
      <c r="DO24" s="281"/>
      <c r="DQ24" s="241" t="s">
        <v>73</v>
      </c>
      <c r="DR24" s="2"/>
      <c r="DS24" s="3"/>
      <c r="DT24" s="3"/>
      <c r="DU24" s="3"/>
      <c r="DV24" s="511" t="s">
        <v>248</v>
      </c>
      <c r="DW24" s="512"/>
      <c r="DX24" s="213">
        <f>SUM(DW21:DW22)</f>
        <v>1018</v>
      </c>
      <c r="DY24" s="269"/>
      <c r="DZ24" s="143"/>
      <c r="EA24" s="3"/>
      <c r="EB24" s="3">
        <f>MAX(DX24)</f>
        <v>1018</v>
      </c>
      <c r="EC24" s="220"/>
      <c r="ED24" s="281"/>
      <c r="EF24" s="241" t="s">
        <v>73</v>
      </c>
      <c r="EG24" s="2"/>
      <c r="EH24" s="3"/>
      <c r="EI24" s="3"/>
      <c r="EJ24" s="3"/>
      <c r="EK24" s="511" t="s">
        <v>248</v>
      </c>
      <c r="EL24" s="512"/>
      <c r="EM24" s="213">
        <f>SUM(EL21:EL22)</f>
        <v>1112</v>
      </c>
      <c r="EN24" s="269"/>
      <c r="EO24" s="143"/>
      <c r="EP24" s="3"/>
      <c r="EQ24" s="3">
        <f>MAX(EM24)</f>
        <v>1112</v>
      </c>
      <c r="ER24" s="220"/>
      <c r="ES24" s="281"/>
      <c r="EU24" s="241" t="s">
        <v>73</v>
      </c>
      <c r="EV24" s="2"/>
      <c r="EW24" s="3"/>
      <c r="EX24" s="3"/>
      <c r="EY24" s="3"/>
      <c r="EZ24" s="511" t="s">
        <v>248</v>
      </c>
      <c r="FA24" s="512"/>
      <c r="FB24" s="213">
        <f>SUM(FA21:FA22)</f>
        <v>1112</v>
      </c>
      <c r="FC24" s="269"/>
      <c r="FD24" s="143"/>
      <c r="FE24" s="3"/>
      <c r="FF24" s="3">
        <f>MAX(FB24)</f>
        <v>1112</v>
      </c>
      <c r="FG24" s="220"/>
      <c r="FH24" s="281"/>
      <c r="FJ24" s="241" t="s">
        <v>73</v>
      </c>
      <c r="FK24" s="2"/>
      <c r="FL24" s="3"/>
      <c r="FM24" s="3"/>
      <c r="FN24" s="3"/>
      <c r="FO24" s="511" t="s">
        <v>248</v>
      </c>
      <c r="FP24" s="512"/>
      <c r="FQ24" s="213">
        <f>SUM(FP21:FP22)</f>
        <v>1123</v>
      </c>
      <c r="FR24" s="269"/>
      <c r="FS24" s="143"/>
      <c r="FT24" s="3"/>
      <c r="FU24" s="3">
        <f>MAX(FQ24)</f>
        <v>1123</v>
      </c>
      <c r="FV24" s="220"/>
      <c r="FW24" s="281"/>
      <c r="FY24" s="241" t="s">
        <v>73</v>
      </c>
      <c r="FZ24" s="2"/>
      <c r="GA24" s="3"/>
      <c r="GB24" s="3"/>
      <c r="GC24" s="3"/>
      <c r="GD24" s="511" t="s">
        <v>248</v>
      </c>
      <c r="GE24" s="512"/>
      <c r="GF24" s="213">
        <f>SUM(GE21:GE22)</f>
        <v>1074</v>
      </c>
      <c r="GG24" s="269"/>
      <c r="GH24" s="143"/>
      <c r="GI24" s="3"/>
      <c r="GJ24" s="3">
        <f>MAX(GF24)</f>
        <v>1074</v>
      </c>
      <c r="GK24" s="220"/>
      <c r="GL24" s="281"/>
      <c r="GN24" s="241" t="s">
        <v>73</v>
      </c>
      <c r="GO24" s="2"/>
      <c r="GP24" s="3"/>
      <c r="GQ24" s="3"/>
      <c r="GR24" s="3"/>
      <c r="GS24" s="511" t="s">
        <v>248</v>
      </c>
      <c r="GT24" s="512"/>
      <c r="GU24" s="213">
        <f>SUM(GT21:GT22)</f>
        <v>0</v>
      </c>
      <c r="GV24" s="269"/>
      <c r="GW24" s="143"/>
      <c r="GX24" s="3"/>
      <c r="GY24" s="3">
        <f>MAX(GU24)</f>
        <v>0</v>
      </c>
      <c r="GZ24" s="220"/>
      <c r="HA24" s="281"/>
      <c r="HC24" s="241" t="s">
        <v>73</v>
      </c>
      <c r="HD24" s="2"/>
      <c r="HE24" s="3"/>
      <c r="HF24" s="3"/>
      <c r="HG24" s="3"/>
      <c r="HH24" s="511" t="s">
        <v>248</v>
      </c>
      <c r="HI24" s="512"/>
      <c r="HJ24" s="213">
        <f>SUM(HI21:HI22)</f>
        <v>0</v>
      </c>
      <c r="HK24" s="269"/>
      <c r="HL24" s="143"/>
      <c r="HM24" s="3"/>
      <c r="HN24" s="3">
        <f>MAX(HJ24)</f>
        <v>0</v>
      </c>
      <c r="HO24" s="220"/>
      <c r="HP24" s="281"/>
      <c r="HR24" s="241" t="s">
        <v>73</v>
      </c>
      <c r="HS24" s="2"/>
      <c r="HT24" s="3"/>
      <c r="HU24" s="3"/>
      <c r="HV24" s="3"/>
      <c r="HW24" s="511" t="s">
        <v>248</v>
      </c>
      <c r="HX24" s="512"/>
      <c r="HY24" s="213">
        <f>SUM(HX21:HX22)</f>
        <v>0</v>
      </c>
      <c r="HZ24" s="269"/>
      <c r="IA24" s="143"/>
      <c r="IB24" s="3"/>
      <c r="IC24" s="3">
        <f>MAX(HY24)</f>
        <v>0</v>
      </c>
      <c r="ID24" s="220"/>
      <c r="IE24" s="281"/>
      <c r="IG24" s="241" t="s">
        <v>73</v>
      </c>
      <c r="IH24" s="2"/>
      <c r="II24" s="3"/>
      <c r="IJ24" s="3"/>
      <c r="IK24" s="3"/>
      <c r="IL24" s="511" t="s">
        <v>248</v>
      </c>
      <c r="IM24" s="512"/>
      <c r="IN24" s="213">
        <f>SUM(IM21:IM22)</f>
        <v>0</v>
      </c>
      <c r="IO24" s="269"/>
      <c r="IP24" s="143"/>
      <c r="IQ24" s="3"/>
      <c r="IR24" s="3">
        <f>MAX(IN24)</f>
        <v>0</v>
      </c>
      <c r="IS24" s="220"/>
      <c r="IT24" s="281"/>
      <c r="IV24" s="241" t="s">
        <v>73</v>
      </c>
      <c r="IW24" s="2"/>
      <c r="IX24" s="3"/>
      <c r="IY24" s="3"/>
      <c r="IZ24" s="3"/>
      <c r="JA24" s="511" t="s">
        <v>248</v>
      </c>
      <c r="JB24" s="512"/>
      <c r="JC24" s="213">
        <f>SUM(JB21:JB22)</f>
        <v>0</v>
      </c>
      <c r="JD24" s="269"/>
      <c r="JE24" s="143"/>
      <c r="JF24" s="3"/>
      <c r="JG24" s="3">
        <f>MAX(JC24)</f>
        <v>0</v>
      </c>
      <c r="JH24" s="220"/>
      <c r="JI24" s="281"/>
    </row>
    <row r="25" spans="1:269" s="69" customFormat="1">
      <c r="A25" s="209"/>
      <c r="B25" s="212"/>
      <c r="C25" s="214"/>
      <c r="D25" s="214"/>
      <c r="E25" s="214"/>
      <c r="F25" s="214"/>
      <c r="G25" s="214"/>
      <c r="H25" s="214"/>
      <c r="I25" s="270"/>
      <c r="J25" s="210"/>
      <c r="K25" s="214"/>
      <c r="L25" s="214"/>
      <c r="M25" s="220"/>
      <c r="N25" s="281"/>
      <c r="P25" s="209"/>
      <c r="Q25" s="212"/>
      <c r="R25" s="214"/>
      <c r="S25" s="214"/>
      <c r="T25" s="214"/>
      <c r="U25" s="214"/>
      <c r="V25" s="214"/>
      <c r="W25" s="214"/>
      <c r="X25" s="270"/>
      <c r="Y25" s="210"/>
      <c r="Z25" s="214"/>
      <c r="AA25" s="214"/>
      <c r="AB25" s="220"/>
      <c r="AC25" s="281"/>
      <c r="AE25" s="209"/>
      <c r="AF25" s="212"/>
      <c r="AG25" s="214"/>
      <c r="AH25" s="214"/>
      <c r="AI25" s="214"/>
      <c r="AJ25" s="214"/>
      <c r="AK25" s="214"/>
      <c r="AL25" s="214"/>
      <c r="AM25" s="270"/>
      <c r="AN25" s="210"/>
      <c r="AO25" s="214"/>
      <c r="AP25" s="214"/>
      <c r="AQ25" s="220"/>
      <c r="AR25" s="281"/>
      <c r="AT25" s="209"/>
      <c r="AU25" s="212"/>
      <c r="AV25" s="214"/>
      <c r="AW25" s="214"/>
      <c r="AX25" s="214"/>
      <c r="AY25" s="214"/>
      <c r="AZ25" s="214"/>
      <c r="BA25" s="214"/>
      <c r="BB25" s="270"/>
      <c r="BC25" s="210"/>
      <c r="BD25" s="214"/>
      <c r="BE25" s="214"/>
      <c r="BF25" s="220"/>
      <c r="BG25" s="281"/>
      <c r="BI25" s="209"/>
      <c r="BJ25" s="212"/>
      <c r="BK25" s="214"/>
      <c r="BL25" s="214"/>
      <c r="BM25" s="214"/>
      <c r="BN25" s="214"/>
      <c r="BO25" s="214"/>
      <c r="BP25" s="214"/>
      <c r="BQ25" s="270"/>
      <c r="BR25" s="210"/>
      <c r="BS25" s="214"/>
      <c r="BT25" s="214"/>
      <c r="BU25" s="220"/>
      <c r="BV25" s="281"/>
      <c r="BX25" s="209"/>
      <c r="BY25" s="212"/>
      <c r="BZ25" s="214"/>
      <c r="CA25" s="214"/>
      <c r="CB25" s="214"/>
      <c r="CC25" s="214"/>
      <c r="CD25" s="214"/>
      <c r="CE25" s="214"/>
      <c r="CF25" s="270"/>
      <c r="CG25" s="210"/>
      <c r="CH25" s="214"/>
      <c r="CI25" s="214"/>
      <c r="CJ25" s="220"/>
      <c r="CK25" s="281"/>
      <c r="CM25" s="209"/>
      <c r="CN25" s="212"/>
      <c r="CO25" s="214"/>
      <c r="CP25" s="214"/>
      <c r="CQ25" s="214"/>
      <c r="CR25" s="214"/>
      <c r="CS25" s="214"/>
      <c r="CT25" s="214"/>
      <c r="CU25" s="270"/>
      <c r="CV25" s="210"/>
      <c r="CW25" s="214"/>
      <c r="CX25" s="214"/>
      <c r="CY25" s="220"/>
      <c r="CZ25" s="281"/>
      <c r="DB25" s="209"/>
      <c r="DC25" s="212"/>
      <c r="DD25" s="214"/>
      <c r="DE25" s="214"/>
      <c r="DF25" s="214"/>
      <c r="DG25" s="214"/>
      <c r="DH25" s="214"/>
      <c r="DI25" s="214"/>
      <c r="DJ25" s="270"/>
      <c r="DK25" s="210"/>
      <c r="DL25" s="214"/>
      <c r="DM25" s="214"/>
      <c r="DN25" s="220"/>
      <c r="DO25" s="281"/>
      <c r="DQ25" s="209"/>
      <c r="DR25" s="212"/>
      <c r="DS25" s="214"/>
      <c r="DT25" s="214"/>
      <c r="DU25" s="214"/>
      <c r="DV25" s="214"/>
      <c r="DW25" s="214"/>
      <c r="DX25" s="214"/>
      <c r="DY25" s="270"/>
      <c r="DZ25" s="210"/>
      <c r="EA25" s="214"/>
      <c r="EB25" s="214"/>
      <c r="EC25" s="220"/>
      <c r="ED25" s="281"/>
      <c r="EF25" s="209"/>
      <c r="EG25" s="212"/>
      <c r="EH25" s="214"/>
      <c r="EI25" s="214"/>
      <c r="EJ25" s="214"/>
      <c r="EK25" s="214"/>
      <c r="EL25" s="214"/>
      <c r="EM25" s="214"/>
      <c r="EN25" s="270"/>
      <c r="EO25" s="210"/>
      <c r="EP25" s="214"/>
      <c r="EQ25" s="214"/>
      <c r="ER25" s="220"/>
      <c r="ES25" s="281"/>
      <c r="EU25" s="209"/>
      <c r="EV25" s="212"/>
      <c r="EW25" s="214"/>
      <c r="EX25" s="214"/>
      <c r="EY25" s="214"/>
      <c r="EZ25" s="214"/>
      <c r="FA25" s="214"/>
      <c r="FB25" s="214"/>
      <c r="FC25" s="270"/>
      <c r="FD25" s="210"/>
      <c r="FE25" s="214"/>
      <c r="FF25" s="214"/>
      <c r="FG25" s="220"/>
      <c r="FH25" s="281"/>
      <c r="FJ25" s="209"/>
      <c r="FK25" s="212"/>
      <c r="FL25" s="214"/>
      <c r="FM25" s="214"/>
      <c r="FN25" s="214"/>
      <c r="FO25" s="214"/>
      <c r="FP25" s="214"/>
      <c r="FQ25" s="214"/>
      <c r="FR25" s="270"/>
      <c r="FS25" s="210"/>
      <c r="FT25" s="214"/>
      <c r="FU25" s="214"/>
      <c r="FV25" s="220"/>
      <c r="FW25" s="281"/>
      <c r="FY25" s="209"/>
      <c r="FZ25" s="212"/>
      <c r="GA25" s="214"/>
      <c r="GB25" s="214"/>
      <c r="GC25" s="214"/>
      <c r="GD25" s="214"/>
      <c r="GE25" s="214"/>
      <c r="GF25" s="214"/>
      <c r="GG25" s="270"/>
      <c r="GH25" s="210"/>
      <c r="GI25" s="214"/>
      <c r="GJ25" s="214"/>
      <c r="GK25" s="220"/>
      <c r="GL25" s="281"/>
      <c r="GN25" s="209"/>
      <c r="GO25" s="212"/>
      <c r="GP25" s="214"/>
      <c r="GQ25" s="214"/>
      <c r="GR25" s="214"/>
      <c r="GS25" s="214"/>
      <c r="GT25" s="214"/>
      <c r="GU25" s="214"/>
      <c r="GV25" s="270"/>
      <c r="GW25" s="210"/>
      <c r="GX25" s="214"/>
      <c r="GY25" s="214"/>
      <c r="GZ25" s="220"/>
      <c r="HA25" s="281"/>
      <c r="HC25" s="209"/>
      <c r="HD25" s="212"/>
      <c r="HE25" s="214"/>
      <c r="HF25" s="214"/>
      <c r="HG25" s="214"/>
      <c r="HH25" s="214"/>
      <c r="HI25" s="214"/>
      <c r="HJ25" s="214"/>
      <c r="HK25" s="270"/>
      <c r="HL25" s="210"/>
      <c r="HM25" s="214"/>
      <c r="HN25" s="214"/>
      <c r="HO25" s="220"/>
      <c r="HP25" s="281"/>
      <c r="HR25" s="209"/>
      <c r="HS25" s="212"/>
      <c r="HT25" s="214"/>
      <c r="HU25" s="214"/>
      <c r="HV25" s="214"/>
      <c r="HW25" s="214"/>
      <c r="HX25" s="214"/>
      <c r="HY25" s="214"/>
      <c r="HZ25" s="270"/>
      <c r="IA25" s="210"/>
      <c r="IB25" s="214"/>
      <c r="IC25" s="214"/>
      <c r="ID25" s="220"/>
      <c r="IE25" s="281"/>
      <c r="IG25" s="209"/>
      <c r="IH25" s="212"/>
      <c r="II25" s="214"/>
      <c r="IJ25" s="214"/>
      <c r="IK25" s="214"/>
      <c r="IL25" s="214"/>
      <c r="IM25" s="214"/>
      <c r="IN25" s="214"/>
      <c r="IO25" s="270"/>
      <c r="IP25" s="210"/>
      <c r="IQ25" s="214"/>
      <c r="IR25" s="214"/>
      <c r="IS25" s="220"/>
      <c r="IT25" s="281"/>
      <c r="IV25" s="209"/>
      <c r="IW25" s="212"/>
      <c r="IX25" s="214"/>
      <c r="IY25" s="214"/>
      <c r="IZ25" s="214"/>
      <c r="JA25" s="214"/>
      <c r="JB25" s="214"/>
      <c r="JC25" s="214"/>
      <c r="JD25" s="270"/>
      <c r="JE25" s="210"/>
      <c r="JF25" s="214"/>
      <c r="JG25" s="214"/>
      <c r="JH25" s="220"/>
      <c r="JI25" s="281"/>
    </row>
    <row r="26" spans="1:269">
      <c r="A26" s="208" t="s">
        <v>58</v>
      </c>
      <c r="B26" s="2"/>
      <c r="C26" s="3"/>
      <c r="D26" s="3"/>
      <c r="E26" s="3"/>
      <c r="F26" s="3"/>
      <c r="G26" s="3"/>
      <c r="H26" s="3"/>
      <c r="I26" s="270"/>
      <c r="J26" s="143"/>
      <c r="K26" s="3"/>
      <c r="L26" s="3"/>
      <c r="M26" s="220"/>
      <c r="N26" s="281"/>
      <c r="P26" s="208" t="s">
        <v>58</v>
      </c>
      <c r="Q26" s="2"/>
      <c r="R26" s="3"/>
      <c r="S26" s="3"/>
      <c r="T26" s="3"/>
      <c r="U26" s="3"/>
      <c r="V26" s="3"/>
      <c r="W26" s="3"/>
      <c r="X26" s="270"/>
      <c r="Y26" s="143"/>
      <c r="Z26" s="3"/>
      <c r="AA26" s="3"/>
      <c r="AB26" s="220"/>
      <c r="AC26" s="281"/>
      <c r="AE26" s="208" t="s">
        <v>58</v>
      </c>
      <c r="AF26" s="2"/>
      <c r="AG26" s="3"/>
      <c r="AH26" s="3"/>
      <c r="AI26" s="3"/>
      <c r="AJ26" s="3"/>
      <c r="AK26" s="3"/>
      <c r="AL26" s="3"/>
      <c r="AM26" s="270"/>
      <c r="AN26" s="143"/>
      <c r="AO26" s="3"/>
      <c r="AP26" s="3"/>
      <c r="AQ26" s="220"/>
      <c r="AR26" s="281"/>
      <c r="AT26" s="208" t="s">
        <v>58</v>
      </c>
      <c r="AU26" s="2"/>
      <c r="AV26" s="3"/>
      <c r="AW26" s="3"/>
      <c r="AX26" s="3"/>
      <c r="AY26" s="3"/>
      <c r="AZ26" s="3"/>
      <c r="BA26" s="3"/>
      <c r="BB26" s="270"/>
      <c r="BC26" s="143"/>
      <c r="BD26" s="3"/>
      <c r="BE26" s="3"/>
      <c r="BF26" s="220"/>
      <c r="BG26" s="281"/>
      <c r="BI26" s="208" t="s">
        <v>58</v>
      </c>
      <c r="BJ26" s="2"/>
      <c r="BK26" s="3"/>
      <c r="BL26" s="3"/>
      <c r="BM26" s="3"/>
      <c r="BN26" s="3"/>
      <c r="BO26" s="3"/>
      <c r="BP26" s="3"/>
      <c r="BQ26" s="270"/>
      <c r="BR26" s="143"/>
      <c r="BS26" s="3"/>
      <c r="BT26" s="3"/>
      <c r="BU26" s="220"/>
      <c r="BV26" s="281"/>
      <c r="BX26" s="208" t="s">
        <v>58</v>
      </c>
      <c r="BY26" s="2"/>
      <c r="BZ26" s="3"/>
      <c r="CA26" s="3"/>
      <c r="CB26" s="3"/>
      <c r="CC26" s="3"/>
      <c r="CD26" s="3"/>
      <c r="CE26" s="3"/>
      <c r="CF26" s="270"/>
      <c r="CG26" s="143"/>
      <c r="CH26" s="3"/>
      <c r="CI26" s="3"/>
      <c r="CJ26" s="220"/>
      <c r="CK26" s="281"/>
      <c r="CM26" s="208" t="s">
        <v>58</v>
      </c>
      <c r="CN26" s="2"/>
      <c r="CO26" s="3"/>
      <c r="CP26" s="3"/>
      <c r="CQ26" s="3"/>
      <c r="CR26" s="3"/>
      <c r="CS26" s="3"/>
      <c r="CT26" s="3"/>
      <c r="CU26" s="270"/>
      <c r="CV26" s="143"/>
      <c r="CW26" s="3"/>
      <c r="CX26" s="3"/>
      <c r="CY26" s="220"/>
      <c r="CZ26" s="281"/>
      <c r="DB26" s="208" t="s">
        <v>58</v>
      </c>
      <c r="DC26" s="2"/>
      <c r="DD26" s="3"/>
      <c r="DE26" s="3"/>
      <c r="DF26" s="3"/>
      <c r="DG26" s="3"/>
      <c r="DH26" s="3"/>
      <c r="DI26" s="3"/>
      <c r="DJ26" s="270"/>
      <c r="DK26" s="143"/>
      <c r="DL26" s="3"/>
      <c r="DM26" s="3"/>
      <c r="DN26" s="220"/>
      <c r="DO26" s="281"/>
      <c r="DQ26" s="208" t="s">
        <v>58</v>
      </c>
      <c r="DR26" s="2"/>
      <c r="DS26" s="3"/>
      <c r="DT26" s="3"/>
      <c r="DU26" s="3"/>
      <c r="DV26" s="3"/>
      <c r="DW26" s="3"/>
      <c r="DX26" s="3"/>
      <c r="DY26" s="270"/>
      <c r="DZ26" s="143"/>
      <c r="EA26" s="3"/>
      <c r="EB26" s="3"/>
      <c r="EC26" s="220"/>
      <c r="ED26" s="281"/>
      <c r="EF26" s="208" t="s">
        <v>58</v>
      </c>
      <c r="EG26" s="2"/>
      <c r="EH26" s="3"/>
      <c r="EI26" s="3"/>
      <c r="EJ26" s="3"/>
      <c r="EK26" s="3"/>
      <c r="EL26" s="3"/>
      <c r="EM26" s="3"/>
      <c r="EN26" s="270"/>
      <c r="EO26" s="143"/>
      <c r="EP26" s="3"/>
      <c r="EQ26" s="3"/>
      <c r="ER26" s="220"/>
      <c r="ES26" s="281"/>
      <c r="EU26" s="208" t="s">
        <v>58</v>
      </c>
      <c r="EV26" s="2"/>
      <c r="EW26" s="3"/>
      <c r="EX26" s="3"/>
      <c r="EY26" s="3"/>
      <c r="EZ26" s="3"/>
      <c r="FA26" s="3"/>
      <c r="FB26" s="3"/>
      <c r="FC26" s="270"/>
      <c r="FD26" s="143"/>
      <c r="FE26" s="3"/>
      <c r="FF26" s="3"/>
      <c r="FG26" s="220"/>
      <c r="FH26" s="281"/>
      <c r="FJ26" s="208" t="s">
        <v>58</v>
      </c>
      <c r="FK26" s="2"/>
      <c r="FL26" s="3"/>
      <c r="FM26" s="3"/>
      <c r="FN26" s="3"/>
      <c r="FO26" s="3"/>
      <c r="FP26" s="3"/>
      <c r="FQ26" s="3"/>
      <c r="FR26" s="270"/>
      <c r="FS26" s="143"/>
      <c r="FT26" s="3"/>
      <c r="FU26" s="3"/>
      <c r="FV26" s="220"/>
      <c r="FW26" s="281"/>
      <c r="FY26" s="208" t="s">
        <v>58</v>
      </c>
      <c r="FZ26" s="2"/>
      <c r="GA26" s="3"/>
      <c r="GB26" s="3"/>
      <c r="GC26" s="3"/>
      <c r="GD26" s="3"/>
      <c r="GE26" s="3"/>
      <c r="GF26" s="3"/>
      <c r="GG26" s="270"/>
      <c r="GH26" s="143"/>
      <c r="GI26" s="3"/>
      <c r="GJ26" s="3"/>
      <c r="GK26" s="220"/>
      <c r="GL26" s="281"/>
      <c r="GN26" s="208" t="s">
        <v>58</v>
      </c>
      <c r="GO26" s="2"/>
      <c r="GP26" s="3"/>
      <c r="GQ26" s="3"/>
      <c r="GR26" s="3"/>
      <c r="GS26" s="3"/>
      <c r="GT26" s="3"/>
      <c r="GU26" s="3"/>
      <c r="GV26" s="270"/>
      <c r="GW26" s="143"/>
      <c r="GX26" s="3"/>
      <c r="GY26" s="3"/>
      <c r="GZ26" s="220"/>
      <c r="HA26" s="281"/>
      <c r="HC26" s="208" t="s">
        <v>58</v>
      </c>
      <c r="HD26" s="2"/>
      <c r="HE26" s="3"/>
      <c r="HF26" s="3"/>
      <c r="HG26" s="3"/>
      <c r="HH26" s="3"/>
      <c r="HI26" s="3"/>
      <c r="HJ26" s="3"/>
      <c r="HK26" s="270"/>
      <c r="HL26" s="143"/>
      <c r="HM26" s="3"/>
      <c r="HN26" s="3"/>
      <c r="HO26" s="220"/>
      <c r="HP26" s="281"/>
      <c r="HR26" s="208" t="s">
        <v>58</v>
      </c>
      <c r="HS26" s="2"/>
      <c r="HT26" s="3"/>
      <c r="HU26" s="3"/>
      <c r="HV26" s="3"/>
      <c r="HW26" s="3"/>
      <c r="HX26" s="3"/>
      <c r="HY26" s="3"/>
      <c r="HZ26" s="270"/>
      <c r="IA26" s="143"/>
      <c r="IB26" s="3"/>
      <c r="IC26" s="3"/>
      <c r="ID26" s="220"/>
      <c r="IE26" s="281"/>
      <c r="IG26" s="208" t="s">
        <v>58</v>
      </c>
      <c r="IH26" s="2"/>
      <c r="II26" s="3"/>
      <c r="IJ26" s="3"/>
      <c r="IK26" s="3"/>
      <c r="IL26" s="3"/>
      <c r="IM26" s="3"/>
      <c r="IN26" s="3"/>
      <c r="IO26" s="270"/>
      <c r="IP26" s="143"/>
      <c r="IQ26" s="3"/>
      <c r="IR26" s="3"/>
      <c r="IS26" s="220"/>
      <c r="IT26" s="281"/>
      <c r="IV26" s="208" t="s">
        <v>58</v>
      </c>
      <c r="IW26" s="2"/>
      <c r="IX26" s="3"/>
      <c r="IY26" s="3"/>
      <c r="IZ26" s="3"/>
      <c r="JA26" s="3"/>
      <c r="JB26" s="3"/>
      <c r="JC26" s="3"/>
      <c r="JD26" s="270"/>
      <c r="JE26" s="143"/>
      <c r="JF26" s="3"/>
      <c r="JG26" s="3"/>
      <c r="JH26" s="220"/>
      <c r="JI26" s="281"/>
    </row>
    <row r="27" spans="1:269" s="69" customFormat="1">
      <c r="A27" s="98" t="s">
        <v>77</v>
      </c>
      <c r="B27" s="225">
        <v>94</v>
      </c>
      <c r="C27" s="225">
        <v>150</v>
      </c>
      <c r="D27" s="225">
        <v>92</v>
      </c>
      <c r="E27" s="225">
        <v>125</v>
      </c>
      <c r="F27" s="225">
        <v>97</v>
      </c>
      <c r="G27" s="102">
        <f>SUM(B27:F27)</f>
        <v>558</v>
      </c>
      <c r="H27" s="102"/>
      <c r="I27" s="267"/>
      <c r="J27" s="206">
        <f>MAX(B27:F27)</f>
        <v>150</v>
      </c>
      <c r="K27" s="3"/>
      <c r="L27" s="3"/>
      <c r="M27" s="220"/>
      <c r="N27" s="281"/>
      <c r="P27" s="98" t="s">
        <v>77</v>
      </c>
      <c r="Q27" s="225">
        <v>100</v>
      </c>
      <c r="R27" s="225">
        <v>101</v>
      </c>
      <c r="S27" s="225">
        <v>119</v>
      </c>
      <c r="T27" s="225">
        <v>106</v>
      </c>
      <c r="U27" s="225">
        <v>127</v>
      </c>
      <c r="V27" s="102">
        <f>SUM(Q27:U27)</f>
        <v>553</v>
      </c>
      <c r="W27" s="102"/>
      <c r="X27" s="267"/>
      <c r="Y27" s="206">
        <f>MAX(Q27:U27)</f>
        <v>127</v>
      </c>
      <c r="Z27" s="3"/>
      <c r="AA27" s="3"/>
      <c r="AB27" s="220"/>
      <c r="AC27" s="281"/>
      <c r="AE27" s="98" t="s">
        <v>77</v>
      </c>
      <c r="AF27" s="225">
        <v>123</v>
      </c>
      <c r="AG27" s="225">
        <v>91</v>
      </c>
      <c r="AH27" s="225">
        <v>105</v>
      </c>
      <c r="AI27" s="225">
        <v>111</v>
      </c>
      <c r="AJ27" s="225">
        <v>130</v>
      </c>
      <c r="AK27" s="102">
        <f>SUM(AF27:AJ27)</f>
        <v>560</v>
      </c>
      <c r="AL27" s="102"/>
      <c r="AM27" s="267"/>
      <c r="AN27" s="206">
        <f>MAX(AF27:AJ27)</f>
        <v>130</v>
      </c>
      <c r="AO27" s="3"/>
      <c r="AP27" s="3"/>
      <c r="AQ27" s="220"/>
      <c r="AR27" s="281"/>
      <c r="AT27" s="98" t="s">
        <v>77</v>
      </c>
      <c r="AU27" s="225">
        <v>133</v>
      </c>
      <c r="AV27" s="225">
        <v>106</v>
      </c>
      <c r="AW27" s="225">
        <v>102</v>
      </c>
      <c r="AX27" s="225">
        <v>116</v>
      </c>
      <c r="AY27" s="225">
        <v>101</v>
      </c>
      <c r="AZ27" s="102">
        <f>SUM(AU27:AY27)</f>
        <v>558</v>
      </c>
      <c r="BA27" s="102"/>
      <c r="BB27" s="267"/>
      <c r="BC27" s="206">
        <f>MAX(AU27:AY27)</f>
        <v>133</v>
      </c>
      <c r="BD27" s="3"/>
      <c r="BE27" s="3"/>
      <c r="BF27" s="220"/>
      <c r="BG27" s="281"/>
      <c r="BI27" s="98" t="s">
        <v>77</v>
      </c>
      <c r="BJ27" s="225">
        <v>105</v>
      </c>
      <c r="BK27" s="225">
        <v>110</v>
      </c>
      <c r="BL27" s="225">
        <v>113</v>
      </c>
      <c r="BM27" s="225">
        <v>122</v>
      </c>
      <c r="BN27" s="225">
        <v>111</v>
      </c>
      <c r="BO27" s="102">
        <f>SUM(BJ27:BN27)</f>
        <v>561</v>
      </c>
      <c r="BP27" s="102"/>
      <c r="BQ27" s="267"/>
      <c r="BR27" s="206">
        <f>MAX(BJ27:BN27)</f>
        <v>122</v>
      </c>
      <c r="BS27" s="3"/>
      <c r="BT27" s="3"/>
      <c r="BU27" s="220"/>
      <c r="BV27" s="281"/>
      <c r="BX27" s="98" t="s">
        <v>77</v>
      </c>
      <c r="BY27" s="225">
        <v>88</v>
      </c>
      <c r="BZ27" s="225">
        <v>104</v>
      </c>
      <c r="CA27" s="225">
        <v>116</v>
      </c>
      <c r="CB27" s="225">
        <v>114</v>
      </c>
      <c r="CC27" s="225">
        <v>109</v>
      </c>
      <c r="CD27" s="102">
        <f>SUM(BY27:CC27)</f>
        <v>531</v>
      </c>
      <c r="CE27" s="102"/>
      <c r="CF27" s="267"/>
      <c r="CG27" s="206">
        <f>MAX(BY27:CC27)</f>
        <v>116</v>
      </c>
      <c r="CH27" s="3"/>
      <c r="CI27" s="3"/>
      <c r="CJ27" s="220"/>
      <c r="CK27" s="281"/>
      <c r="CM27" s="98" t="s">
        <v>77</v>
      </c>
      <c r="CN27" s="225">
        <v>105</v>
      </c>
      <c r="CO27" s="225">
        <v>118</v>
      </c>
      <c r="CP27" s="225">
        <v>108</v>
      </c>
      <c r="CQ27" s="225">
        <v>108</v>
      </c>
      <c r="CR27" s="225">
        <v>110</v>
      </c>
      <c r="CS27" s="102">
        <f>SUM(CN27:CR27)</f>
        <v>549</v>
      </c>
      <c r="CT27" s="102"/>
      <c r="CU27" s="267"/>
      <c r="CV27" s="206">
        <f>MAX(CN27:CR27)</f>
        <v>118</v>
      </c>
      <c r="CW27" s="3"/>
      <c r="CX27" s="3"/>
      <c r="CY27" s="220"/>
      <c r="CZ27" s="281"/>
      <c r="DB27" s="98" t="s">
        <v>77</v>
      </c>
      <c r="DC27" s="225">
        <v>91</v>
      </c>
      <c r="DD27" s="225">
        <v>109</v>
      </c>
      <c r="DE27" s="225">
        <v>120</v>
      </c>
      <c r="DF27" s="225">
        <v>99</v>
      </c>
      <c r="DG27" s="225">
        <v>104</v>
      </c>
      <c r="DH27" s="102">
        <f>SUM(DC27:DG27)</f>
        <v>523</v>
      </c>
      <c r="DI27" s="102"/>
      <c r="DJ27" s="267"/>
      <c r="DK27" s="206">
        <f>MAX(DC27:DG27)</f>
        <v>120</v>
      </c>
      <c r="DL27" s="3"/>
      <c r="DM27" s="3"/>
      <c r="DN27" s="220"/>
      <c r="DO27" s="281"/>
      <c r="DQ27" s="98" t="s">
        <v>77</v>
      </c>
      <c r="DR27" s="225">
        <v>104</v>
      </c>
      <c r="DS27" s="225">
        <v>103</v>
      </c>
      <c r="DT27" s="225">
        <v>118</v>
      </c>
      <c r="DU27" s="225">
        <v>104</v>
      </c>
      <c r="DV27" s="225">
        <v>128</v>
      </c>
      <c r="DW27" s="102">
        <f>SUM(DR27:DV27)</f>
        <v>557</v>
      </c>
      <c r="DX27" s="102"/>
      <c r="DY27" s="267"/>
      <c r="DZ27" s="206">
        <f>MAX(DR27:DV27)</f>
        <v>128</v>
      </c>
      <c r="EA27" s="3"/>
      <c r="EB27" s="3"/>
      <c r="EC27" s="220"/>
      <c r="ED27" s="281"/>
      <c r="EF27" s="98" t="s">
        <v>77</v>
      </c>
      <c r="EG27" s="225">
        <v>101</v>
      </c>
      <c r="EH27" s="225">
        <v>111</v>
      </c>
      <c r="EI27" s="225">
        <v>107</v>
      </c>
      <c r="EJ27" s="225">
        <v>99</v>
      </c>
      <c r="EK27" s="225">
        <v>121</v>
      </c>
      <c r="EL27" s="102">
        <f>SUM(EG27:EK27)</f>
        <v>539</v>
      </c>
      <c r="EM27" s="102"/>
      <c r="EN27" s="267"/>
      <c r="EO27" s="206">
        <f>MAX(EG27:EK27)</f>
        <v>121</v>
      </c>
      <c r="EP27" s="3"/>
      <c r="EQ27" s="3"/>
      <c r="ER27" s="220"/>
      <c r="ES27" s="281"/>
      <c r="EU27" s="98" t="s">
        <v>77</v>
      </c>
      <c r="EV27" s="225">
        <v>102</v>
      </c>
      <c r="EW27" s="225">
        <v>141</v>
      </c>
      <c r="EX27" s="225">
        <v>91</v>
      </c>
      <c r="EY27" s="225">
        <v>123</v>
      </c>
      <c r="EZ27" s="225">
        <v>99</v>
      </c>
      <c r="FA27" s="102">
        <f>SUM(EV27:EZ27)</f>
        <v>556</v>
      </c>
      <c r="FB27" s="102"/>
      <c r="FC27" s="267"/>
      <c r="FD27" s="206">
        <f>MAX(EV27:EZ27)</f>
        <v>141</v>
      </c>
      <c r="FE27" s="3"/>
      <c r="FF27" s="3"/>
      <c r="FG27" s="220"/>
      <c r="FH27" s="281"/>
      <c r="FJ27" s="98" t="s">
        <v>77</v>
      </c>
      <c r="FK27" s="225">
        <v>92</v>
      </c>
      <c r="FL27" s="225">
        <v>94</v>
      </c>
      <c r="FM27" s="225">
        <v>87</v>
      </c>
      <c r="FN27" s="225">
        <v>123</v>
      </c>
      <c r="FO27" s="225">
        <v>105</v>
      </c>
      <c r="FP27" s="102">
        <f>SUM(FK27:FO27)</f>
        <v>501</v>
      </c>
      <c r="FQ27" s="102"/>
      <c r="FR27" s="267"/>
      <c r="FS27" s="206">
        <f>MAX(FK27:FO27)</f>
        <v>123</v>
      </c>
      <c r="FT27" s="3"/>
      <c r="FU27" s="3"/>
      <c r="FV27" s="220"/>
      <c r="FW27" s="281"/>
      <c r="FY27" s="117" t="s">
        <v>387</v>
      </c>
      <c r="FZ27" s="225">
        <v>118</v>
      </c>
      <c r="GA27" s="225">
        <v>97</v>
      </c>
      <c r="GB27" s="225">
        <v>125</v>
      </c>
      <c r="GC27" s="225">
        <v>119</v>
      </c>
      <c r="GD27" s="225">
        <v>105</v>
      </c>
      <c r="GE27" s="102">
        <f>SUM(FZ27:GD27)</f>
        <v>564</v>
      </c>
      <c r="GF27" s="102"/>
      <c r="GG27" s="267"/>
      <c r="GH27" s="206">
        <f>MAX(FZ27:GD27)</f>
        <v>125</v>
      </c>
      <c r="GI27" s="3"/>
      <c r="GJ27" s="3"/>
      <c r="GK27" s="220"/>
      <c r="GL27" s="281"/>
      <c r="GN27" s="98" t="s">
        <v>77</v>
      </c>
      <c r="GO27" s="225"/>
      <c r="GP27" s="225"/>
      <c r="GQ27" s="225"/>
      <c r="GR27" s="225"/>
      <c r="GS27" s="225"/>
      <c r="GT27" s="102">
        <f>SUM(GO27:GS27)</f>
        <v>0</v>
      </c>
      <c r="GU27" s="102"/>
      <c r="GV27" s="267"/>
      <c r="GW27" s="206">
        <f>MAX(GO27:GS27)</f>
        <v>0</v>
      </c>
      <c r="GX27" s="3"/>
      <c r="GY27" s="3"/>
      <c r="GZ27" s="220"/>
      <c r="HA27" s="281"/>
      <c r="HC27" s="98" t="s">
        <v>77</v>
      </c>
      <c r="HD27" s="225"/>
      <c r="HE27" s="225"/>
      <c r="HF27" s="225"/>
      <c r="HG27" s="225"/>
      <c r="HH27" s="225"/>
      <c r="HI27" s="102">
        <f>SUM(HD27:HH27)</f>
        <v>0</v>
      </c>
      <c r="HJ27" s="102"/>
      <c r="HK27" s="267"/>
      <c r="HL27" s="206">
        <f>MAX(HD27:HH27)</f>
        <v>0</v>
      </c>
      <c r="HM27" s="3"/>
      <c r="HN27" s="3"/>
      <c r="HO27" s="220"/>
      <c r="HP27" s="281"/>
      <c r="HR27" s="98" t="s">
        <v>77</v>
      </c>
      <c r="HS27" s="225"/>
      <c r="HT27" s="225"/>
      <c r="HU27" s="225"/>
      <c r="HV27" s="225"/>
      <c r="HW27" s="225"/>
      <c r="HX27" s="102">
        <f>SUM(HS27:HW27)</f>
        <v>0</v>
      </c>
      <c r="HY27" s="102"/>
      <c r="HZ27" s="267"/>
      <c r="IA27" s="206">
        <f>MAX(HS27:HW27)</f>
        <v>0</v>
      </c>
      <c r="IB27" s="3"/>
      <c r="IC27" s="3"/>
      <c r="ID27" s="220"/>
      <c r="IE27" s="281"/>
      <c r="IG27" s="98" t="s">
        <v>77</v>
      </c>
      <c r="IH27" s="225"/>
      <c r="II27" s="225"/>
      <c r="IJ27" s="225"/>
      <c r="IK27" s="225"/>
      <c r="IL27" s="225"/>
      <c r="IM27" s="102">
        <f>SUM(IH27:IL27)</f>
        <v>0</v>
      </c>
      <c r="IN27" s="102"/>
      <c r="IO27" s="267"/>
      <c r="IP27" s="206">
        <f>MAX(IH27:IL27)</f>
        <v>0</v>
      </c>
      <c r="IQ27" s="3"/>
      <c r="IR27" s="3"/>
      <c r="IS27" s="220"/>
      <c r="IT27" s="281"/>
      <c r="IV27" s="98" t="s">
        <v>77</v>
      </c>
      <c r="IW27" s="225"/>
      <c r="IX27" s="225"/>
      <c r="IY27" s="225"/>
      <c r="IZ27" s="225"/>
      <c r="JA27" s="225"/>
      <c r="JB27" s="102">
        <f>SUM(IW27:JA27)</f>
        <v>0</v>
      </c>
      <c r="JC27" s="102"/>
      <c r="JD27" s="267"/>
      <c r="JE27" s="206">
        <f>MAX(IW27:JA27)</f>
        <v>0</v>
      </c>
      <c r="JF27" s="3"/>
      <c r="JG27" s="3"/>
      <c r="JH27" s="220"/>
      <c r="JI27" s="281"/>
    </row>
    <row r="28" spans="1:269" s="69" customFormat="1">
      <c r="A28" s="98" t="s">
        <v>78</v>
      </c>
      <c r="B28" s="225">
        <v>155</v>
      </c>
      <c r="C28" s="225">
        <v>157</v>
      </c>
      <c r="D28" s="225">
        <v>144</v>
      </c>
      <c r="E28" s="225">
        <v>110</v>
      </c>
      <c r="F28" s="225">
        <v>146</v>
      </c>
      <c r="G28" s="102">
        <f>SUM(B28:F28)</f>
        <v>712</v>
      </c>
      <c r="H28" s="102"/>
      <c r="I28" s="267"/>
      <c r="J28" s="206">
        <f>MAX(B28:F28)</f>
        <v>157</v>
      </c>
      <c r="K28" s="3"/>
      <c r="L28" s="3"/>
      <c r="M28" s="220"/>
      <c r="N28" s="281"/>
      <c r="P28" s="98" t="s">
        <v>78</v>
      </c>
      <c r="Q28" s="225">
        <v>152</v>
      </c>
      <c r="R28" s="225">
        <v>113</v>
      </c>
      <c r="S28" s="225">
        <v>122</v>
      </c>
      <c r="T28" s="225">
        <v>116</v>
      </c>
      <c r="U28" s="225">
        <v>138</v>
      </c>
      <c r="V28" s="102">
        <f>SUM(Q28:U28)</f>
        <v>641</v>
      </c>
      <c r="W28" s="102"/>
      <c r="X28" s="267"/>
      <c r="Y28" s="206">
        <f>MAX(Q28:U28)</f>
        <v>152</v>
      </c>
      <c r="Z28" s="3"/>
      <c r="AA28" s="3"/>
      <c r="AB28" s="220"/>
      <c r="AC28" s="281"/>
      <c r="AE28" s="98" t="s">
        <v>78</v>
      </c>
      <c r="AF28" s="225">
        <v>133</v>
      </c>
      <c r="AG28" s="225">
        <v>109</v>
      </c>
      <c r="AH28" s="225">
        <v>132</v>
      </c>
      <c r="AI28" s="225">
        <v>132</v>
      </c>
      <c r="AJ28" s="225">
        <v>133</v>
      </c>
      <c r="AK28" s="102">
        <f>SUM(AF28:AJ28)</f>
        <v>639</v>
      </c>
      <c r="AL28" s="102"/>
      <c r="AM28" s="267"/>
      <c r="AN28" s="206">
        <f>MAX(AF28:AJ28)</f>
        <v>133</v>
      </c>
      <c r="AO28" s="3"/>
      <c r="AP28" s="3"/>
      <c r="AQ28" s="220"/>
      <c r="AR28" s="281"/>
      <c r="AT28" s="98" t="s">
        <v>78</v>
      </c>
      <c r="AU28" s="225">
        <v>140</v>
      </c>
      <c r="AV28" s="225">
        <v>140</v>
      </c>
      <c r="AW28" s="225">
        <v>146</v>
      </c>
      <c r="AX28" s="225">
        <v>125</v>
      </c>
      <c r="AY28" s="225">
        <v>117</v>
      </c>
      <c r="AZ28" s="102">
        <f>SUM(AU28:AY28)</f>
        <v>668</v>
      </c>
      <c r="BA28" s="102"/>
      <c r="BB28" s="267"/>
      <c r="BC28" s="206">
        <f>MAX(AU28:AY28)</f>
        <v>146</v>
      </c>
      <c r="BD28" s="3"/>
      <c r="BE28" s="3"/>
      <c r="BF28" s="220"/>
      <c r="BG28" s="281"/>
      <c r="BI28" s="117" t="s">
        <v>387</v>
      </c>
      <c r="BJ28" s="225">
        <v>109</v>
      </c>
      <c r="BK28" s="225">
        <v>129</v>
      </c>
      <c r="BL28" s="225">
        <v>114</v>
      </c>
      <c r="BM28" s="225">
        <v>109</v>
      </c>
      <c r="BN28" s="225">
        <v>100</v>
      </c>
      <c r="BO28" s="102">
        <f>SUM(BJ28:BN28)</f>
        <v>561</v>
      </c>
      <c r="BP28" s="102"/>
      <c r="BQ28" s="267"/>
      <c r="BR28" s="206">
        <f>MAX(BJ28:BN28)</f>
        <v>129</v>
      </c>
      <c r="BS28" s="3"/>
      <c r="BT28" s="3"/>
      <c r="BU28" s="220" t="e">
        <f>MAX('7'!A58:F58+Teams!CM40:CR40)</f>
        <v>#VALUE!</v>
      </c>
      <c r="BV28" s="281"/>
      <c r="BX28" s="98" t="s">
        <v>78</v>
      </c>
      <c r="BY28" s="225">
        <v>124</v>
      </c>
      <c r="BZ28" s="225">
        <v>152</v>
      </c>
      <c r="CA28" s="225">
        <v>99</v>
      </c>
      <c r="CB28" s="225">
        <v>102</v>
      </c>
      <c r="CC28" s="225">
        <v>141</v>
      </c>
      <c r="CD28" s="102">
        <f>SUM(BY28:CC28)</f>
        <v>618</v>
      </c>
      <c r="CE28" s="102"/>
      <c r="CF28" s="267"/>
      <c r="CG28" s="206">
        <f>MAX(BY28:CC28)</f>
        <v>152</v>
      </c>
      <c r="CH28" s="3"/>
      <c r="CI28" s="3"/>
      <c r="CJ28" s="220"/>
      <c r="CK28" s="281"/>
      <c r="CM28" s="98" t="s">
        <v>78</v>
      </c>
      <c r="CN28" s="225">
        <v>128</v>
      </c>
      <c r="CO28" s="225">
        <v>139</v>
      </c>
      <c r="CP28" s="225">
        <v>161</v>
      </c>
      <c r="CQ28" s="225">
        <v>97</v>
      </c>
      <c r="CR28" s="225">
        <v>136</v>
      </c>
      <c r="CS28" s="102">
        <f>SUM(CN28:CR28)</f>
        <v>661</v>
      </c>
      <c r="CT28" s="102"/>
      <c r="CU28" s="267"/>
      <c r="CV28" s="206">
        <f>MAX(CN28:CR28)</f>
        <v>161</v>
      </c>
      <c r="CW28" s="3"/>
      <c r="CX28" s="3"/>
      <c r="CY28" s="220"/>
      <c r="CZ28" s="281"/>
      <c r="DB28" s="98" t="s">
        <v>78</v>
      </c>
      <c r="DC28" s="225">
        <v>132</v>
      </c>
      <c r="DD28" s="225">
        <v>132</v>
      </c>
      <c r="DE28" s="225">
        <v>125</v>
      </c>
      <c r="DF28" s="225">
        <v>146</v>
      </c>
      <c r="DG28" s="225">
        <v>124</v>
      </c>
      <c r="DH28" s="102">
        <f>SUM(DC28:DG28)</f>
        <v>659</v>
      </c>
      <c r="DI28" s="102"/>
      <c r="DJ28" s="267"/>
      <c r="DK28" s="206">
        <f>MAX(DC28:DG28)</f>
        <v>146</v>
      </c>
      <c r="DL28" s="3"/>
      <c r="DM28" s="3"/>
      <c r="DN28" s="220"/>
      <c r="DO28" s="281"/>
      <c r="DQ28" s="98" t="s">
        <v>429</v>
      </c>
      <c r="DR28" s="225">
        <v>126</v>
      </c>
      <c r="DS28" s="225">
        <v>126</v>
      </c>
      <c r="DT28" s="225">
        <v>126</v>
      </c>
      <c r="DU28" s="225">
        <v>126</v>
      </c>
      <c r="DV28" s="225">
        <v>126</v>
      </c>
      <c r="DW28" s="102">
        <f>SUM(DR28:DV28)</f>
        <v>630</v>
      </c>
      <c r="DX28" s="102"/>
      <c r="DY28" s="267"/>
      <c r="DZ28" s="206">
        <f>MAX(DR28:DV28)</f>
        <v>126</v>
      </c>
      <c r="EA28" s="3"/>
      <c r="EB28" s="3"/>
      <c r="EC28" s="220"/>
      <c r="ED28" s="281"/>
      <c r="EF28" s="98" t="s">
        <v>78</v>
      </c>
      <c r="EG28" s="225">
        <v>120</v>
      </c>
      <c r="EH28" s="225">
        <v>100</v>
      </c>
      <c r="EI28" s="225">
        <v>113</v>
      </c>
      <c r="EJ28" s="225">
        <v>102</v>
      </c>
      <c r="EK28" s="225">
        <v>120</v>
      </c>
      <c r="EL28" s="102">
        <f>SUM(EG28:EK28)</f>
        <v>555</v>
      </c>
      <c r="EM28" s="102"/>
      <c r="EN28" s="267"/>
      <c r="EO28" s="206">
        <f>MAX(EG28:EK28)</f>
        <v>120</v>
      </c>
      <c r="EP28" s="3"/>
      <c r="EQ28" s="3"/>
      <c r="ER28" s="220"/>
      <c r="ES28" s="281"/>
      <c r="EU28" s="98" t="s">
        <v>78</v>
      </c>
      <c r="EV28" s="225">
        <v>137</v>
      </c>
      <c r="EW28" s="225">
        <v>128</v>
      </c>
      <c r="EX28" s="225">
        <v>120</v>
      </c>
      <c r="EY28" s="225">
        <v>160</v>
      </c>
      <c r="EZ28" s="225">
        <v>107</v>
      </c>
      <c r="FA28" s="102">
        <f>SUM(EV28:EZ28)</f>
        <v>652</v>
      </c>
      <c r="FB28" s="102"/>
      <c r="FC28" s="267"/>
      <c r="FD28" s="206">
        <f>MAX(EV28:EZ28)</f>
        <v>160</v>
      </c>
      <c r="FE28" s="3"/>
      <c r="FF28" s="3"/>
      <c r="FG28" s="220"/>
      <c r="FH28" s="281"/>
      <c r="FJ28" s="117" t="s">
        <v>466</v>
      </c>
      <c r="FK28" s="225">
        <v>131</v>
      </c>
      <c r="FL28" s="225">
        <v>119</v>
      </c>
      <c r="FM28" s="225">
        <v>116</v>
      </c>
      <c r="FN28" s="225">
        <v>121</v>
      </c>
      <c r="FO28" s="225">
        <v>108</v>
      </c>
      <c r="FP28" s="102">
        <f>SUM(FK28:FO28)</f>
        <v>595</v>
      </c>
      <c r="FQ28" s="102"/>
      <c r="FR28" s="267"/>
      <c r="FS28" s="206">
        <f>MAX(FK28:FO28)</f>
        <v>131</v>
      </c>
      <c r="FT28" s="3"/>
      <c r="FU28" s="3"/>
      <c r="FV28" s="220"/>
      <c r="FW28" s="281"/>
      <c r="FY28" s="98" t="s">
        <v>78</v>
      </c>
      <c r="FZ28" s="225">
        <v>154</v>
      </c>
      <c r="GA28" s="225">
        <v>125</v>
      </c>
      <c r="GB28" s="225">
        <v>147</v>
      </c>
      <c r="GC28" s="225">
        <v>108</v>
      </c>
      <c r="GD28" s="225">
        <v>119</v>
      </c>
      <c r="GE28" s="102">
        <f>SUM(FZ28:GD28)</f>
        <v>653</v>
      </c>
      <c r="GF28" s="102"/>
      <c r="GG28" s="267"/>
      <c r="GH28" s="206">
        <f>MAX(FZ28:GD28)</f>
        <v>154</v>
      </c>
      <c r="GI28" s="3"/>
      <c r="GJ28" s="3"/>
      <c r="GK28" s="220"/>
      <c r="GL28" s="281"/>
      <c r="GN28" s="98" t="s">
        <v>78</v>
      </c>
      <c r="GO28" s="225"/>
      <c r="GP28" s="225"/>
      <c r="GQ28" s="225"/>
      <c r="GR28" s="225"/>
      <c r="GS28" s="225"/>
      <c r="GT28" s="102">
        <f>SUM(GO28:GS28)</f>
        <v>0</v>
      </c>
      <c r="GU28" s="102"/>
      <c r="GV28" s="267"/>
      <c r="GW28" s="206">
        <f>MAX(GO28:GS28)</f>
        <v>0</v>
      </c>
      <c r="GX28" s="3"/>
      <c r="GY28" s="3"/>
      <c r="GZ28" s="220"/>
      <c r="HA28" s="281"/>
      <c r="HC28" s="98" t="s">
        <v>78</v>
      </c>
      <c r="HD28" s="225"/>
      <c r="HE28" s="225"/>
      <c r="HF28" s="225"/>
      <c r="HG28" s="225"/>
      <c r="HH28" s="225"/>
      <c r="HI28" s="102">
        <f>SUM(HD28:HH28)</f>
        <v>0</v>
      </c>
      <c r="HJ28" s="102"/>
      <c r="HK28" s="267"/>
      <c r="HL28" s="206">
        <f>MAX(HD28:HH28)</f>
        <v>0</v>
      </c>
      <c r="HM28" s="3"/>
      <c r="HN28" s="3"/>
      <c r="HO28" s="220"/>
      <c r="HP28" s="281"/>
      <c r="HR28" s="98" t="s">
        <v>78</v>
      </c>
      <c r="HS28" s="225"/>
      <c r="HT28" s="225"/>
      <c r="HU28" s="225"/>
      <c r="HV28" s="225"/>
      <c r="HW28" s="225"/>
      <c r="HX28" s="102">
        <f>SUM(HS28:HW28)</f>
        <v>0</v>
      </c>
      <c r="HY28" s="102"/>
      <c r="HZ28" s="267"/>
      <c r="IA28" s="206">
        <f>MAX(HS28:HW28)</f>
        <v>0</v>
      </c>
      <c r="IB28" s="3"/>
      <c r="IC28" s="3"/>
      <c r="ID28" s="220"/>
      <c r="IE28" s="281"/>
      <c r="IG28" s="98" t="s">
        <v>78</v>
      </c>
      <c r="IH28" s="225"/>
      <c r="II28" s="225"/>
      <c r="IJ28" s="225"/>
      <c r="IK28" s="225"/>
      <c r="IL28" s="225"/>
      <c r="IM28" s="102">
        <f>SUM(IH28:IL28)</f>
        <v>0</v>
      </c>
      <c r="IN28" s="102"/>
      <c r="IO28" s="267"/>
      <c r="IP28" s="206">
        <f>MAX(IH28:IL28)</f>
        <v>0</v>
      </c>
      <c r="IQ28" s="3"/>
      <c r="IR28" s="3"/>
      <c r="IS28" s="220"/>
      <c r="IT28" s="281"/>
      <c r="IV28" s="98" t="s">
        <v>78</v>
      </c>
      <c r="IW28" s="225"/>
      <c r="IX28" s="225"/>
      <c r="IY28" s="225"/>
      <c r="IZ28" s="225"/>
      <c r="JA28" s="225"/>
      <c r="JB28" s="102">
        <f>SUM(IW28:JA28)</f>
        <v>0</v>
      </c>
      <c r="JC28" s="102"/>
      <c r="JD28" s="267"/>
      <c r="JE28" s="206">
        <f>MAX(IW28:JA28)</f>
        <v>0</v>
      </c>
      <c r="JF28" s="3"/>
      <c r="JG28" s="3"/>
      <c r="JH28" s="220"/>
      <c r="JI28" s="281"/>
    </row>
    <row r="29" spans="1:269" s="69" customFormat="1">
      <c r="A29" s="241" t="s">
        <v>58</v>
      </c>
      <c r="B29" s="3">
        <f t="shared" ref="B29:C29" si="81">SUM(B27:B28)</f>
        <v>249</v>
      </c>
      <c r="C29" s="3">
        <f t="shared" si="81"/>
        <v>307</v>
      </c>
      <c r="D29" s="3">
        <f t="shared" ref="D29" si="82">SUM(D27:D28)</f>
        <v>236</v>
      </c>
      <c r="E29" s="3">
        <f t="shared" ref="E29" si="83">SUM(E27:E28)</f>
        <v>235</v>
      </c>
      <c r="F29" s="3">
        <f t="shared" ref="F29" si="84">SUM(F27:F28)</f>
        <v>243</v>
      </c>
      <c r="G29" s="296"/>
      <c r="H29" s="3"/>
      <c r="I29" s="270"/>
      <c r="J29" s="143"/>
      <c r="K29" s="3">
        <f>MAX(B29:F29)</f>
        <v>307</v>
      </c>
      <c r="L29" s="3"/>
      <c r="M29" s="220"/>
      <c r="N29" s="281"/>
      <c r="P29" s="241" t="s">
        <v>58</v>
      </c>
      <c r="Q29" s="3">
        <f>SUM(Q27:Q28)</f>
        <v>252</v>
      </c>
      <c r="R29" s="3">
        <f t="shared" ref="R29:U29" si="85">SUM(R27:R28)</f>
        <v>214</v>
      </c>
      <c r="S29" s="3">
        <f t="shared" si="85"/>
        <v>241</v>
      </c>
      <c r="T29" s="3">
        <f t="shared" si="85"/>
        <v>222</v>
      </c>
      <c r="U29" s="3">
        <f t="shared" si="85"/>
        <v>265</v>
      </c>
      <c r="V29" s="296"/>
      <c r="W29" s="3"/>
      <c r="X29" s="270"/>
      <c r="Y29" s="143"/>
      <c r="Z29" s="3">
        <f>MAX(Q29:U29)</f>
        <v>265</v>
      </c>
      <c r="AA29" s="3"/>
      <c r="AB29" s="220"/>
      <c r="AC29" s="281"/>
      <c r="AE29" s="241" t="s">
        <v>58</v>
      </c>
      <c r="AF29" s="3">
        <f>SUM(AF27:AF28)</f>
        <v>256</v>
      </c>
      <c r="AG29" s="3">
        <f t="shared" ref="AG29:AJ29" si="86">SUM(AG27:AG28)</f>
        <v>200</v>
      </c>
      <c r="AH29" s="3">
        <f t="shared" si="86"/>
        <v>237</v>
      </c>
      <c r="AI29" s="3">
        <f t="shared" si="86"/>
        <v>243</v>
      </c>
      <c r="AJ29" s="3">
        <f t="shared" si="86"/>
        <v>263</v>
      </c>
      <c r="AK29" s="296"/>
      <c r="AL29" s="3"/>
      <c r="AM29" s="270"/>
      <c r="AN29" s="143"/>
      <c r="AO29" s="3">
        <f>MAX(AF29:AJ29)</f>
        <v>263</v>
      </c>
      <c r="AP29" s="3"/>
      <c r="AQ29" s="220"/>
      <c r="AR29" s="281"/>
      <c r="AT29" s="241" t="s">
        <v>58</v>
      </c>
      <c r="AU29" s="3">
        <f>SUM(AU27:AU28)</f>
        <v>273</v>
      </c>
      <c r="AV29" s="3">
        <f t="shared" ref="AV29:AY29" si="87">SUM(AV27:AV28)</f>
        <v>246</v>
      </c>
      <c r="AW29" s="3">
        <f t="shared" si="87"/>
        <v>248</v>
      </c>
      <c r="AX29" s="3">
        <f t="shared" si="87"/>
        <v>241</v>
      </c>
      <c r="AY29" s="3">
        <f t="shared" si="87"/>
        <v>218</v>
      </c>
      <c r="AZ29" s="296"/>
      <c r="BA29" s="3"/>
      <c r="BB29" s="270"/>
      <c r="BC29" s="143"/>
      <c r="BD29" s="3">
        <f>MAX(AU29:AY29)</f>
        <v>273</v>
      </c>
      <c r="BE29" s="3"/>
      <c r="BF29" s="220"/>
      <c r="BG29" s="281"/>
      <c r="BI29" s="241" t="s">
        <v>58</v>
      </c>
      <c r="BJ29" s="3">
        <f>SUM(BJ27:BJ28)</f>
        <v>214</v>
      </c>
      <c r="BK29" s="3">
        <f t="shared" ref="BK29:BN29" si="88">SUM(BK27:BK28)</f>
        <v>239</v>
      </c>
      <c r="BL29" s="3">
        <f t="shared" si="88"/>
        <v>227</v>
      </c>
      <c r="BM29" s="3">
        <f t="shared" si="88"/>
        <v>231</v>
      </c>
      <c r="BN29" s="3">
        <f t="shared" si="88"/>
        <v>211</v>
      </c>
      <c r="BO29" s="296"/>
      <c r="BP29" s="3"/>
      <c r="BQ29" s="270"/>
      <c r="BR29" s="143"/>
      <c r="BS29" s="3">
        <f>MAX(BJ29:BN29)</f>
        <v>239</v>
      </c>
      <c r="BT29" s="3"/>
      <c r="BU29" s="220"/>
      <c r="BV29" s="281"/>
      <c r="BX29" s="241" t="s">
        <v>58</v>
      </c>
      <c r="BY29" s="3">
        <f>SUM(BY27:BY28)</f>
        <v>212</v>
      </c>
      <c r="BZ29" s="3">
        <f t="shared" ref="BZ29:CC29" si="89">SUM(BZ27:BZ28)</f>
        <v>256</v>
      </c>
      <c r="CA29" s="3">
        <f t="shared" si="89"/>
        <v>215</v>
      </c>
      <c r="CB29" s="3">
        <f t="shared" si="89"/>
        <v>216</v>
      </c>
      <c r="CC29" s="3">
        <f t="shared" si="89"/>
        <v>250</v>
      </c>
      <c r="CD29" s="296"/>
      <c r="CE29" s="3"/>
      <c r="CF29" s="270"/>
      <c r="CG29" s="143"/>
      <c r="CH29" s="3">
        <f>MAX(BY29:CC29)</f>
        <v>256</v>
      </c>
      <c r="CI29" s="3"/>
      <c r="CJ29" s="220"/>
      <c r="CK29" s="281"/>
      <c r="CM29" s="241" t="s">
        <v>58</v>
      </c>
      <c r="CN29" s="3">
        <f>SUM(CN27:CN28)</f>
        <v>233</v>
      </c>
      <c r="CO29" s="3">
        <f t="shared" ref="CO29:CR29" si="90">SUM(CO27:CO28)</f>
        <v>257</v>
      </c>
      <c r="CP29" s="3">
        <f t="shared" si="90"/>
        <v>269</v>
      </c>
      <c r="CQ29" s="3">
        <f t="shared" si="90"/>
        <v>205</v>
      </c>
      <c r="CR29" s="3">
        <f t="shared" si="90"/>
        <v>246</v>
      </c>
      <c r="CS29" s="296"/>
      <c r="CT29" s="3"/>
      <c r="CU29" s="270"/>
      <c r="CV29" s="143"/>
      <c r="CW29" s="3">
        <f>MAX(CN29:CR29)</f>
        <v>269</v>
      </c>
      <c r="CX29" s="3"/>
      <c r="CY29" s="220"/>
      <c r="CZ29" s="281"/>
      <c r="DB29" s="241" t="s">
        <v>58</v>
      </c>
      <c r="DC29" s="3">
        <f>SUM(DC27:DC28)</f>
        <v>223</v>
      </c>
      <c r="DD29" s="3">
        <f t="shared" ref="DD29:DG29" si="91">SUM(DD27:DD28)</f>
        <v>241</v>
      </c>
      <c r="DE29" s="3">
        <f t="shared" si="91"/>
        <v>245</v>
      </c>
      <c r="DF29" s="3">
        <f t="shared" si="91"/>
        <v>245</v>
      </c>
      <c r="DG29" s="3">
        <f t="shared" si="91"/>
        <v>228</v>
      </c>
      <c r="DH29" s="296"/>
      <c r="DI29" s="3"/>
      <c r="DJ29" s="270"/>
      <c r="DK29" s="143"/>
      <c r="DL29" s="3">
        <f>MAX(DC29:DG29)</f>
        <v>245</v>
      </c>
      <c r="DM29" s="3"/>
      <c r="DN29" s="220"/>
      <c r="DO29" s="281"/>
      <c r="DQ29" s="241" t="s">
        <v>58</v>
      </c>
      <c r="DR29" s="3">
        <f>SUM(DR27:DR28)</f>
        <v>230</v>
      </c>
      <c r="DS29" s="3">
        <f t="shared" ref="DS29:DV29" si="92">SUM(DS27:DS28)</f>
        <v>229</v>
      </c>
      <c r="DT29" s="3">
        <f t="shared" si="92"/>
        <v>244</v>
      </c>
      <c r="DU29" s="3">
        <f t="shared" si="92"/>
        <v>230</v>
      </c>
      <c r="DV29" s="3">
        <f t="shared" si="92"/>
        <v>254</v>
      </c>
      <c r="DW29" s="296"/>
      <c r="DX29" s="3"/>
      <c r="DY29" s="270"/>
      <c r="DZ29" s="143"/>
      <c r="EA29" s="3">
        <f>MAX(DR29:DV29)</f>
        <v>254</v>
      </c>
      <c r="EB29" s="3"/>
      <c r="EC29" s="220"/>
      <c r="ED29" s="281"/>
      <c r="EF29" s="241" t="s">
        <v>58</v>
      </c>
      <c r="EG29" s="3">
        <f>SUM(EG27:EG28)</f>
        <v>221</v>
      </c>
      <c r="EH29" s="3">
        <f t="shared" ref="EH29:EK29" si="93">SUM(EH27:EH28)</f>
        <v>211</v>
      </c>
      <c r="EI29" s="3">
        <f t="shared" si="93"/>
        <v>220</v>
      </c>
      <c r="EJ29" s="3">
        <f t="shared" si="93"/>
        <v>201</v>
      </c>
      <c r="EK29" s="3">
        <f t="shared" si="93"/>
        <v>241</v>
      </c>
      <c r="EL29" s="296"/>
      <c r="EM29" s="3"/>
      <c r="EN29" s="270"/>
      <c r="EO29" s="143"/>
      <c r="EP29" s="3">
        <f>MAX(EG29:EK29)</f>
        <v>241</v>
      </c>
      <c r="EQ29" s="3"/>
      <c r="ER29" s="220"/>
      <c r="ES29" s="281"/>
      <c r="EU29" s="241" t="s">
        <v>58</v>
      </c>
      <c r="EV29" s="3">
        <f>SUM(EV27:EV28)</f>
        <v>239</v>
      </c>
      <c r="EW29" s="3">
        <f t="shared" ref="EW29:EZ29" si="94">SUM(EW27:EW28)</f>
        <v>269</v>
      </c>
      <c r="EX29" s="3">
        <f t="shared" si="94"/>
        <v>211</v>
      </c>
      <c r="EY29" s="3">
        <f t="shared" si="94"/>
        <v>283</v>
      </c>
      <c r="EZ29" s="3">
        <f t="shared" si="94"/>
        <v>206</v>
      </c>
      <c r="FA29" s="296"/>
      <c r="FB29" s="3"/>
      <c r="FC29" s="270"/>
      <c r="FD29" s="143"/>
      <c r="FE29" s="3">
        <f>MAX(EV29:EZ29)</f>
        <v>283</v>
      </c>
      <c r="FF29" s="3"/>
      <c r="FG29" s="220"/>
      <c r="FH29" s="281"/>
      <c r="FJ29" s="241" t="s">
        <v>58</v>
      </c>
      <c r="FK29" s="3">
        <f>SUM(FK27:FK28)</f>
        <v>223</v>
      </c>
      <c r="FL29" s="3">
        <f t="shared" ref="FL29:FO29" si="95">SUM(FL27:FL28)</f>
        <v>213</v>
      </c>
      <c r="FM29" s="3">
        <f t="shared" si="95"/>
        <v>203</v>
      </c>
      <c r="FN29" s="3">
        <f t="shared" si="95"/>
        <v>244</v>
      </c>
      <c r="FO29" s="3">
        <f t="shared" si="95"/>
        <v>213</v>
      </c>
      <c r="FP29" s="296"/>
      <c r="FQ29" s="3"/>
      <c r="FR29" s="270"/>
      <c r="FS29" s="143"/>
      <c r="FT29" s="3">
        <f>MAX(FK29:FO29)</f>
        <v>244</v>
      </c>
      <c r="FU29" s="3"/>
      <c r="FV29" s="220"/>
      <c r="FW29" s="281"/>
      <c r="FY29" s="241" t="s">
        <v>58</v>
      </c>
      <c r="FZ29" s="3">
        <f>SUM(FZ27:FZ28)</f>
        <v>272</v>
      </c>
      <c r="GA29" s="3">
        <f t="shared" ref="GA29:GD29" si="96">SUM(GA27:GA28)</f>
        <v>222</v>
      </c>
      <c r="GB29" s="3">
        <f t="shared" si="96"/>
        <v>272</v>
      </c>
      <c r="GC29" s="3">
        <f t="shared" si="96"/>
        <v>227</v>
      </c>
      <c r="GD29" s="3">
        <f t="shared" si="96"/>
        <v>224</v>
      </c>
      <c r="GE29" s="296"/>
      <c r="GF29" s="3"/>
      <c r="GG29" s="270"/>
      <c r="GH29" s="143"/>
      <c r="GI29" s="3">
        <f>MAX(FZ29:GD29)</f>
        <v>272</v>
      </c>
      <c r="GJ29" s="3"/>
      <c r="GK29" s="220"/>
      <c r="GL29" s="281"/>
      <c r="GN29" s="241" t="s">
        <v>58</v>
      </c>
      <c r="GO29" s="3">
        <f>SUM(GO27:GO28)</f>
        <v>0</v>
      </c>
      <c r="GP29" s="3">
        <f t="shared" ref="GP29:GS29" si="97">SUM(GP27:GP28)</f>
        <v>0</v>
      </c>
      <c r="GQ29" s="3">
        <f t="shared" si="97"/>
        <v>0</v>
      </c>
      <c r="GR29" s="3">
        <f t="shared" si="97"/>
        <v>0</v>
      </c>
      <c r="GS29" s="3">
        <f t="shared" si="97"/>
        <v>0</v>
      </c>
      <c r="GT29" s="296"/>
      <c r="GU29" s="3"/>
      <c r="GV29" s="270"/>
      <c r="GW29" s="143"/>
      <c r="GX29" s="3">
        <f>MAX(GO29:GS29)</f>
        <v>0</v>
      </c>
      <c r="GY29" s="3"/>
      <c r="GZ29" s="220"/>
      <c r="HA29" s="281"/>
      <c r="HC29" s="241" t="s">
        <v>58</v>
      </c>
      <c r="HD29" s="3">
        <f>SUM(HD27:HD28)</f>
        <v>0</v>
      </c>
      <c r="HE29" s="3">
        <f t="shared" ref="HE29:HH29" si="98">SUM(HE27:HE28)</f>
        <v>0</v>
      </c>
      <c r="HF29" s="3">
        <f t="shared" si="98"/>
        <v>0</v>
      </c>
      <c r="HG29" s="3">
        <f t="shared" si="98"/>
        <v>0</v>
      </c>
      <c r="HH29" s="3">
        <f t="shared" si="98"/>
        <v>0</v>
      </c>
      <c r="HI29" s="296"/>
      <c r="HJ29" s="3"/>
      <c r="HK29" s="270"/>
      <c r="HL29" s="143"/>
      <c r="HM29" s="3">
        <f>MAX(HD29:HH29)</f>
        <v>0</v>
      </c>
      <c r="HN29" s="3"/>
      <c r="HO29" s="220"/>
      <c r="HP29" s="281"/>
      <c r="HR29" s="241" t="s">
        <v>58</v>
      </c>
      <c r="HS29" s="3">
        <f>SUM(HS27:HS28)</f>
        <v>0</v>
      </c>
      <c r="HT29" s="3">
        <f t="shared" ref="HT29:HW29" si="99">SUM(HT27:HT28)</f>
        <v>0</v>
      </c>
      <c r="HU29" s="3">
        <f t="shared" si="99"/>
        <v>0</v>
      </c>
      <c r="HV29" s="3">
        <f t="shared" si="99"/>
        <v>0</v>
      </c>
      <c r="HW29" s="3">
        <f t="shared" si="99"/>
        <v>0</v>
      </c>
      <c r="HX29" s="296"/>
      <c r="HY29" s="3"/>
      <c r="HZ29" s="270"/>
      <c r="IA29" s="143"/>
      <c r="IB29" s="3">
        <f>MAX(HS29:HW29)</f>
        <v>0</v>
      </c>
      <c r="IC29" s="3"/>
      <c r="ID29" s="220"/>
      <c r="IE29" s="281"/>
      <c r="IG29" s="241" t="s">
        <v>58</v>
      </c>
      <c r="IH29" s="3">
        <f>SUM(IH27:IH28)</f>
        <v>0</v>
      </c>
      <c r="II29" s="3">
        <f t="shared" ref="II29:IL29" si="100">SUM(II27:II28)</f>
        <v>0</v>
      </c>
      <c r="IJ29" s="3">
        <f t="shared" si="100"/>
        <v>0</v>
      </c>
      <c r="IK29" s="3">
        <f t="shared" si="100"/>
        <v>0</v>
      </c>
      <c r="IL29" s="3">
        <f t="shared" si="100"/>
        <v>0</v>
      </c>
      <c r="IM29" s="296"/>
      <c r="IN29" s="3"/>
      <c r="IO29" s="270"/>
      <c r="IP29" s="143"/>
      <c r="IQ29" s="3">
        <f>MAX(IH29:IL29)</f>
        <v>0</v>
      </c>
      <c r="IR29" s="3"/>
      <c r="IS29" s="220"/>
      <c r="IT29" s="281"/>
      <c r="IV29" s="241" t="s">
        <v>58</v>
      </c>
      <c r="IW29" s="3">
        <f>SUM(IW27:IW28)</f>
        <v>0</v>
      </c>
      <c r="IX29" s="3">
        <f t="shared" ref="IX29:JA29" si="101">SUM(IX27:IX28)</f>
        <v>0</v>
      </c>
      <c r="IY29" s="3">
        <f t="shared" si="101"/>
        <v>0</v>
      </c>
      <c r="IZ29" s="3">
        <f t="shared" si="101"/>
        <v>0</v>
      </c>
      <c r="JA29" s="3">
        <f t="shared" si="101"/>
        <v>0</v>
      </c>
      <c r="JB29" s="296"/>
      <c r="JC29" s="3"/>
      <c r="JD29" s="270"/>
      <c r="JE29" s="143"/>
      <c r="JF29" s="3">
        <f>MAX(IW29:JA29)</f>
        <v>0</v>
      </c>
      <c r="JG29" s="3"/>
      <c r="JH29" s="220"/>
      <c r="JI29" s="281"/>
    </row>
    <row r="30" spans="1:269" s="69" customFormat="1">
      <c r="A30" s="241" t="s">
        <v>58</v>
      </c>
      <c r="B30" s="2"/>
      <c r="C30" s="3"/>
      <c r="D30" s="3"/>
      <c r="E30" s="3"/>
      <c r="F30" s="511" t="s">
        <v>248</v>
      </c>
      <c r="G30" s="512"/>
      <c r="H30" s="213">
        <f>SUM(G27:G28)</f>
        <v>1270</v>
      </c>
      <c r="I30" s="269"/>
      <c r="J30" s="143"/>
      <c r="K30" s="3"/>
      <c r="L30" s="3">
        <f>MAX(H30)</f>
        <v>1270</v>
      </c>
      <c r="M30" s="220"/>
      <c r="N30" s="281"/>
      <c r="P30" s="241" t="s">
        <v>58</v>
      </c>
      <c r="Q30" s="2"/>
      <c r="R30" s="3"/>
      <c r="S30" s="3"/>
      <c r="T30" s="3"/>
      <c r="U30" s="511" t="s">
        <v>248</v>
      </c>
      <c r="V30" s="512"/>
      <c r="W30" s="213">
        <f>SUM(V27:V28)</f>
        <v>1194</v>
      </c>
      <c r="X30" s="269"/>
      <c r="Y30" s="143"/>
      <c r="Z30" s="3"/>
      <c r="AA30" s="3">
        <f>MAX(W30)</f>
        <v>1194</v>
      </c>
      <c r="AB30" s="220"/>
      <c r="AC30" s="281"/>
      <c r="AE30" s="241" t="s">
        <v>58</v>
      </c>
      <c r="AF30" s="2"/>
      <c r="AG30" s="3"/>
      <c r="AH30" s="3"/>
      <c r="AI30" s="3"/>
      <c r="AJ30" s="511" t="s">
        <v>248</v>
      </c>
      <c r="AK30" s="512"/>
      <c r="AL30" s="213">
        <f>SUM(AK27:AK28)</f>
        <v>1199</v>
      </c>
      <c r="AM30" s="269"/>
      <c r="AN30" s="143"/>
      <c r="AO30" s="3"/>
      <c r="AP30" s="3">
        <f>MAX(AL30)</f>
        <v>1199</v>
      </c>
      <c r="AQ30" s="220"/>
      <c r="AR30" s="281"/>
      <c r="AT30" s="241" t="s">
        <v>58</v>
      </c>
      <c r="AU30" s="2"/>
      <c r="AV30" s="3"/>
      <c r="AW30" s="3"/>
      <c r="AX30" s="3"/>
      <c r="AY30" s="511" t="s">
        <v>248</v>
      </c>
      <c r="AZ30" s="512"/>
      <c r="BA30" s="213">
        <f>SUM(AZ27:AZ28)</f>
        <v>1226</v>
      </c>
      <c r="BB30" s="269"/>
      <c r="BC30" s="143"/>
      <c r="BD30" s="3"/>
      <c r="BE30" s="3">
        <f>MAX(BA30)</f>
        <v>1226</v>
      </c>
      <c r="BF30" s="220"/>
      <c r="BG30" s="281"/>
      <c r="BI30" s="241" t="s">
        <v>58</v>
      </c>
      <c r="BJ30" s="2"/>
      <c r="BK30" s="3"/>
      <c r="BL30" s="3"/>
      <c r="BM30" s="3"/>
      <c r="BN30" s="511" t="s">
        <v>248</v>
      </c>
      <c r="BO30" s="512"/>
      <c r="BP30" s="213">
        <f>SUM(BO27:BO28)</f>
        <v>1122</v>
      </c>
      <c r="BQ30" s="269"/>
      <c r="BR30" s="143"/>
      <c r="BS30" s="3"/>
      <c r="BT30" s="3">
        <f>MAX(BP30)</f>
        <v>1122</v>
      </c>
      <c r="BU30" s="220"/>
      <c r="BV30" s="281"/>
      <c r="BX30" s="241" t="s">
        <v>58</v>
      </c>
      <c r="BY30" s="2"/>
      <c r="BZ30" s="3"/>
      <c r="CA30" s="3"/>
      <c r="CB30" s="3"/>
      <c r="CC30" s="511" t="s">
        <v>248</v>
      </c>
      <c r="CD30" s="512"/>
      <c r="CE30" s="213">
        <f>SUM(CD27:CD28)</f>
        <v>1149</v>
      </c>
      <c r="CF30" s="269"/>
      <c r="CG30" s="143"/>
      <c r="CH30" s="3"/>
      <c r="CI30" s="3">
        <f>MAX(CE30)</f>
        <v>1149</v>
      </c>
      <c r="CJ30" s="220"/>
      <c r="CK30" s="281"/>
      <c r="CM30" s="241" t="s">
        <v>58</v>
      </c>
      <c r="CN30" s="2"/>
      <c r="CO30" s="3"/>
      <c r="CP30" s="3"/>
      <c r="CQ30" s="3"/>
      <c r="CR30" s="511" t="s">
        <v>248</v>
      </c>
      <c r="CS30" s="512"/>
      <c r="CT30" s="213">
        <f>SUM(CS27:CS28)</f>
        <v>1210</v>
      </c>
      <c r="CU30" s="269"/>
      <c r="CV30" s="143"/>
      <c r="CW30" s="3"/>
      <c r="CX30" s="3">
        <f>MAX(CT30)</f>
        <v>1210</v>
      </c>
      <c r="CY30" s="220"/>
      <c r="CZ30" s="281"/>
      <c r="DB30" s="241" t="s">
        <v>58</v>
      </c>
      <c r="DC30" s="2"/>
      <c r="DD30" s="3"/>
      <c r="DE30" s="3"/>
      <c r="DF30" s="3"/>
      <c r="DG30" s="511" t="s">
        <v>248</v>
      </c>
      <c r="DH30" s="512"/>
      <c r="DI30" s="213">
        <f>SUM(DH27:DH28)</f>
        <v>1182</v>
      </c>
      <c r="DJ30" s="269"/>
      <c r="DK30" s="143"/>
      <c r="DL30" s="3"/>
      <c r="DM30" s="3">
        <f>MAX(DI30)</f>
        <v>1182</v>
      </c>
      <c r="DN30" s="220"/>
      <c r="DO30" s="281"/>
      <c r="DQ30" s="241" t="s">
        <v>58</v>
      </c>
      <c r="DR30" s="2"/>
      <c r="DS30" s="3"/>
      <c r="DT30" s="3"/>
      <c r="DU30" s="3"/>
      <c r="DV30" s="511" t="s">
        <v>248</v>
      </c>
      <c r="DW30" s="512"/>
      <c r="DX30" s="213">
        <f>SUM(DW27:DW28)</f>
        <v>1187</v>
      </c>
      <c r="DY30" s="269"/>
      <c r="DZ30" s="143"/>
      <c r="EA30" s="3"/>
      <c r="EB30" s="3">
        <f>MAX(DX30)</f>
        <v>1187</v>
      </c>
      <c r="EC30" s="220"/>
      <c r="ED30" s="281"/>
      <c r="EF30" s="241" t="s">
        <v>58</v>
      </c>
      <c r="EG30" s="2"/>
      <c r="EH30" s="3"/>
      <c r="EI30" s="3"/>
      <c r="EJ30" s="3"/>
      <c r="EK30" s="511" t="s">
        <v>248</v>
      </c>
      <c r="EL30" s="512"/>
      <c r="EM30" s="213">
        <f>SUM(EL27:EL28)</f>
        <v>1094</v>
      </c>
      <c r="EN30" s="269"/>
      <c r="EO30" s="143"/>
      <c r="EP30" s="3"/>
      <c r="EQ30" s="3">
        <f>MAX(EM30)</f>
        <v>1094</v>
      </c>
      <c r="ER30" s="220"/>
      <c r="ES30" s="281"/>
      <c r="EU30" s="241" t="s">
        <v>58</v>
      </c>
      <c r="EV30" s="2"/>
      <c r="EW30" s="3"/>
      <c r="EX30" s="3"/>
      <c r="EY30" s="3"/>
      <c r="EZ30" s="511" t="s">
        <v>248</v>
      </c>
      <c r="FA30" s="512"/>
      <c r="FB30" s="213">
        <f>SUM(FA27:FA28)</f>
        <v>1208</v>
      </c>
      <c r="FC30" s="269"/>
      <c r="FD30" s="143"/>
      <c r="FE30" s="3"/>
      <c r="FF30" s="3">
        <f>MAX(FB30)</f>
        <v>1208</v>
      </c>
      <c r="FG30" s="220"/>
      <c r="FH30" s="281"/>
      <c r="FJ30" s="241" t="s">
        <v>58</v>
      </c>
      <c r="FK30" s="2"/>
      <c r="FL30" s="3"/>
      <c r="FM30" s="3"/>
      <c r="FN30" s="3"/>
      <c r="FO30" s="511" t="s">
        <v>248</v>
      </c>
      <c r="FP30" s="512"/>
      <c r="FQ30" s="213">
        <f>SUM(FP27:FP28)</f>
        <v>1096</v>
      </c>
      <c r="FR30" s="269"/>
      <c r="FS30" s="143"/>
      <c r="FT30" s="3"/>
      <c r="FU30" s="3">
        <f>MAX(FQ30)</f>
        <v>1096</v>
      </c>
      <c r="FV30" s="220"/>
      <c r="FW30" s="281"/>
      <c r="FY30" s="241" t="s">
        <v>58</v>
      </c>
      <c r="FZ30" s="2"/>
      <c r="GA30" s="3"/>
      <c r="GB30" s="3"/>
      <c r="GC30" s="3"/>
      <c r="GD30" s="511" t="s">
        <v>248</v>
      </c>
      <c r="GE30" s="512"/>
      <c r="GF30" s="213">
        <f>SUM(GE27:GE28)</f>
        <v>1217</v>
      </c>
      <c r="GG30" s="269"/>
      <c r="GH30" s="143"/>
      <c r="GI30" s="3"/>
      <c r="GJ30" s="3">
        <f>MAX(GF30)</f>
        <v>1217</v>
      </c>
      <c r="GK30" s="220"/>
      <c r="GL30" s="281"/>
      <c r="GN30" s="241" t="s">
        <v>58</v>
      </c>
      <c r="GO30" s="2"/>
      <c r="GP30" s="3"/>
      <c r="GQ30" s="3"/>
      <c r="GR30" s="3"/>
      <c r="GS30" s="511" t="s">
        <v>248</v>
      </c>
      <c r="GT30" s="512"/>
      <c r="GU30" s="213">
        <f>SUM(GT27:GT28)</f>
        <v>0</v>
      </c>
      <c r="GV30" s="269"/>
      <c r="GW30" s="143"/>
      <c r="GX30" s="3"/>
      <c r="GY30" s="3">
        <f>MAX(GU30)</f>
        <v>0</v>
      </c>
      <c r="GZ30" s="220"/>
      <c r="HA30" s="281"/>
      <c r="HC30" s="241" t="s">
        <v>58</v>
      </c>
      <c r="HD30" s="2"/>
      <c r="HE30" s="3"/>
      <c r="HF30" s="3"/>
      <c r="HG30" s="3"/>
      <c r="HH30" s="511" t="s">
        <v>248</v>
      </c>
      <c r="HI30" s="512"/>
      <c r="HJ30" s="213">
        <f>SUM(HI27:HI28)</f>
        <v>0</v>
      </c>
      <c r="HK30" s="269"/>
      <c r="HL30" s="143"/>
      <c r="HM30" s="3"/>
      <c r="HN30" s="3">
        <f>MAX(HJ30)</f>
        <v>0</v>
      </c>
      <c r="HO30" s="220"/>
      <c r="HP30" s="281"/>
      <c r="HR30" s="241" t="s">
        <v>58</v>
      </c>
      <c r="HS30" s="2"/>
      <c r="HT30" s="3"/>
      <c r="HU30" s="3"/>
      <c r="HV30" s="3"/>
      <c r="HW30" s="511" t="s">
        <v>248</v>
      </c>
      <c r="HX30" s="512"/>
      <c r="HY30" s="213">
        <f>SUM(HX27:HX28)</f>
        <v>0</v>
      </c>
      <c r="HZ30" s="269"/>
      <c r="IA30" s="143"/>
      <c r="IB30" s="3"/>
      <c r="IC30" s="3">
        <f>MAX(HY30)</f>
        <v>0</v>
      </c>
      <c r="ID30" s="220"/>
      <c r="IE30" s="281"/>
      <c r="IG30" s="241" t="s">
        <v>58</v>
      </c>
      <c r="IH30" s="2"/>
      <c r="II30" s="3"/>
      <c r="IJ30" s="3"/>
      <c r="IK30" s="3"/>
      <c r="IL30" s="511" t="s">
        <v>248</v>
      </c>
      <c r="IM30" s="512"/>
      <c r="IN30" s="213">
        <f>SUM(IM27:IM28)</f>
        <v>0</v>
      </c>
      <c r="IO30" s="269"/>
      <c r="IP30" s="143"/>
      <c r="IQ30" s="3"/>
      <c r="IR30" s="3">
        <f>MAX(IN30)</f>
        <v>0</v>
      </c>
      <c r="IS30" s="220"/>
      <c r="IT30" s="281"/>
      <c r="IV30" s="241" t="s">
        <v>58</v>
      </c>
      <c r="IW30" s="2"/>
      <c r="IX30" s="3"/>
      <c r="IY30" s="3"/>
      <c r="IZ30" s="3"/>
      <c r="JA30" s="511" t="s">
        <v>248</v>
      </c>
      <c r="JB30" s="512"/>
      <c r="JC30" s="213">
        <f>SUM(JB27:JB28)</f>
        <v>0</v>
      </c>
      <c r="JD30" s="269"/>
      <c r="JE30" s="143"/>
      <c r="JF30" s="3"/>
      <c r="JG30" s="3">
        <f>MAX(JC30)</f>
        <v>0</v>
      </c>
      <c r="JH30" s="220"/>
      <c r="JI30" s="281"/>
    </row>
    <row r="31" spans="1:269" s="69" customFormat="1">
      <c r="A31" s="209"/>
      <c r="B31" s="212"/>
      <c r="C31" s="214"/>
      <c r="D31" s="214"/>
      <c r="E31" s="214"/>
      <c r="F31" s="214"/>
      <c r="G31" s="214"/>
      <c r="H31" s="214"/>
      <c r="I31" s="270"/>
      <c r="J31" s="210"/>
      <c r="K31" s="214"/>
      <c r="L31" s="214"/>
      <c r="M31" s="220"/>
      <c r="N31" s="281"/>
      <c r="P31" s="209"/>
      <c r="Q31" s="212"/>
      <c r="R31" s="214"/>
      <c r="S31" s="214"/>
      <c r="T31" s="214"/>
      <c r="U31" s="214"/>
      <c r="V31" s="214"/>
      <c r="W31" s="214"/>
      <c r="X31" s="270"/>
      <c r="Y31" s="210"/>
      <c r="Z31" s="214"/>
      <c r="AA31" s="214"/>
      <c r="AB31" s="220"/>
      <c r="AC31" s="281"/>
      <c r="AE31" s="209"/>
      <c r="AF31" s="212"/>
      <c r="AG31" s="214"/>
      <c r="AH31" s="214"/>
      <c r="AI31" s="214"/>
      <c r="AJ31" s="214"/>
      <c r="AK31" s="214"/>
      <c r="AL31" s="214"/>
      <c r="AM31" s="270"/>
      <c r="AN31" s="210"/>
      <c r="AO31" s="214"/>
      <c r="AP31" s="214"/>
      <c r="AQ31" s="220"/>
      <c r="AR31" s="281"/>
      <c r="AT31" s="209"/>
      <c r="AU31" s="212"/>
      <c r="AV31" s="214"/>
      <c r="AW31" s="214"/>
      <c r="AX31" s="214"/>
      <c r="AY31" s="214"/>
      <c r="AZ31" s="214"/>
      <c r="BA31" s="214"/>
      <c r="BB31" s="270"/>
      <c r="BC31" s="210"/>
      <c r="BD31" s="214"/>
      <c r="BE31" s="214"/>
      <c r="BF31" s="220"/>
      <c r="BG31" s="281"/>
      <c r="BI31" s="209"/>
      <c r="BJ31" s="212"/>
      <c r="BK31" s="214"/>
      <c r="BL31" s="214"/>
      <c r="BM31" s="214"/>
      <c r="BN31" s="214"/>
      <c r="BO31" s="214"/>
      <c r="BP31" s="214"/>
      <c r="BQ31" s="270"/>
      <c r="BR31" s="210"/>
      <c r="BS31" s="214"/>
      <c r="BT31" s="214"/>
      <c r="BU31" s="220"/>
      <c r="BV31" s="281"/>
      <c r="BX31" s="209"/>
      <c r="BY31" s="212"/>
      <c r="BZ31" s="214"/>
      <c r="CA31" s="214"/>
      <c r="CB31" s="214"/>
      <c r="CC31" s="214"/>
      <c r="CD31" s="214"/>
      <c r="CE31" s="214"/>
      <c r="CF31" s="270"/>
      <c r="CG31" s="210"/>
      <c r="CH31" s="214"/>
      <c r="CI31" s="214"/>
      <c r="CJ31" s="220"/>
      <c r="CK31" s="281"/>
      <c r="CM31" s="209"/>
      <c r="CN31" s="212"/>
      <c r="CO31" s="214"/>
      <c r="CP31" s="214"/>
      <c r="CQ31" s="214"/>
      <c r="CR31" s="214"/>
      <c r="CS31" s="214"/>
      <c r="CT31" s="214"/>
      <c r="CU31" s="270"/>
      <c r="CV31" s="210"/>
      <c r="CW31" s="214"/>
      <c r="CX31" s="214"/>
      <c r="CY31" s="220"/>
      <c r="CZ31" s="281"/>
      <c r="DB31" s="209"/>
      <c r="DC31" s="212"/>
      <c r="DD31" s="214"/>
      <c r="DE31" s="214"/>
      <c r="DF31" s="214"/>
      <c r="DG31" s="214"/>
      <c r="DH31" s="214"/>
      <c r="DI31" s="214"/>
      <c r="DJ31" s="270"/>
      <c r="DK31" s="210"/>
      <c r="DL31" s="214"/>
      <c r="DM31" s="214"/>
      <c r="DN31" s="220"/>
      <c r="DO31" s="281"/>
      <c r="DQ31" s="209"/>
      <c r="DR31" s="212"/>
      <c r="DS31" s="214"/>
      <c r="DT31" s="214"/>
      <c r="DU31" s="214"/>
      <c r="DV31" s="214"/>
      <c r="DW31" s="214"/>
      <c r="DX31" s="214"/>
      <c r="DY31" s="270"/>
      <c r="DZ31" s="210"/>
      <c r="EA31" s="214"/>
      <c r="EB31" s="214"/>
      <c r="EC31" s="220"/>
      <c r="ED31" s="281"/>
      <c r="EF31" s="209"/>
      <c r="EG31" s="212"/>
      <c r="EH31" s="214"/>
      <c r="EI31" s="214"/>
      <c r="EJ31" s="214"/>
      <c r="EK31" s="214"/>
      <c r="EL31" s="214"/>
      <c r="EM31" s="214"/>
      <c r="EN31" s="270"/>
      <c r="EO31" s="210"/>
      <c r="EP31" s="214"/>
      <c r="EQ31" s="214"/>
      <c r="ER31" s="220"/>
      <c r="ES31" s="281"/>
      <c r="EU31" s="209"/>
      <c r="EV31" s="212"/>
      <c r="EW31" s="214"/>
      <c r="EX31" s="214"/>
      <c r="EY31" s="214"/>
      <c r="EZ31" s="214"/>
      <c r="FA31" s="214"/>
      <c r="FB31" s="214"/>
      <c r="FC31" s="270"/>
      <c r="FD31" s="210"/>
      <c r="FE31" s="214"/>
      <c r="FF31" s="214"/>
      <c r="FG31" s="220"/>
      <c r="FH31" s="281"/>
      <c r="FJ31" s="209"/>
      <c r="FK31" s="212"/>
      <c r="FL31" s="214"/>
      <c r="FM31" s="214"/>
      <c r="FN31" s="214"/>
      <c r="FO31" s="214"/>
      <c r="FP31" s="214"/>
      <c r="FQ31" s="214"/>
      <c r="FR31" s="270"/>
      <c r="FS31" s="210"/>
      <c r="FT31" s="214"/>
      <c r="FU31" s="214"/>
      <c r="FV31" s="220"/>
      <c r="FW31" s="281"/>
      <c r="FY31" s="209"/>
      <c r="FZ31" s="212"/>
      <c r="GA31" s="214"/>
      <c r="GB31" s="214"/>
      <c r="GC31" s="214"/>
      <c r="GD31" s="214"/>
      <c r="GE31" s="214"/>
      <c r="GF31" s="214"/>
      <c r="GG31" s="270"/>
      <c r="GH31" s="210"/>
      <c r="GI31" s="214"/>
      <c r="GJ31" s="214"/>
      <c r="GK31" s="220"/>
      <c r="GL31" s="281"/>
      <c r="GN31" s="209"/>
      <c r="GO31" s="212"/>
      <c r="GP31" s="214"/>
      <c r="GQ31" s="214"/>
      <c r="GR31" s="214"/>
      <c r="GS31" s="214"/>
      <c r="GT31" s="214"/>
      <c r="GU31" s="214"/>
      <c r="GV31" s="270"/>
      <c r="GW31" s="210"/>
      <c r="GX31" s="214"/>
      <c r="GY31" s="214"/>
      <c r="GZ31" s="220"/>
      <c r="HA31" s="281"/>
      <c r="HC31" s="209"/>
      <c r="HD31" s="212"/>
      <c r="HE31" s="214"/>
      <c r="HF31" s="214"/>
      <c r="HG31" s="214"/>
      <c r="HH31" s="214"/>
      <c r="HI31" s="214"/>
      <c r="HJ31" s="214"/>
      <c r="HK31" s="270"/>
      <c r="HL31" s="210"/>
      <c r="HM31" s="214"/>
      <c r="HN31" s="214"/>
      <c r="HO31" s="220"/>
      <c r="HP31" s="281"/>
      <c r="HR31" s="209"/>
      <c r="HS31" s="212"/>
      <c r="HT31" s="214"/>
      <c r="HU31" s="214"/>
      <c r="HV31" s="214"/>
      <c r="HW31" s="214"/>
      <c r="HX31" s="214"/>
      <c r="HY31" s="214"/>
      <c r="HZ31" s="270"/>
      <c r="IA31" s="210"/>
      <c r="IB31" s="214"/>
      <c r="IC31" s="214"/>
      <c r="ID31" s="220"/>
      <c r="IE31" s="281"/>
      <c r="IG31" s="209"/>
      <c r="IH31" s="212"/>
      <c r="II31" s="214"/>
      <c r="IJ31" s="214"/>
      <c r="IK31" s="214"/>
      <c r="IL31" s="214"/>
      <c r="IM31" s="214"/>
      <c r="IN31" s="214"/>
      <c r="IO31" s="270"/>
      <c r="IP31" s="210"/>
      <c r="IQ31" s="214"/>
      <c r="IR31" s="214"/>
      <c r="IS31" s="220"/>
      <c r="IT31" s="281"/>
      <c r="IV31" s="209"/>
      <c r="IW31" s="212"/>
      <c r="IX31" s="214"/>
      <c r="IY31" s="214"/>
      <c r="IZ31" s="214"/>
      <c r="JA31" s="214"/>
      <c r="JB31" s="214"/>
      <c r="JC31" s="214"/>
      <c r="JD31" s="270"/>
      <c r="JE31" s="210"/>
      <c r="JF31" s="214"/>
      <c r="JG31" s="214"/>
      <c r="JH31" s="220"/>
      <c r="JI31" s="281"/>
    </row>
    <row r="32" spans="1:269">
      <c r="A32" s="208" t="s">
        <v>59</v>
      </c>
      <c r="B32" s="2"/>
      <c r="C32" s="3"/>
      <c r="D32" s="3"/>
      <c r="E32" s="3"/>
      <c r="F32" s="3"/>
      <c r="G32" s="3"/>
      <c r="H32" s="3"/>
      <c r="I32" s="270"/>
      <c r="J32" s="143"/>
      <c r="K32" s="3"/>
      <c r="L32" s="3"/>
      <c r="M32" s="220"/>
      <c r="N32" s="281"/>
      <c r="P32" s="208" t="s">
        <v>59</v>
      </c>
      <c r="Q32" s="2"/>
      <c r="R32" s="3"/>
      <c r="S32" s="3"/>
      <c r="T32" s="3"/>
      <c r="U32" s="3"/>
      <c r="V32" s="3"/>
      <c r="W32" s="3"/>
      <c r="X32" s="270"/>
      <c r="Y32" s="143"/>
      <c r="Z32" s="3"/>
      <c r="AA32" s="3"/>
      <c r="AB32" s="220"/>
      <c r="AC32" s="281"/>
      <c r="AE32" s="208" t="s">
        <v>59</v>
      </c>
      <c r="AF32" s="2"/>
      <c r="AG32" s="3"/>
      <c r="AH32" s="3"/>
      <c r="AI32" s="3"/>
      <c r="AJ32" s="3"/>
      <c r="AK32" s="3"/>
      <c r="AL32" s="3"/>
      <c r="AM32" s="270"/>
      <c r="AN32" s="143"/>
      <c r="AO32" s="3"/>
      <c r="AP32" s="3"/>
      <c r="AQ32" s="220"/>
      <c r="AR32" s="281"/>
      <c r="AT32" s="208" t="s">
        <v>59</v>
      </c>
      <c r="AU32" s="2"/>
      <c r="AV32" s="3"/>
      <c r="AW32" s="3"/>
      <c r="AX32" s="3"/>
      <c r="AY32" s="3"/>
      <c r="AZ32" s="3"/>
      <c r="BA32" s="3"/>
      <c r="BB32" s="270"/>
      <c r="BC32" s="143"/>
      <c r="BD32" s="3"/>
      <c r="BE32" s="3"/>
      <c r="BF32" s="220"/>
      <c r="BG32" s="281"/>
      <c r="BI32" s="208" t="s">
        <v>59</v>
      </c>
      <c r="BJ32" s="2"/>
      <c r="BK32" s="3"/>
      <c r="BL32" s="3"/>
      <c r="BM32" s="3"/>
      <c r="BN32" s="3"/>
      <c r="BO32" s="3"/>
      <c r="BP32" s="3"/>
      <c r="BQ32" s="270"/>
      <c r="BR32" s="143"/>
      <c r="BS32" s="3"/>
      <c r="BT32" s="3"/>
      <c r="BU32" s="220"/>
      <c r="BV32" s="281"/>
      <c r="BX32" s="208" t="s">
        <v>59</v>
      </c>
      <c r="BY32" s="2"/>
      <c r="BZ32" s="3"/>
      <c r="CA32" s="3"/>
      <c r="CB32" s="3"/>
      <c r="CC32" s="3"/>
      <c r="CD32" s="3"/>
      <c r="CE32" s="3"/>
      <c r="CF32" s="270"/>
      <c r="CG32" s="143"/>
      <c r="CH32" s="3"/>
      <c r="CI32" s="3"/>
      <c r="CJ32" s="220"/>
      <c r="CK32" s="281"/>
      <c r="CM32" s="208" t="s">
        <v>59</v>
      </c>
      <c r="CN32" s="2"/>
      <c r="CO32" s="3"/>
      <c r="CP32" s="3"/>
      <c r="CQ32" s="3"/>
      <c r="CR32" s="3"/>
      <c r="CS32" s="3"/>
      <c r="CT32" s="3"/>
      <c r="CU32" s="270"/>
      <c r="CV32" s="143"/>
      <c r="CW32" s="3"/>
      <c r="CX32" s="3"/>
      <c r="CY32" s="220"/>
      <c r="CZ32" s="281"/>
      <c r="DB32" s="208" t="s">
        <v>59</v>
      </c>
      <c r="DC32" s="2"/>
      <c r="DD32" s="3"/>
      <c r="DE32" s="3"/>
      <c r="DF32" s="3"/>
      <c r="DG32" s="3"/>
      <c r="DH32" s="3"/>
      <c r="DI32" s="3"/>
      <c r="DJ32" s="270"/>
      <c r="DK32" s="143"/>
      <c r="DL32" s="3"/>
      <c r="DM32" s="3"/>
      <c r="DN32" s="220"/>
      <c r="DO32" s="281"/>
      <c r="DQ32" s="208" t="s">
        <v>59</v>
      </c>
      <c r="DR32" s="2"/>
      <c r="DS32" s="3"/>
      <c r="DT32" s="3"/>
      <c r="DU32" s="3"/>
      <c r="DV32" s="3"/>
      <c r="DW32" s="3"/>
      <c r="DX32" s="3"/>
      <c r="DY32" s="270"/>
      <c r="DZ32" s="143"/>
      <c r="EA32" s="3"/>
      <c r="EB32" s="3"/>
      <c r="EC32" s="220"/>
      <c r="ED32" s="281"/>
      <c r="EF32" s="208" t="s">
        <v>59</v>
      </c>
      <c r="EG32" s="2"/>
      <c r="EH32" s="3"/>
      <c r="EI32" s="3"/>
      <c r="EJ32" s="3"/>
      <c r="EK32" s="3"/>
      <c r="EL32" s="3"/>
      <c r="EM32" s="3"/>
      <c r="EN32" s="270"/>
      <c r="EO32" s="143"/>
      <c r="EP32" s="3"/>
      <c r="EQ32" s="3"/>
      <c r="ER32" s="220"/>
      <c r="ES32" s="281"/>
      <c r="EU32" s="208" t="s">
        <v>59</v>
      </c>
      <c r="EV32" s="2"/>
      <c r="EW32" s="3"/>
      <c r="EX32" s="3"/>
      <c r="EY32" s="3"/>
      <c r="EZ32" s="3"/>
      <c r="FA32" s="3"/>
      <c r="FB32" s="3"/>
      <c r="FC32" s="270"/>
      <c r="FD32" s="143"/>
      <c r="FE32" s="3"/>
      <c r="FF32" s="3"/>
      <c r="FG32" s="220"/>
      <c r="FH32" s="281"/>
      <c r="FJ32" s="208" t="s">
        <v>59</v>
      </c>
      <c r="FK32" s="2"/>
      <c r="FL32" s="3"/>
      <c r="FM32" s="3"/>
      <c r="FN32" s="3"/>
      <c r="FO32" s="3"/>
      <c r="FP32" s="3"/>
      <c r="FQ32" s="3"/>
      <c r="FR32" s="270"/>
      <c r="FS32" s="143"/>
      <c r="FT32" s="3"/>
      <c r="FU32" s="3"/>
      <c r="FV32" s="220"/>
      <c r="FW32" s="281"/>
      <c r="FY32" s="208" t="s">
        <v>59</v>
      </c>
      <c r="FZ32" s="2"/>
      <c r="GA32" s="3"/>
      <c r="GB32" s="3"/>
      <c r="GC32" s="3"/>
      <c r="GD32" s="3"/>
      <c r="GE32" s="3"/>
      <c r="GF32" s="3"/>
      <c r="GG32" s="270"/>
      <c r="GH32" s="143"/>
      <c r="GI32" s="3"/>
      <c r="GJ32" s="3"/>
      <c r="GK32" s="220"/>
      <c r="GL32" s="281"/>
      <c r="GN32" s="208" t="s">
        <v>59</v>
      </c>
      <c r="GO32" s="2"/>
      <c r="GP32" s="3"/>
      <c r="GQ32" s="3"/>
      <c r="GR32" s="3"/>
      <c r="GS32" s="3"/>
      <c r="GT32" s="3"/>
      <c r="GU32" s="3"/>
      <c r="GV32" s="270"/>
      <c r="GW32" s="143"/>
      <c r="GX32" s="3"/>
      <c r="GY32" s="3"/>
      <c r="GZ32" s="220"/>
      <c r="HA32" s="281"/>
      <c r="HC32" s="208" t="s">
        <v>59</v>
      </c>
      <c r="HD32" s="2"/>
      <c r="HE32" s="3"/>
      <c r="HF32" s="3"/>
      <c r="HG32" s="3"/>
      <c r="HH32" s="3"/>
      <c r="HI32" s="3"/>
      <c r="HJ32" s="3"/>
      <c r="HK32" s="270"/>
      <c r="HL32" s="143"/>
      <c r="HM32" s="3"/>
      <c r="HN32" s="3"/>
      <c r="HO32" s="220"/>
      <c r="HP32" s="281"/>
      <c r="HR32" s="208" t="s">
        <v>59</v>
      </c>
      <c r="HS32" s="2"/>
      <c r="HT32" s="3"/>
      <c r="HU32" s="3"/>
      <c r="HV32" s="3"/>
      <c r="HW32" s="3"/>
      <c r="HX32" s="3"/>
      <c r="HY32" s="3"/>
      <c r="HZ32" s="270"/>
      <c r="IA32" s="143"/>
      <c r="IB32" s="3"/>
      <c r="IC32" s="3"/>
      <c r="ID32" s="220"/>
      <c r="IE32" s="281"/>
      <c r="IG32" s="208" t="s">
        <v>59</v>
      </c>
      <c r="IH32" s="2"/>
      <c r="II32" s="3"/>
      <c r="IJ32" s="3"/>
      <c r="IK32" s="3"/>
      <c r="IL32" s="3"/>
      <c r="IM32" s="3"/>
      <c r="IN32" s="3"/>
      <c r="IO32" s="270"/>
      <c r="IP32" s="143"/>
      <c r="IQ32" s="3"/>
      <c r="IR32" s="3"/>
      <c r="IS32" s="220"/>
      <c r="IT32" s="281"/>
      <c r="IV32" s="208" t="s">
        <v>59</v>
      </c>
      <c r="IW32" s="2"/>
      <c r="IX32" s="3"/>
      <c r="IY32" s="3"/>
      <c r="IZ32" s="3"/>
      <c r="JA32" s="3"/>
      <c r="JB32" s="3"/>
      <c r="JC32" s="3"/>
      <c r="JD32" s="270"/>
      <c r="JE32" s="143"/>
      <c r="JF32" s="3"/>
      <c r="JG32" s="3"/>
      <c r="JH32" s="220"/>
      <c r="JI32" s="281"/>
    </row>
    <row r="33" spans="1:269" s="69" customFormat="1">
      <c r="A33" s="98" t="s">
        <v>79</v>
      </c>
      <c r="B33" s="225">
        <v>100</v>
      </c>
      <c r="C33" s="225">
        <v>99</v>
      </c>
      <c r="D33" s="225">
        <v>89</v>
      </c>
      <c r="E33" s="225">
        <v>115</v>
      </c>
      <c r="F33" s="225">
        <v>94</v>
      </c>
      <c r="G33" s="102">
        <f>SUM(B33:F33)</f>
        <v>497</v>
      </c>
      <c r="H33" s="102"/>
      <c r="I33" s="267"/>
      <c r="J33" s="206">
        <f>MAX(B33:F33)</f>
        <v>115</v>
      </c>
      <c r="K33" s="3"/>
      <c r="L33" s="3"/>
      <c r="M33" s="220"/>
      <c r="N33" s="281"/>
      <c r="P33" s="98" t="s">
        <v>79</v>
      </c>
      <c r="Q33" s="225">
        <v>94</v>
      </c>
      <c r="R33" s="225">
        <v>92</v>
      </c>
      <c r="S33" s="225">
        <v>116</v>
      </c>
      <c r="T33" s="225">
        <v>89</v>
      </c>
      <c r="U33" s="225">
        <v>115</v>
      </c>
      <c r="V33" s="102">
        <f>SUM(Q33:U33)</f>
        <v>506</v>
      </c>
      <c r="W33" s="102"/>
      <c r="X33" s="267"/>
      <c r="Y33" s="206">
        <f>MAX(Q33:U33)</f>
        <v>116</v>
      </c>
      <c r="Z33" s="3"/>
      <c r="AA33" s="3"/>
      <c r="AB33" s="220"/>
      <c r="AC33" s="281"/>
      <c r="AE33" s="98" t="s">
        <v>79</v>
      </c>
      <c r="AF33" s="225">
        <v>95</v>
      </c>
      <c r="AG33" s="225">
        <v>103</v>
      </c>
      <c r="AH33" s="225">
        <v>98</v>
      </c>
      <c r="AI33" s="225">
        <v>93</v>
      </c>
      <c r="AJ33" s="225">
        <v>117</v>
      </c>
      <c r="AK33" s="102">
        <f>SUM(AF33:AJ33)</f>
        <v>506</v>
      </c>
      <c r="AL33" s="102"/>
      <c r="AM33" s="267"/>
      <c r="AN33" s="206">
        <f>MAX(AF33:AJ33)</f>
        <v>117</v>
      </c>
      <c r="AO33" s="3"/>
      <c r="AP33" s="3"/>
      <c r="AQ33" s="220"/>
      <c r="AR33" s="281"/>
      <c r="AT33" s="98" t="s">
        <v>380</v>
      </c>
      <c r="AU33" s="225">
        <v>120</v>
      </c>
      <c r="AV33" s="225">
        <v>101</v>
      </c>
      <c r="AW33" s="225">
        <v>105</v>
      </c>
      <c r="AX33" s="225">
        <v>135</v>
      </c>
      <c r="AY33" s="225">
        <v>143</v>
      </c>
      <c r="AZ33" s="102">
        <f>SUM(AU33:AY33)</f>
        <v>604</v>
      </c>
      <c r="BA33" s="102"/>
      <c r="BB33" s="267"/>
      <c r="BC33" s="206">
        <f>MAX(AU33:AY33)</f>
        <v>143</v>
      </c>
      <c r="BD33" s="3"/>
      <c r="BE33" s="3"/>
      <c r="BF33" s="220"/>
      <c r="BG33" s="281"/>
      <c r="BI33" s="98" t="s">
        <v>380</v>
      </c>
      <c r="BJ33" s="225">
        <v>119</v>
      </c>
      <c r="BK33" s="225">
        <v>119</v>
      </c>
      <c r="BL33" s="225">
        <v>99</v>
      </c>
      <c r="BM33" s="225">
        <v>109</v>
      </c>
      <c r="BN33" s="225">
        <v>97</v>
      </c>
      <c r="BO33" s="102">
        <f>SUM(BJ33:BN33)</f>
        <v>543</v>
      </c>
      <c r="BP33" s="102"/>
      <c r="BQ33" s="267"/>
      <c r="BR33" s="206">
        <f>MAX(BJ33:BN33)</f>
        <v>119</v>
      </c>
      <c r="BS33" s="3"/>
      <c r="BT33" s="3"/>
      <c r="BU33" s="220"/>
      <c r="BV33" s="281"/>
      <c r="BX33" s="98" t="s">
        <v>380</v>
      </c>
      <c r="BY33" s="225">
        <v>148</v>
      </c>
      <c r="BZ33" s="225">
        <v>123</v>
      </c>
      <c r="CA33" s="225">
        <v>113</v>
      </c>
      <c r="CB33" s="225">
        <v>111</v>
      </c>
      <c r="CC33" s="225">
        <v>95</v>
      </c>
      <c r="CD33" s="102">
        <f>SUM(BY33:CC33)</f>
        <v>590</v>
      </c>
      <c r="CE33" s="102"/>
      <c r="CF33" s="267"/>
      <c r="CG33" s="206">
        <f>MAX(BY33:CC33)</f>
        <v>148</v>
      </c>
      <c r="CH33" s="3"/>
      <c r="CI33" s="3"/>
      <c r="CJ33" s="220"/>
      <c r="CK33" s="281"/>
      <c r="CM33" s="98" t="s">
        <v>380</v>
      </c>
      <c r="CN33" s="225">
        <v>128</v>
      </c>
      <c r="CO33" s="225">
        <v>116</v>
      </c>
      <c r="CP33" s="225">
        <v>149</v>
      </c>
      <c r="CQ33" s="225">
        <v>112</v>
      </c>
      <c r="CR33" s="225">
        <v>99</v>
      </c>
      <c r="CS33" s="102">
        <f>SUM(CN33:CR33)</f>
        <v>604</v>
      </c>
      <c r="CT33" s="102"/>
      <c r="CU33" s="267"/>
      <c r="CV33" s="206">
        <f>MAX(CN33:CR33)</f>
        <v>149</v>
      </c>
      <c r="CW33" s="3"/>
      <c r="CX33" s="3"/>
      <c r="CY33" s="220"/>
      <c r="CZ33" s="281"/>
      <c r="DB33" s="98" t="s">
        <v>380</v>
      </c>
      <c r="DC33" s="225">
        <v>124</v>
      </c>
      <c r="DD33" s="225">
        <v>132</v>
      </c>
      <c r="DE33" s="225">
        <v>101</v>
      </c>
      <c r="DF33" s="225">
        <v>91</v>
      </c>
      <c r="DG33" s="225">
        <v>141</v>
      </c>
      <c r="DH33" s="102">
        <f>SUM(DC33:DG33)</f>
        <v>589</v>
      </c>
      <c r="DI33" s="102"/>
      <c r="DJ33" s="267"/>
      <c r="DK33" s="206">
        <f>MAX(DC33:DG33)</f>
        <v>141</v>
      </c>
      <c r="DL33" s="3"/>
      <c r="DM33" s="3"/>
      <c r="DN33" s="220"/>
      <c r="DO33" s="281"/>
      <c r="DQ33" s="98" t="s">
        <v>380</v>
      </c>
      <c r="DR33" s="225">
        <v>149</v>
      </c>
      <c r="DS33" s="225">
        <v>122</v>
      </c>
      <c r="DT33" s="225">
        <v>108</v>
      </c>
      <c r="DU33" s="225">
        <v>115</v>
      </c>
      <c r="DV33" s="225">
        <v>95</v>
      </c>
      <c r="DW33" s="102">
        <f>SUM(DR33:DV33)</f>
        <v>589</v>
      </c>
      <c r="DX33" s="102"/>
      <c r="DY33" s="267"/>
      <c r="DZ33" s="206">
        <f>MAX(DR33:DV33)</f>
        <v>149</v>
      </c>
      <c r="EA33" s="3"/>
      <c r="EB33" s="3"/>
      <c r="EC33" s="220"/>
      <c r="ED33" s="281"/>
      <c r="EF33" s="98" t="s">
        <v>380</v>
      </c>
      <c r="EG33" s="225">
        <v>100</v>
      </c>
      <c r="EH33" s="225">
        <v>133</v>
      </c>
      <c r="EI33" s="225">
        <v>101</v>
      </c>
      <c r="EJ33" s="225">
        <v>108</v>
      </c>
      <c r="EK33" s="225">
        <v>97</v>
      </c>
      <c r="EL33" s="102">
        <f>SUM(EG33:EK33)</f>
        <v>539</v>
      </c>
      <c r="EM33" s="102"/>
      <c r="EN33" s="267"/>
      <c r="EO33" s="206">
        <f>MAX(EG33:EK33)</f>
        <v>133</v>
      </c>
      <c r="EP33" s="3"/>
      <c r="EQ33" s="3"/>
      <c r="ER33" s="220"/>
      <c r="ES33" s="281"/>
      <c r="EU33" s="117" t="s">
        <v>442</v>
      </c>
      <c r="EV33" s="225">
        <v>122</v>
      </c>
      <c r="EW33" s="225">
        <v>102</v>
      </c>
      <c r="EX33" s="225">
        <v>123</v>
      </c>
      <c r="EY33" s="225">
        <v>113</v>
      </c>
      <c r="EZ33" s="225">
        <v>106</v>
      </c>
      <c r="FA33" s="102">
        <f>SUM(EV33:EZ33)</f>
        <v>566</v>
      </c>
      <c r="FB33" s="102"/>
      <c r="FC33" s="267"/>
      <c r="FD33" s="206">
        <f>MAX(EV33:EZ33)</f>
        <v>123</v>
      </c>
      <c r="FE33" s="3"/>
      <c r="FF33" s="3"/>
      <c r="FG33" s="220"/>
      <c r="FH33" s="281"/>
      <c r="FJ33" s="98" t="s">
        <v>380</v>
      </c>
      <c r="FK33" s="225">
        <v>108</v>
      </c>
      <c r="FL33" s="225">
        <v>103</v>
      </c>
      <c r="FM33" s="225">
        <v>107</v>
      </c>
      <c r="FN33" s="225">
        <v>128</v>
      </c>
      <c r="FO33" s="225">
        <v>135</v>
      </c>
      <c r="FP33" s="102">
        <f>SUM(FK33:FO33)</f>
        <v>581</v>
      </c>
      <c r="FQ33" s="102"/>
      <c r="FR33" s="267"/>
      <c r="FS33" s="206">
        <f>MAX(FK33:FO33)</f>
        <v>135</v>
      </c>
      <c r="FT33" s="3"/>
      <c r="FU33" s="3"/>
      <c r="FV33" s="220"/>
      <c r="FW33" s="281"/>
      <c r="FY33" s="98" t="s">
        <v>380</v>
      </c>
      <c r="FZ33" s="225">
        <v>103</v>
      </c>
      <c r="GA33" s="225">
        <v>109</v>
      </c>
      <c r="GB33" s="225">
        <v>105</v>
      </c>
      <c r="GC33" s="225">
        <v>114</v>
      </c>
      <c r="GD33" s="225">
        <v>121</v>
      </c>
      <c r="GE33" s="102">
        <f>SUM(FZ33:GD33)</f>
        <v>552</v>
      </c>
      <c r="GF33" s="102"/>
      <c r="GG33" s="267"/>
      <c r="GH33" s="206">
        <f>MAX(FZ33:GD33)</f>
        <v>121</v>
      </c>
      <c r="GI33" s="3"/>
      <c r="GJ33" s="3"/>
      <c r="GK33" s="220"/>
      <c r="GL33" s="281"/>
      <c r="GN33" s="98" t="s">
        <v>380</v>
      </c>
      <c r="GO33" s="225"/>
      <c r="GP33" s="225"/>
      <c r="GQ33" s="225"/>
      <c r="GR33" s="225"/>
      <c r="GS33" s="225"/>
      <c r="GT33" s="102">
        <f>SUM(GO33:GS33)</f>
        <v>0</v>
      </c>
      <c r="GU33" s="102"/>
      <c r="GV33" s="267"/>
      <c r="GW33" s="206">
        <f>MAX(GO33:GS33)</f>
        <v>0</v>
      </c>
      <c r="GX33" s="3"/>
      <c r="GY33" s="3"/>
      <c r="GZ33" s="220"/>
      <c r="HA33" s="281"/>
      <c r="HC33" s="98" t="s">
        <v>380</v>
      </c>
      <c r="HD33" s="225"/>
      <c r="HE33" s="225"/>
      <c r="HF33" s="225"/>
      <c r="HG33" s="225"/>
      <c r="HH33" s="225"/>
      <c r="HI33" s="102">
        <f>SUM(HD33:HH33)</f>
        <v>0</v>
      </c>
      <c r="HJ33" s="102"/>
      <c r="HK33" s="267"/>
      <c r="HL33" s="206">
        <f>MAX(HD33:HH33)</f>
        <v>0</v>
      </c>
      <c r="HM33" s="3"/>
      <c r="HN33" s="3"/>
      <c r="HO33" s="220"/>
      <c r="HP33" s="281"/>
      <c r="HR33" s="98" t="s">
        <v>380</v>
      </c>
      <c r="HS33" s="225"/>
      <c r="HT33" s="225"/>
      <c r="HU33" s="225"/>
      <c r="HV33" s="225"/>
      <c r="HW33" s="225"/>
      <c r="HX33" s="102">
        <f>SUM(HS33:HW33)</f>
        <v>0</v>
      </c>
      <c r="HY33" s="102"/>
      <c r="HZ33" s="267"/>
      <c r="IA33" s="206">
        <f>MAX(HS33:HW33)</f>
        <v>0</v>
      </c>
      <c r="IB33" s="3"/>
      <c r="IC33" s="3"/>
      <c r="ID33" s="220"/>
      <c r="IE33" s="281"/>
      <c r="IG33" s="98" t="s">
        <v>380</v>
      </c>
      <c r="IH33" s="225"/>
      <c r="II33" s="225"/>
      <c r="IJ33" s="225"/>
      <c r="IK33" s="225"/>
      <c r="IL33" s="225"/>
      <c r="IM33" s="102">
        <f>SUM(IH33:IL33)</f>
        <v>0</v>
      </c>
      <c r="IN33" s="102"/>
      <c r="IO33" s="267"/>
      <c r="IP33" s="206">
        <f>MAX(IH33:IL33)</f>
        <v>0</v>
      </c>
      <c r="IQ33" s="3"/>
      <c r="IR33" s="3"/>
      <c r="IS33" s="220"/>
      <c r="IT33" s="281"/>
      <c r="IV33" s="98" t="s">
        <v>380</v>
      </c>
      <c r="IW33" s="225"/>
      <c r="IX33" s="225"/>
      <c r="IY33" s="225"/>
      <c r="IZ33" s="225"/>
      <c r="JA33" s="225"/>
      <c r="JB33" s="102">
        <f>SUM(IW33:JA33)</f>
        <v>0</v>
      </c>
      <c r="JC33" s="102"/>
      <c r="JD33" s="267"/>
      <c r="JE33" s="206">
        <f>MAX(IW33:JA33)</f>
        <v>0</v>
      </c>
      <c r="JF33" s="3"/>
      <c r="JG33" s="3"/>
      <c r="JH33" s="220"/>
      <c r="JI33" s="281"/>
    </row>
    <row r="34" spans="1:269" s="69" customFormat="1">
      <c r="A34" s="98" t="s">
        <v>307</v>
      </c>
      <c r="B34" s="225">
        <v>112</v>
      </c>
      <c r="C34" s="225">
        <v>137</v>
      </c>
      <c r="D34" s="225">
        <v>129</v>
      </c>
      <c r="E34" s="225">
        <v>167</v>
      </c>
      <c r="F34" s="225">
        <v>127</v>
      </c>
      <c r="G34" s="102">
        <f>SUM(B34:F34)</f>
        <v>672</v>
      </c>
      <c r="H34" s="102"/>
      <c r="I34" s="267"/>
      <c r="J34" s="206">
        <f>MAX(B34:F34)</f>
        <v>167</v>
      </c>
      <c r="K34" s="3"/>
      <c r="L34" s="3"/>
      <c r="M34" s="220"/>
      <c r="N34" s="281"/>
      <c r="P34" s="98" t="s">
        <v>307</v>
      </c>
      <c r="Q34" s="225">
        <v>133</v>
      </c>
      <c r="R34" s="225">
        <v>136</v>
      </c>
      <c r="S34" s="225">
        <v>132</v>
      </c>
      <c r="T34" s="225">
        <v>136</v>
      </c>
      <c r="U34" s="225">
        <v>133</v>
      </c>
      <c r="V34" s="102">
        <f>SUM(Q34:U34)</f>
        <v>670</v>
      </c>
      <c r="W34" s="102"/>
      <c r="X34" s="267"/>
      <c r="Y34" s="206">
        <f>MAX(Q34:U34)</f>
        <v>136</v>
      </c>
      <c r="Z34" s="3"/>
      <c r="AA34" s="3"/>
      <c r="AB34" s="220"/>
      <c r="AC34" s="281"/>
      <c r="AE34" s="98" t="s">
        <v>307</v>
      </c>
      <c r="AF34" s="225">
        <v>173</v>
      </c>
      <c r="AG34" s="225">
        <v>92</v>
      </c>
      <c r="AH34" s="225">
        <v>125</v>
      </c>
      <c r="AI34" s="225">
        <v>125</v>
      </c>
      <c r="AJ34" s="225">
        <v>135</v>
      </c>
      <c r="AK34" s="102">
        <f>SUM(AF34:AJ34)</f>
        <v>650</v>
      </c>
      <c r="AL34" s="102"/>
      <c r="AM34" s="267"/>
      <c r="AN34" s="206">
        <f>MAX(AF34:AJ34)</f>
        <v>173</v>
      </c>
      <c r="AO34" s="3"/>
      <c r="AP34" s="3"/>
      <c r="AQ34" s="220"/>
      <c r="AR34" s="281"/>
      <c r="AT34" s="98" t="s">
        <v>307</v>
      </c>
      <c r="AU34" s="225">
        <v>122</v>
      </c>
      <c r="AV34" s="225">
        <v>141</v>
      </c>
      <c r="AW34" s="225">
        <v>125</v>
      </c>
      <c r="AX34" s="225">
        <v>132</v>
      </c>
      <c r="AY34" s="225">
        <v>139</v>
      </c>
      <c r="AZ34" s="102">
        <f>SUM(AU34:AY34)</f>
        <v>659</v>
      </c>
      <c r="BA34" s="102"/>
      <c r="BB34" s="267"/>
      <c r="BC34" s="206">
        <f>MAX(AU34:AY34)</f>
        <v>141</v>
      </c>
      <c r="BD34" s="3"/>
      <c r="BE34" s="3"/>
      <c r="BF34" s="220"/>
      <c r="BG34" s="281"/>
      <c r="BI34" s="98" t="s">
        <v>307</v>
      </c>
      <c r="BJ34" s="225">
        <v>126</v>
      </c>
      <c r="BK34" s="225">
        <v>115</v>
      </c>
      <c r="BL34" s="225">
        <v>128</v>
      </c>
      <c r="BM34" s="225">
        <v>91</v>
      </c>
      <c r="BN34" s="225">
        <v>105</v>
      </c>
      <c r="BO34" s="102">
        <f>SUM(BJ34:BN34)</f>
        <v>565</v>
      </c>
      <c r="BP34" s="102"/>
      <c r="BQ34" s="267"/>
      <c r="BR34" s="206">
        <f>MAX(BJ34:BN34)</f>
        <v>128</v>
      </c>
      <c r="BS34" s="3"/>
      <c r="BT34" s="3"/>
      <c r="BU34" s="220"/>
      <c r="BV34" s="281"/>
      <c r="BX34" s="117" t="s">
        <v>395</v>
      </c>
      <c r="BY34" s="225">
        <v>118</v>
      </c>
      <c r="BZ34" s="225">
        <v>105</v>
      </c>
      <c r="CA34" s="225">
        <v>133</v>
      </c>
      <c r="CB34" s="225">
        <v>116</v>
      </c>
      <c r="CC34" s="225">
        <v>108</v>
      </c>
      <c r="CD34" s="102">
        <f>SUM(BY34:CC34)</f>
        <v>580</v>
      </c>
      <c r="CE34" s="102"/>
      <c r="CF34" s="267"/>
      <c r="CG34" s="206">
        <f>MAX(BY34:CC34)</f>
        <v>133</v>
      </c>
      <c r="CH34" s="3"/>
      <c r="CI34" s="3"/>
      <c r="CJ34" s="220"/>
      <c r="CK34" s="281"/>
      <c r="CM34" s="98" t="s">
        <v>307</v>
      </c>
      <c r="CN34" s="225">
        <v>128</v>
      </c>
      <c r="CO34" s="225">
        <v>122</v>
      </c>
      <c r="CP34" s="225">
        <v>162</v>
      </c>
      <c r="CQ34" s="225">
        <v>133</v>
      </c>
      <c r="CR34" s="225">
        <v>113</v>
      </c>
      <c r="CS34" s="102">
        <f>SUM(CN34:CR34)</f>
        <v>658</v>
      </c>
      <c r="CT34" s="102"/>
      <c r="CU34" s="267"/>
      <c r="CV34" s="206">
        <f>MAX(CN34:CR34)</f>
        <v>162</v>
      </c>
      <c r="CW34" s="3"/>
      <c r="CX34" s="3"/>
      <c r="CY34" s="220"/>
      <c r="CZ34" s="281"/>
      <c r="DB34" s="98" t="s">
        <v>307</v>
      </c>
      <c r="DC34" s="225">
        <v>127</v>
      </c>
      <c r="DD34" s="225">
        <v>134</v>
      </c>
      <c r="DE34" s="225">
        <v>154</v>
      </c>
      <c r="DF34" s="225">
        <v>129</v>
      </c>
      <c r="DG34" s="225">
        <v>106</v>
      </c>
      <c r="DH34" s="102">
        <f>SUM(DC34:DG34)</f>
        <v>650</v>
      </c>
      <c r="DI34" s="102"/>
      <c r="DJ34" s="267"/>
      <c r="DK34" s="206">
        <f>MAX(DC34:DG34)</f>
        <v>154</v>
      </c>
      <c r="DL34" s="3"/>
      <c r="DM34" s="3"/>
      <c r="DN34" s="220"/>
      <c r="DO34" s="281"/>
      <c r="DQ34" s="98" t="s">
        <v>307</v>
      </c>
      <c r="DR34" s="225">
        <v>125</v>
      </c>
      <c r="DS34" s="225">
        <v>113</v>
      </c>
      <c r="DT34" s="225">
        <v>122</v>
      </c>
      <c r="DU34" s="225">
        <v>111</v>
      </c>
      <c r="DV34" s="225">
        <v>128</v>
      </c>
      <c r="DW34" s="102">
        <f>SUM(DR34:DV34)</f>
        <v>599</v>
      </c>
      <c r="DX34" s="102"/>
      <c r="DY34" s="267"/>
      <c r="DZ34" s="206">
        <f>MAX(DR34:DV34)</f>
        <v>128</v>
      </c>
      <c r="EA34" s="3"/>
      <c r="EB34" s="3"/>
      <c r="EC34" s="220"/>
      <c r="ED34" s="281"/>
      <c r="EF34" s="98" t="s">
        <v>307</v>
      </c>
      <c r="EG34" s="225">
        <v>115</v>
      </c>
      <c r="EH34" s="225">
        <v>126</v>
      </c>
      <c r="EI34" s="225">
        <v>111</v>
      </c>
      <c r="EJ34" s="225">
        <v>93</v>
      </c>
      <c r="EK34" s="225">
        <v>105</v>
      </c>
      <c r="EL34" s="102">
        <f>SUM(EG34:EK34)</f>
        <v>550</v>
      </c>
      <c r="EM34" s="102"/>
      <c r="EN34" s="267"/>
      <c r="EO34" s="206">
        <f>MAX(EG34:EK34)</f>
        <v>126</v>
      </c>
      <c r="EP34" s="3"/>
      <c r="EQ34" s="3"/>
      <c r="ER34" s="220"/>
      <c r="ES34" s="281"/>
      <c r="EU34" s="98" t="s">
        <v>443</v>
      </c>
      <c r="EV34" s="225">
        <v>183</v>
      </c>
      <c r="EW34" s="225">
        <v>147</v>
      </c>
      <c r="EX34" s="225">
        <v>138</v>
      </c>
      <c r="EY34" s="225">
        <v>126</v>
      </c>
      <c r="EZ34" s="225">
        <v>143</v>
      </c>
      <c r="FA34" s="102">
        <f>SUM(EV34:EZ34)</f>
        <v>737</v>
      </c>
      <c r="FB34" s="102"/>
      <c r="FC34" s="267"/>
      <c r="FD34" s="206">
        <f>MAX(EV34:EZ34)</f>
        <v>183</v>
      </c>
      <c r="FE34" s="3"/>
      <c r="FF34" s="3"/>
      <c r="FG34" s="220"/>
      <c r="FH34" s="281"/>
      <c r="FJ34" s="98" t="s">
        <v>307</v>
      </c>
      <c r="FK34" s="225">
        <v>123</v>
      </c>
      <c r="FL34" s="225">
        <v>112</v>
      </c>
      <c r="FM34" s="225">
        <v>128</v>
      </c>
      <c r="FN34" s="225">
        <v>120</v>
      </c>
      <c r="FO34" s="225">
        <v>91</v>
      </c>
      <c r="FP34" s="102">
        <f>SUM(FK34:FO34)</f>
        <v>574</v>
      </c>
      <c r="FQ34" s="102"/>
      <c r="FR34" s="267"/>
      <c r="FS34" s="206">
        <f>MAX(FK34:FO34)</f>
        <v>128</v>
      </c>
      <c r="FT34" s="3"/>
      <c r="FU34" s="3"/>
      <c r="FV34" s="220"/>
      <c r="FW34" s="281"/>
      <c r="FY34" s="98" t="s">
        <v>307</v>
      </c>
      <c r="FZ34" s="225">
        <v>117</v>
      </c>
      <c r="GA34" s="225">
        <v>118</v>
      </c>
      <c r="GB34" s="225">
        <v>122</v>
      </c>
      <c r="GC34" s="225">
        <v>143</v>
      </c>
      <c r="GD34" s="225">
        <v>133</v>
      </c>
      <c r="GE34" s="102">
        <f>SUM(FZ34:GD34)</f>
        <v>633</v>
      </c>
      <c r="GF34" s="102"/>
      <c r="GG34" s="267"/>
      <c r="GH34" s="206">
        <f>MAX(FZ34:GD34)</f>
        <v>143</v>
      </c>
      <c r="GI34" s="3"/>
      <c r="GJ34" s="3"/>
      <c r="GK34" s="220"/>
      <c r="GL34" s="281"/>
      <c r="GN34" s="98" t="s">
        <v>307</v>
      </c>
      <c r="GO34" s="225"/>
      <c r="GP34" s="225"/>
      <c r="GQ34" s="225"/>
      <c r="GR34" s="225"/>
      <c r="GS34" s="225"/>
      <c r="GT34" s="102">
        <f>SUM(GO34:GS34)</f>
        <v>0</v>
      </c>
      <c r="GU34" s="102"/>
      <c r="GV34" s="267"/>
      <c r="GW34" s="206">
        <f>MAX(GO34:GS34)</f>
        <v>0</v>
      </c>
      <c r="GX34" s="3"/>
      <c r="GY34" s="3"/>
      <c r="GZ34" s="220"/>
      <c r="HA34" s="281"/>
      <c r="HC34" s="98" t="s">
        <v>307</v>
      </c>
      <c r="HD34" s="225"/>
      <c r="HE34" s="225"/>
      <c r="HF34" s="225"/>
      <c r="HG34" s="225"/>
      <c r="HH34" s="225"/>
      <c r="HI34" s="102">
        <f>SUM(HD34:HH34)</f>
        <v>0</v>
      </c>
      <c r="HJ34" s="102"/>
      <c r="HK34" s="267"/>
      <c r="HL34" s="206">
        <f>MAX(HD34:HH34)</f>
        <v>0</v>
      </c>
      <c r="HM34" s="3"/>
      <c r="HN34" s="3"/>
      <c r="HO34" s="220"/>
      <c r="HP34" s="281"/>
      <c r="HR34" s="98" t="s">
        <v>307</v>
      </c>
      <c r="HS34" s="225"/>
      <c r="HT34" s="225"/>
      <c r="HU34" s="225"/>
      <c r="HV34" s="225"/>
      <c r="HW34" s="225"/>
      <c r="HX34" s="102">
        <f>SUM(HS34:HW34)</f>
        <v>0</v>
      </c>
      <c r="HY34" s="102"/>
      <c r="HZ34" s="267"/>
      <c r="IA34" s="206">
        <f>MAX(HS34:HW34)</f>
        <v>0</v>
      </c>
      <c r="IB34" s="3"/>
      <c r="IC34" s="3"/>
      <c r="ID34" s="220"/>
      <c r="IE34" s="281"/>
      <c r="IG34" s="98" t="s">
        <v>307</v>
      </c>
      <c r="IH34" s="225"/>
      <c r="II34" s="225"/>
      <c r="IJ34" s="225"/>
      <c r="IK34" s="225"/>
      <c r="IL34" s="225"/>
      <c r="IM34" s="102">
        <f>SUM(IH34:IL34)</f>
        <v>0</v>
      </c>
      <c r="IN34" s="102"/>
      <c r="IO34" s="267"/>
      <c r="IP34" s="206">
        <f>MAX(IH34:IL34)</f>
        <v>0</v>
      </c>
      <c r="IQ34" s="3"/>
      <c r="IR34" s="3"/>
      <c r="IS34" s="220"/>
      <c r="IT34" s="281"/>
      <c r="IV34" s="98" t="s">
        <v>307</v>
      </c>
      <c r="IW34" s="225"/>
      <c r="IX34" s="225"/>
      <c r="IY34" s="225"/>
      <c r="IZ34" s="225"/>
      <c r="JA34" s="225"/>
      <c r="JB34" s="102">
        <f>SUM(IW34:JA34)</f>
        <v>0</v>
      </c>
      <c r="JC34" s="102"/>
      <c r="JD34" s="267"/>
      <c r="JE34" s="206">
        <f>MAX(IW34:JA34)</f>
        <v>0</v>
      </c>
      <c r="JF34" s="3"/>
      <c r="JG34" s="3"/>
      <c r="JH34" s="220"/>
      <c r="JI34" s="281"/>
    </row>
    <row r="35" spans="1:269" s="69" customFormat="1">
      <c r="A35" s="241" t="s">
        <v>59</v>
      </c>
      <c r="B35" s="3">
        <f t="shared" ref="B35:C35" si="102">SUM(B33:B34)</f>
        <v>212</v>
      </c>
      <c r="C35" s="3">
        <f t="shared" si="102"/>
        <v>236</v>
      </c>
      <c r="D35" s="3">
        <f t="shared" ref="D35" si="103">SUM(D33:D34)</f>
        <v>218</v>
      </c>
      <c r="E35" s="3">
        <f t="shared" ref="E35" si="104">SUM(E33:E34)</f>
        <v>282</v>
      </c>
      <c r="F35" s="3">
        <f t="shared" ref="F35" si="105">SUM(F33:F34)</f>
        <v>221</v>
      </c>
      <c r="G35" s="296"/>
      <c r="H35" s="3"/>
      <c r="I35" s="270"/>
      <c r="J35" s="143"/>
      <c r="K35" s="3">
        <f>MAX(B35:F35)</f>
        <v>282</v>
      </c>
      <c r="L35" s="3"/>
      <c r="M35" s="220"/>
      <c r="N35" s="281"/>
      <c r="P35" s="241" t="s">
        <v>59</v>
      </c>
      <c r="Q35" s="3">
        <f>SUM(Q33:Q34)</f>
        <v>227</v>
      </c>
      <c r="R35" s="3">
        <f t="shared" ref="R35:U35" si="106">SUM(R33:R34)</f>
        <v>228</v>
      </c>
      <c r="S35" s="3">
        <f t="shared" si="106"/>
        <v>248</v>
      </c>
      <c r="T35" s="3">
        <f t="shared" si="106"/>
        <v>225</v>
      </c>
      <c r="U35" s="3">
        <f t="shared" si="106"/>
        <v>248</v>
      </c>
      <c r="V35" s="296"/>
      <c r="W35" s="3"/>
      <c r="X35" s="270"/>
      <c r="Y35" s="143"/>
      <c r="Z35" s="3">
        <f>MAX(Q35:U35)</f>
        <v>248</v>
      </c>
      <c r="AA35" s="3"/>
      <c r="AB35" s="220"/>
      <c r="AC35" s="281"/>
      <c r="AE35" s="241" t="s">
        <v>59</v>
      </c>
      <c r="AF35" s="3">
        <f>SUM(AF33:AF34)</f>
        <v>268</v>
      </c>
      <c r="AG35" s="3">
        <f t="shared" ref="AG35:AJ35" si="107">SUM(AG33:AG34)</f>
        <v>195</v>
      </c>
      <c r="AH35" s="3">
        <f t="shared" si="107"/>
        <v>223</v>
      </c>
      <c r="AI35" s="3">
        <f t="shared" si="107"/>
        <v>218</v>
      </c>
      <c r="AJ35" s="3">
        <f t="shared" si="107"/>
        <v>252</v>
      </c>
      <c r="AK35" s="296"/>
      <c r="AL35" s="3"/>
      <c r="AM35" s="270"/>
      <c r="AN35" s="143"/>
      <c r="AO35" s="3">
        <f>MAX(AF35:AJ35)</f>
        <v>268</v>
      </c>
      <c r="AP35" s="3"/>
      <c r="AQ35" s="220"/>
      <c r="AR35" s="281"/>
      <c r="AT35" s="241" t="s">
        <v>59</v>
      </c>
      <c r="AU35" s="3">
        <f>SUM(AU33:AU34)</f>
        <v>242</v>
      </c>
      <c r="AV35" s="3">
        <f t="shared" ref="AV35:AY35" si="108">SUM(AV33:AV34)</f>
        <v>242</v>
      </c>
      <c r="AW35" s="3">
        <f t="shared" si="108"/>
        <v>230</v>
      </c>
      <c r="AX35" s="3">
        <f t="shared" si="108"/>
        <v>267</v>
      </c>
      <c r="AY35" s="3">
        <f t="shared" si="108"/>
        <v>282</v>
      </c>
      <c r="AZ35" s="296"/>
      <c r="BA35" s="3"/>
      <c r="BB35" s="270"/>
      <c r="BC35" s="143"/>
      <c r="BD35" s="3">
        <f>MAX(AU35:AY35)</f>
        <v>282</v>
      </c>
      <c r="BE35" s="3"/>
      <c r="BF35" s="220"/>
      <c r="BG35" s="281"/>
      <c r="BI35" s="241" t="s">
        <v>59</v>
      </c>
      <c r="BJ35" s="3">
        <f>SUM(BJ33:BJ34)</f>
        <v>245</v>
      </c>
      <c r="BK35" s="3">
        <f t="shared" ref="BK35:BN35" si="109">SUM(BK33:BK34)</f>
        <v>234</v>
      </c>
      <c r="BL35" s="3">
        <f t="shared" si="109"/>
        <v>227</v>
      </c>
      <c r="BM35" s="3">
        <f t="shared" si="109"/>
        <v>200</v>
      </c>
      <c r="BN35" s="3">
        <f t="shared" si="109"/>
        <v>202</v>
      </c>
      <c r="BO35" s="296"/>
      <c r="BP35" s="3"/>
      <c r="BQ35" s="270"/>
      <c r="BR35" s="143"/>
      <c r="BS35" s="3">
        <f>MAX(BJ35:BN35)</f>
        <v>245</v>
      </c>
      <c r="BT35" s="3"/>
      <c r="BU35" s="220"/>
      <c r="BV35" s="281"/>
      <c r="BX35" s="241" t="s">
        <v>59</v>
      </c>
      <c r="BY35" s="3">
        <f>SUM(BY33:BY34)</f>
        <v>266</v>
      </c>
      <c r="BZ35" s="3">
        <f t="shared" ref="BZ35:CC35" si="110">SUM(BZ33:BZ34)</f>
        <v>228</v>
      </c>
      <c r="CA35" s="3">
        <f t="shared" si="110"/>
        <v>246</v>
      </c>
      <c r="CB35" s="3">
        <f t="shared" si="110"/>
        <v>227</v>
      </c>
      <c r="CC35" s="3">
        <f t="shared" si="110"/>
        <v>203</v>
      </c>
      <c r="CD35" s="296"/>
      <c r="CE35" s="3"/>
      <c r="CF35" s="270"/>
      <c r="CG35" s="143"/>
      <c r="CH35" s="3">
        <f>MAX(BY35:CC35)</f>
        <v>266</v>
      </c>
      <c r="CI35" s="3"/>
      <c r="CJ35" s="220"/>
      <c r="CK35" s="281"/>
      <c r="CM35" s="241" t="s">
        <v>59</v>
      </c>
      <c r="CN35" s="3">
        <f>SUM(CN33:CN34)</f>
        <v>256</v>
      </c>
      <c r="CO35" s="3">
        <f t="shared" ref="CO35:CR35" si="111">SUM(CO33:CO34)</f>
        <v>238</v>
      </c>
      <c r="CP35" s="3">
        <f t="shared" si="111"/>
        <v>311</v>
      </c>
      <c r="CQ35" s="3">
        <f t="shared" si="111"/>
        <v>245</v>
      </c>
      <c r="CR35" s="3">
        <f t="shared" si="111"/>
        <v>212</v>
      </c>
      <c r="CS35" s="296"/>
      <c r="CT35" s="3"/>
      <c r="CU35" s="270"/>
      <c r="CV35" s="143"/>
      <c r="CW35" s="3">
        <f>MAX(CN35:CR35)</f>
        <v>311</v>
      </c>
      <c r="CX35" s="3"/>
      <c r="CY35" s="220"/>
      <c r="CZ35" s="281"/>
      <c r="DB35" s="241" t="s">
        <v>59</v>
      </c>
      <c r="DC35" s="3">
        <f>SUM(DC33:DC34)</f>
        <v>251</v>
      </c>
      <c r="DD35" s="3">
        <f t="shared" ref="DD35:DG35" si="112">SUM(DD33:DD34)</f>
        <v>266</v>
      </c>
      <c r="DE35" s="3">
        <f t="shared" si="112"/>
        <v>255</v>
      </c>
      <c r="DF35" s="3">
        <f t="shared" si="112"/>
        <v>220</v>
      </c>
      <c r="DG35" s="3">
        <f t="shared" si="112"/>
        <v>247</v>
      </c>
      <c r="DH35" s="296"/>
      <c r="DI35" s="3"/>
      <c r="DJ35" s="270"/>
      <c r="DK35" s="143"/>
      <c r="DL35" s="3">
        <f>MAX(DC35:DG35)</f>
        <v>266</v>
      </c>
      <c r="DM35" s="3"/>
      <c r="DN35" s="220"/>
      <c r="DO35" s="281"/>
      <c r="DQ35" s="241" t="s">
        <v>59</v>
      </c>
      <c r="DR35" s="3">
        <f>SUM(DR33:DR34)</f>
        <v>274</v>
      </c>
      <c r="DS35" s="3">
        <f t="shared" ref="DS35:DV35" si="113">SUM(DS33:DS34)</f>
        <v>235</v>
      </c>
      <c r="DT35" s="3">
        <f t="shared" si="113"/>
        <v>230</v>
      </c>
      <c r="DU35" s="3">
        <f t="shared" si="113"/>
        <v>226</v>
      </c>
      <c r="DV35" s="3">
        <f t="shared" si="113"/>
        <v>223</v>
      </c>
      <c r="DW35" s="296"/>
      <c r="DX35" s="3"/>
      <c r="DY35" s="270"/>
      <c r="DZ35" s="143"/>
      <c r="EA35" s="3">
        <f>MAX(DR35:DV35)</f>
        <v>274</v>
      </c>
      <c r="EB35" s="3"/>
      <c r="EC35" s="220"/>
      <c r="ED35" s="281"/>
      <c r="EF35" s="241" t="s">
        <v>59</v>
      </c>
      <c r="EG35" s="3">
        <f>SUM(EG33:EG34)</f>
        <v>215</v>
      </c>
      <c r="EH35" s="3">
        <f t="shared" ref="EH35:EK35" si="114">SUM(EH33:EH34)</f>
        <v>259</v>
      </c>
      <c r="EI35" s="3">
        <f t="shared" si="114"/>
        <v>212</v>
      </c>
      <c r="EJ35" s="3">
        <f t="shared" si="114"/>
        <v>201</v>
      </c>
      <c r="EK35" s="3">
        <f t="shared" si="114"/>
        <v>202</v>
      </c>
      <c r="EL35" s="296"/>
      <c r="EM35" s="3"/>
      <c r="EN35" s="270"/>
      <c r="EO35" s="143"/>
      <c r="EP35" s="3">
        <f>MAX(EG35:EK35)</f>
        <v>259</v>
      </c>
      <c r="EQ35" s="3"/>
      <c r="ER35" s="220"/>
      <c r="ES35" s="281"/>
      <c r="EU35" s="241" t="s">
        <v>59</v>
      </c>
      <c r="EV35" s="3">
        <f>SUM(EV33:EV34)</f>
        <v>305</v>
      </c>
      <c r="EW35" s="3">
        <f t="shared" ref="EW35:EZ35" si="115">SUM(EW33:EW34)</f>
        <v>249</v>
      </c>
      <c r="EX35" s="3">
        <f t="shared" si="115"/>
        <v>261</v>
      </c>
      <c r="EY35" s="3">
        <f t="shared" si="115"/>
        <v>239</v>
      </c>
      <c r="EZ35" s="3">
        <f t="shared" si="115"/>
        <v>249</v>
      </c>
      <c r="FA35" s="296"/>
      <c r="FB35" s="3"/>
      <c r="FC35" s="270"/>
      <c r="FD35" s="143"/>
      <c r="FE35" s="3">
        <f>MAX(EV35:EZ35)</f>
        <v>305</v>
      </c>
      <c r="FF35" s="3"/>
      <c r="FG35" s="220"/>
      <c r="FH35" s="281"/>
      <c r="FJ35" s="241" t="s">
        <v>59</v>
      </c>
      <c r="FK35" s="3">
        <f>SUM(FK33:FK34)</f>
        <v>231</v>
      </c>
      <c r="FL35" s="3">
        <f t="shared" ref="FL35:FO35" si="116">SUM(FL33:FL34)</f>
        <v>215</v>
      </c>
      <c r="FM35" s="3">
        <f t="shared" si="116"/>
        <v>235</v>
      </c>
      <c r="FN35" s="3">
        <f t="shared" si="116"/>
        <v>248</v>
      </c>
      <c r="FO35" s="3">
        <f t="shared" si="116"/>
        <v>226</v>
      </c>
      <c r="FP35" s="296"/>
      <c r="FQ35" s="3"/>
      <c r="FR35" s="270"/>
      <c r="FS35" s="143"/>
      <c r="FT35" s="3">
        <f>MAX(FK35:FO35)</f>
        <v>248</v>
      </c>
      <c r="FU35" s="3"/>
      <c r="FV35" s="220"/>
      <c r="FW35" s="281"/>
      <c r="FY35" s="241" t="s">
        <v>59</v>
      </c>
      <c r="FZ35" s="3">
        <f>SUM(FZ33:FZ34)</f>
        <v>220</v>
      </c>
      <c r="GA35" s="3">
        <f t="shared" ref="GA35:GD35" si="117">SUM(GA33:GA34)</f>
        <v>227</v>
      </c>
      <c r="GB35" s="3">
        <f t="shared" si="117"/>
        <v>227</v>
      </c>
      <c r="GC35" s="3">
        <f t="shared" si="117"/>
        <v>257</v>
      </c>
      <c r="GD35" s="3">
        <f t="shared" si="117"/>
        <v>254</v>
      </c>
      <c r="GE35" s="296"/>
      <c r="GF35" s="3"/>
      <c r="GG35" s="270"/>
      <c r="GH35" s="143"/>
      <c r="GI35" s="3">
        <f>MAX(FZ35:GD35)</f>
        <v>257</v>
      </c>
      <c r="GJ35" s="3"/>
      <c r="GK35" s="220"/>
      <c r="GL35" s="281"/>
      <c r="GN35" s="241" t="s">
        <v>59</v>
      </c>
      <c r="GO35" s="3">
        <f>SUM(GO33:GO34)</f>
        <v>0</v>
      </c>
      <c r="GP35" s="3">
        <f t="shared" ref="GP35:GS35" si="118">SUM(GP33:GP34)</f>
        <v>0</v>
      </c>
      <c r="GQ35" s="3">
        <f t="shared" si="118"/>
        <v>0</v>
      </c>
      <c r="GR35" s="3">
        <f t="shared" si="118"/>
        <v>0</v>
      </c>
      <c r="GS35" s="3">
        <f t="shared" si="118"/>
        <v>0</v>
      </c>
      <c r="GT35" s="296"/>
      <c r="GU35" s="3"/>
      <c r="GV35" s="270"/>
      <c r="GW35" s="143"/>
      <c r="GX35" s="3">
        <f>MAX(GO35:GS35)</f>
        <v>0</v>
      </c>
      <c r="GY35" s="3"/>
      <c r="GZ35" s="220"/>
      <c r="HA35" s="281"/>
      <c r="HC35" s="241" t="s">
        <v>59</v>
      </c>
      <c r="HD35" s="3">
        <f>SUM(HD33:HD34)</f>
        <v>0</v>
      </c>
      <c r="HE35" s="3">
        <f t="shared" ref="HE35:HH35" si="119">SUM(HE33:HE34)</f>
        <v>0</v>
      </c>
      <c r="HF35" s="3">
        <f t="shared" si="119"/>
        <v>0</v>
      </c>
      <c r="HG35" s="3">
        <f t="shared" si="119"/>
        <v>0</v>
      </c>
      <c r="HH35" s="3">
        <f t="shared" si="119"/>
        <v>0</v>
      </c>
      <c r="HI35" s="296"/>
      <c r="HJ35" s="3"/>
      <c r="HK35" s="270"/>
      <c r="HL35" s="143"/>
      <c r="HM35" s="3">
        <f>MAX(HD35:HH35)</f>
        <v>0</v>
      </c>
      <c r="HN35" s="3"/>
      <c r="HO35" s="220"/>
      <c r="HP35" s="281"/>
      <c r="HR35" s="241" t="s">
        <v>59</v>
      </c>
      <c r="HS35" s="3">
        <f>SUM(HS33:HS34)</f>
        <v>0</v>
      </c>
      <c r="HT35" s="3">
        <f t="shared" ref="HT35:HW35" si="120">SUM(HT33:HT34)</f>
        <v>0</v>
      </c>
      <c r="HU35" s="3">
        <f t="shared" si="120"/>
        <v>0</v>
      </c>
      <c r="HV35" s="3">
        <f t="shared" si="120"/>
        <v>0</v>
      </c>
      <c r="HW35" s="3">
        <f t="shared" si="120"/>
        <v>0</v>
      </c>
      <c r="HX35" s="296"/>
      <c r="HY35" s="3"/>
      <c r="HZ35" s="270"/>
      <c r="IA35" s="143"/>
      <c r="IB35" s="3">
        <f>MAX(HS35:HW35)</f>
        <v>0</v>
      </c>
      <c r="IC35" s="3"/>
      <c r="ID35" s="220"/>
      <c r="IE35" s="281"/>
      <c r="IG35" s="241" t="s">
        <v>59</v>
      </c>
      <c r="IH35" s="3">
        <f>SUM(IH33:IH34)</f>
        <v>0</v>
      </c>
      <c r="II35" s="3">
        <f t="shared" ref="II35:IL35" si="121">SUM(II33:II34)</f>
        <v>0</v>
      </c>
      <c r="IJ35" s="3">
        <f t="shared" si="121"/>
        <v>0</v>
      </c>
      <c r="IK35" s="3">
        <f t="shared" si="121"/>
        <v>0</v>
      </c>
      <c r="IL35" s="3">
        <f t="shared" si="121"/>
        <v>0</v>
      </c>
      <c r="IM35" s="296"/>
      <c r="IN35" s="3"/>
      <c r="IO35" s="270"/>
      <c r="IP35" s="143"/>
      <c r="IQ35" s="3">
        <f>MAX(IH35:IL35)</f>
        <v>0</v>
      </c>
      <c r="IR35" s="3"/>
      <c r="IS35" s="220"/>
      <c r="IT35" s="281"/>
      <c r="IV35" s="241" t="s">
        <v>59</v>
      </c>
      <c r="IW35" s="3">
        <f>SUM(IW33:IW34)</f>
        <v>0</v>
      </c>
      <c r="IX35" s="3">
        <f t="shared" ref="IX35:JA35" si="122">SUM(IX33:IX34)</f>
        <v>0</v>
      </c>
      <c r="IY35" s="3">
        <f t="shared" si="122"/>
        <v>0</v>
      </c>
      <c r="IZ35" s="3">
        <f t="shared" si="122"/>
        <v>0</v>
      </c>
      <c r="JA35" s="3">
        <f t="shared" si="122"/>
        <v>0</v>
      </c>
      <c r="JB35" s="296"/>
      <c r="JC35" s="3"/>
      <c r="JD35" s="270"/>
      <c r="JE35" s="143"/>
      <c r="JF35" s="3">
        <f>MAX(IW35:JA35)</f>
        <v>0</v>
      </c>
      <c r="JG35" s="3"/>
      <c r="JH35" s="220"/>
      <c r="JI35" s="281"/>
    </row>
    <row r="36" spans="1:269" s="69" customFormat="1">
      <c r="A36" s="241" t="s">
        <v>59</v>
      </c>
      <c r="B36" s="2"/>
      <c r="C36" s="3"/>
      <c r="D36" s="3"/>
      <c r="E36" s="3"/>
      <c r="F36" s="511" t="s">
        <v>248</v>
      </c>
      <c r="G36" s="512"/>
      <c r="H36" s="213">
        <f>SUM(G33:G34)</f>
        <v>1169</v>
      </c>
      <c r="I36" s="269"/>
      <c r="J36" s="143"/>
      <c r="K36" s="3"/>
      <c r="L36" s="3">
        <f>MAX(H36)</f>
        <v>1169</v>
      </c>
      <c r="M36" s="220"/>
      <c r="N36" s="281"/>
      <c r="P36" s="241" t="s">
        <v>59</v>
      </c>
      <c r="Q36" s="2"/>
      <c r="R36" s="3"/>
      <c r="S36" s="3"/>
      <c r="T36" s="3"/>
      <c r="U36" s="511" t="s">
        <v>248</v>
      </c>
      <c r="V36" s="512"/>
      <c r="W36" s="213">
        <f>SUM(V33:V34)</f>
        <v>1176</v>
      </c>
      <c r="X36" s="269"/>
      <c r="Y36" s="143"/>
      <c r="Z36" s="3"/>
      <c r="AA36" s="3">
        <f>MAX(W36)</f>
        <v>1176</v>
      </c>
      <c r="AB36" s="220"/>
      <c r="AC36" s="281"/>
      <c r="AE36" s="241" t="s">
        <v>59</v>
      </c>
      <c r="AF36" s="2"/>
      <c r="AG36" s="3"/>
      <c r="AH36" s="3"/>
      <c r="AI36" s="3"/>
      <c r="AJ36" s="511" t="s">
        <v>248</v>
      </c>
      <c r="AK36" s="512"/>
      <c r="AL36" s="213">
        <f>SUM(AK33:AK34)</f>
        <v>1156</v>
      </c>
      <c r="AM36" s="269"/>
      <c r="AN36" s="143"/>
      <c r="AO36" s="3"/>
      <c r="AP36" s="3">
        <f>MAX(AL36)</f>
        <v>1156</v>
      </c>
      <c r="AQ36" s="220"/>
      <c r="AR36" s="281"/>
      <c r="AT36" s="241" t="s">
        <v>59</v>
      </c>
      <c r="AU36" s="2"/>
      <c r="AV36" s="3"/>
      <c r="AW36" s="3"/>
      <c r="AX36" s="3"/>
      <c r="AY36" s="511" t="s">
        <v>248</v>
      </c>
      <c r="AZ36" s="512"/>
      <c r="BA36" s="213">
        <f>SUM(AZ33:AZ34)</f>
        <v>1263</v>
      </c>
      <c r="BB36" s="269"/>
      <c r="BC36" s="143"/>
      <c r="BD36" s="3"/>
      <c r="BE36" s="3">
        <f>MAX(BA36)</f>
        <v>1263</v>
      </c>
      <c r="BF36" s="220"/>
      <c r="BG36" s="281"/>
      <c r="BI36" s="241" t="s">
        <v>59</v>
      </c>
      <c r="BJ36" s="2"/>
      <c r="BK36" s="3"/>
      <c r="BL36" s="3"/>
      <c r="BM36" s="3"/>
      <c r="BN36" s="511" t="s">
        <v>248</v>
      </c>
      <c r="BO36" s="512"/>
      <c r="BP36" s="213">
        <f>SUM(BO33:BO34)</f>
        <v>1108</v>
      </c>
      <c r="BQ36" s="269"/>
      <c r="BR36" s="143"/>
      <c r="BS36" s="3"/>
      <c r="BT36" s="3">
        <f>MAX(BP36)</f>
        <v>1108</v>
      </c>
      <c r="BU36" s="220"/>
      <c r="BV36" s="281"/>
      <c r="BX36" s="241" t="s">
        <v>59</v>
      </c>
      <c r="BY36" s="2"/>
      <c r="BZ36" s="3"/>
      <c r="CA36" s="3"/>
      <c r="CB36" s="3"/>
      <c r="CC36" s="511" t="s">
        <v>248</v>
      </c>
      <c r="CD36" s="512"/>
      <c r="CE36" s="213">
        <f>SUM(CD33:CD34)</f>
        <v>1170</v>
      </c>
      <c r="CF36" s="269"/>
      <c r="CG36" s="143"/>
      <c r="CH36" s="3"/>
      <c r="CI36" s="3">
        <f>MAX(CE36)</f>
        <v>1170</v>
      </c>
      <c r="CJ36" s="220"/>
      <c r="CK36" s="281"/>
      <c r="CM36" s="241" t="s">
        <v>59</v>
      </c>
      <c r="CN36" s="2"/>
      <c r="CO36" s="3"/>
      <c r="CP36" s="3"/>
      <c r="CQ36" s="3"/>
      <c r="CR36" s="511" t="s">
        <v>248</v>
      </c>
      <c r="CS36" s="512"/>
      <c r="CT36" s="213">
        <f>SUM(CS33:CS34)</f>
        <v>1262</v>
      </c>
      <c r="CU36" s="269"/>
      <c r="CV36" s="143"/>
      <c r="CW36" s="3"/>
      <c r="CX36" s="3">
        <f>MAX(CT36)</f>
        <v>1262</v>
      </c>
      <c r="CY36" s="220"/>
      <c r="CZ36" s="281"/>
      <c r="DB36" s="241" t="s">
        <v>59</v>
      </c>
      <c r="DC36" s="2"/>
      <c r="DD36" s="3"/>
      <c r="DE36" s="3"/>
      <c r="DF36" s="3"/>
      <c r="DG36" s="511" t="s">
        <v>248</v>
      </c>
      <c r="DH36" s="512"/>
      <c r="DI36" s="213">
        <f>SUM(DH33:DH34)</f>
        <v>1239</v>
      </c>
      <c r="DJ36" s="269"/>
      <c r="DK36" s="143"/>
      <c r="DL36" s="3"/>
      <c r="DM36" s="3">
        <f>MAX(DI36)</f>
        <v>1239</v>
      </c>
      <c r="DN36" s="220"/>
      <c r="DO36" s="281"/>
      <c r="DQ36" s="241" t="s">
        <v>59</v>
      </c>
      <c r="DR36" s="2"/>
      <c r="DS36" s="3"/>
      <c r="DT36" s="3"/>
      <c r="DU36" s="3"/>
      <c r="DV36" s="511" t="s">
        <v>248</v>
      </c>
      <c r="DW36" s="512"/>
      <c r="DX36" s="213">
        <f>SUM(DW33:DW34)</f>
        <v>1188</v>
      </c>
      <c r="DY36" s="269"/>
      <c r="DZ36" s="143"/>
      <c r="EA36" s="3"/>
      <c r="EB36" s="3">
        <f>MAX(DX36)</f>
        <v>1188</v>
      </c>
      <c r="EC36" s="220"/>
      <c r="ED36" s="281"/>
      <c r="EF36" s="241" t="s">
        <v>59</v>
      </c>
      <c r="EG36" s="2"/>
      <c r="EH36" s="3"/>
      <c r="EI36" s="3"/>
      <c r="EJ36" s="3"/>
      <c r="EK36" s="511" t="s">
        <v>248</v>
      </c>
      <c r="EL36" s="512"/>
      <c r="EM36" s="213">
        <f>SUM(EL33:EL34)</f>
        <v>1089</v>
      </c>
      <c r="EN36" s="269"/>
      <c r="EO36" s="143"/>
      <c r="EP36" s="3"/>
      <c r="EQ36" s="3">
        <f>MAX(EM36)</f>
        <v>1089</v>
      </c>
      <c r="ER36" s="220"/>
      <c r="ES36" s="281"/>
      <c r="EU36" s="241" t="s">
        <v>59</v>
      </c>
      <c r="EV36" s="2"/>
      <c r="EW36" s="3"/>
      <c r="EX36" s="3"/>
      <c r="EY36" s="3"/>
      <c r="EZ36" s="511" t="s">
        <v>248</v>
      </c>
      <c r="FA36" s="512"/>
      <c r="FB36" s="213">
        <f>SUM(FA33:FA34)</f>
        <v>1303</v>
      </c>
      <c r="FC36" s="269"/>
      <c r="FD36" s="143"/>
      <c r="FE36" s="3"/>
      <c r="FF36" s="3">
        <f>MAX(FB36)</f>
        <v>1303</v>
      </c>
      <c r="FG36" s="220"/>
      <c r="FH36" s="281"/>
      <c r="FJ36" s="241" t="s">
        <v>59</v>
      </c>
      <c r="FK36" s="2"/>
      <c r="FL36" s="3"/>
      <c r="FM36" s="3"/>
      <c r="FN36" s="3"/>
      <c r="FO36" s="511" t="s">
        <v>248</v>
      </c>
      <c r="FP36" s="512"/>
      <c r="FQ36" s="213">
        <f>SUM(FP33:FP34)</f>
        <v>1155</v>
      </c>
      <c r="FR36" s="269"/>
      <c r="FS36" s="143"/>
      <c r="FT36" s="3"/>
      <c r="FU36" s="3">
        <f>MAX(FQ36)</f>
        <v>1155</v>
      </c>
      <c r="FV36" s="220"/>
      <c r="FW36" s="281"/>
      <c r="FY36" s="241" t="s">
        <v>59</v>
      </c>
      <c r="FZ36" s="2"/>
      <c r="GA36" s="3"/>
      <c r="GB36" s="3"/>
      <c r="GC36" s="3"/>
      <c r="GD36" s="511" t="s">
        <v>248</v>
      </c>
      <c r="GE36" s="512"/>
      <c r="GF36" s="213">
        <f>SUM(GE33:GE34)</f>
        <v>1185</v>
      </c>
      <c r="GG36" s="269"/>
      <c r="GH36" s="143"/>
      <c r="GI36" s="3"/>
      <c r="GJ36" s="3">
        <f>MAX(GF36)</f>
        <v>1185</v>
      </c>
      <c r="GK36" s="220"/>
      <c r="GL36" s="281"/>
      <c r="GN36" s="241" t="s">
        <v>59</v>
      </c>
      <c r="GO36" s="2"/>
      <c r="GP36" s="3"/>
      <c r="GQ36" s="3"/>
      <c r="GR36" s="3"/>
      <c r="GS36" s="511" t="s">
        <v>248</v>
      </c>
      <c r="GT36" s="512"/>
      <c r="GU36" s="213">
        <f>SUM(GT33:GT34)</f>
        <v>0</v>
      </c>
      <c r="GV36" s="269"/>
      <c r="GW36" s="143"/>
      <c r="GX36" s="3"/>
      <c r="GY36" s="3">
        <f>MAX(GU36)</f>
        <v>0</v>
      </c>
      <c r="GZ36" s="220"/>
      <c r="HA36" s="281"/>
      <c r="HC36" s="241" t="s">
        <v>59</v>
      </c>
      <c r="HD36" s="2"/>
      <c r="HE36" s="3"/>
      <c r="HF36" s="3"/>
      <c r="HG36" s="3"/>
      <c r="HH36" s="511" t="s">
        <v>248</v>
      </c>
      <c r="HI36" s="512"/>
      <c r="HJ36" s="213">
        <f>SUM(HI33:HI34)</f>
        <v>0</v>
      </c>
      <c r="HK36" s="269"/>
      <c r="HL36" s="143"/>
      <c r="HM36" s="3"/>
      <c r="HN36" s="3">
        <f>MAX(HJ36)</f>
        <v>0</v>
      </c>
      <c r="HO36" s="220"/>
      <c r="HP36" s="281"/>
      <c r="HR36" s="241" t="s">
        <v>59</v>
      </c>
      <c r="HS36" s="2"/>
      <c r="HT36" s="3"/>
      <c r="HU36" s="3"/>
      <c r="HV36" s="3"/>
      <c r="HW36" s="511" t="s">
        <v>248</v>
      </c>
      <c r="HX36" s="512"/>
      <c r="HY36" s="213">
        <f>SUM(HX33:HX34)</f>
        <v>0</v>
      </c>
      <c r="HZ36" s="269"/>
      <c r="IA36" s="143"/>
      <c r="IB36" s="3"/>
      <c r="IC36" s="3">
        <f>MAX(HY36)</f>
        <v>0</v>
      </c>
      <c r="ID36" s="220"/>
      <c r="IE36" s="281"/>
      <c r="IG36" s="241" t="s">
        <v>59</v>
      </c>
      <c r="IH36" s="2"/>
      <c r="II36" s="3"/>
      <c r="IJ36" s="3"/>
      <c r="IK36" s="3"/>
      <c r="IL36" s="511" t="s">
        <v>248</v>
      </c>
      <c r="IM36" s="512"/>
      <c r="IN36" s="213">
        <f>SUM(IM33:IM34)</f>
        <v>0</v>
      </c>
      <c r="IO36" s="269"/>
      <c r="IP36" s="143"/>
      <c r="IQ36" s="3"/>
      <c r="IR36" s="3">
        <f>MAX(IN36)</f>
        <v>0</v>
      </c>
      <c r="IS36" s="220"/>
      <c r="IT36" s="281"/>
      <c r="IV36" s="241" t="s">
        <v>59</v>
      </c>
      <c r="IW36" s="2"/>
      <c r="IX36" s="3"/>
      <c r="IY36" s="3"/>
      <c r="IZ36" s="3"/>
      <c r="JA36" s="511" t="s">
        <v>248</v>
      </c>
      <c r="JB36" s="512"/>
      <c r="JC36" s="213">
        <f>SUM(JB33:JB34)</f>
        <v>0</v>
      </c>
      <c r="JD36" s="269"/>
      <c r="JE36" s="143"/>
      <c r="JF36" s="3"/>
      <c r="JG36" s="3">
        <f>MAX(JC36)</f>
        <v>0</v>
      </c>
      <c r="JH36" s="220"/>
      <c r="JI36" s="281"/>
    </row>
    <row r="37" spans="1:269" s="69" customFormat="1">
      <c r="A37" s="209"/>
      <c r="B37" s="212"/>
      <c r="C37" s="214"/>
      <c r="D37" s="214"/>
      <c r="E37" s="214"/>
      <c r="F37" s="214"/>
      <c r="G37" s="214"/>
      <c r="H37" s="214"/>
      <c r="I37" s="270"/>
      <c r="J37" s="210"/>
      <c r="K37" s="214"/>
      <c r="L37" s="214"/>
      <c r="M37" s="220"/>
      <c r="N37" s="281"/>
      <c r="P37" s="209"/>
      <c r="Q37" s="212"/>
      <c r="R37" s="214"/>
      <c r="S37" s="214"/>
      <c r="T37" s="214"/>
      <c r="U37" s="214"/>
      <c r="V37" s="214"/>
      <c r="W37" s="214"/>
      <c r="X37" s="270"/>
      <c r="Y37" s="210"/>
      <c r="Z37" s="214"/>
      <c r="AA37" s="214"/>
      <c r="AB37" s="220"/>
      <c r="AC37" s="281"/>
      <c r="AE37" s="209"/>
      <c r="AF37" s="212"/>
      <c r="AG37" s="214"/>
      <c r="AH37" s="214"/>
      <c r="AI37" s="214"/>
      <c r="AJ37" s="214"/>
      <c r="AK37" s="214"/>
      <c r="AL37" s="214"/>
      <c r="AM37" s="270"/>
      <c r="AN37" s="210"/>
      <c r="AO37" s="214"/>
      <c r="AP37" s="214"/>
      <c r="AQ37" s="220"/>
      <c r="AR37" s="281"/>
      <c r="AT37" s="209"/>
      <c r="AU37" s="212"/>
      <c r="AV37" s="214"/>
      <c r="AW37" s="214"/>
      <c r="AX37" s="214"/>
      <c r="AY37" s="214"/>
      <c r="AZ37" s="214"/>
      <c r="BA37" s="214"/>
      <c r="BB37" s="270"/>
      <c r="BC37" s="210"/>
      <c r="BD37" s="214"/>
      <c r="BE37" s="214"/>
      <c r="BF37" s="220"/>
      <c r="BG37" s="281"/>
      <c r="BI37" s="209"/>
      <c r="BJ37" s="212"/>
      <c r="BK37" s="214"/>
      <c r="BL37" s="214"/>
      <c r="BM37" s="214"/>
      <c r="BN37" s="214"/>
      <c r="BO37" s="214"/>
      <c r="BP37" s="214"/>
      <c r="BQ37" s="270"/>
      <c r="BR37" s="210"/>
      <c r="BS37" s="214"/>
      <c r="BT37" s="214"/>
      <c r="BU37" s="220"/>
      <c r="BV37" s="281"/>
      <c r="BX37" s="209"/>
      <c r="BY37" s="212"/>
      <c r="BZ37" s="214"/>
      <c r="CA37" s="214"/>
      <c r="CB37" s="214"/>
      <c r="CC37" s="214"/>
      <c r="CD37" s="214"/>
      <c r="CE37" s="214"/>
      <c r="CF37" s="270"/>
      <c r="CG37" s="210"/>
      <c r="CH37" s="214"/>
      <c r="CI37" s="214"/>
      <c r="CJ37" s="220"/>
      <c r="CK37" s="281"/>
      <c r="CM37" s="209"/>
      <c r="CN37" s="212"/>
      <c r="CO37" s="214"/>
      <c r="CP37" s="214"/>
      <c r="CQ37" s="214"/>
      <c r="CR37" s="214"/>
      <c r="CS37" s="214"/>
      <c r="CT37" s="214"/>
      <c r="CU37" s="270"/>
      <c r="CV37" s="210"/>
      <c r="CW37" s="214"/>
      <c r="CX37" s="214"/>
      <c r="CY37" s="220"/>
      <c r="CZ37" s="281"/>
      <c r="DB37" s="209"/>
      <c r="DC37" s="212"/>
      <c r="DD37" s="214"/>
      <c r="DE37" s="214"/>
      <c r="DF37" s="214"/>
      <c r="DG37" s="214"/>
      <c r="DH37" s="214"/>
      <c r="DI37" s="214"/>
      <c r="DJ37" s="270"/>
      <c r="DK37" s="210"/>
      <c r="DL37" s="214"/>
      <c r="DM37" s="214"/>
      <c r="DN37" s="220"/>
      <c r="DO37" s="281"/>
      <c r="DQ37" s="209"/>
      <c r="DR37" s="212"/>
      <c r="DS37" s="214"/>
      <c r="DT37" s="214"/>
      <c r="DU37" s="214"/>
      <c r="DV37" s="214"/>
      <c r="DW37" s="214"/>
      <c r="DX37" s="214"/>
      <c r="DY37" s="270"/>
      <c r="DZ37" s="210"/>
      <c r="EA37" s="214"/>
      <c r="EB37" s="214"/>
      <c r="EC37" s="220"/>
      <c r="ED37" s="281"/>
      <c r="EF37" s="209"/>
      <c r="EG37" s="212"/>
      <c r="EH37" s="214"/>
      <c r="EI37" s="214"/>
      <c r="EJ37" s="214"/>
      <c r="EK37" s="214"/>
      <c r="EL37" s="214"/>
      <c r="EM37" s="214"/>
      <c r="EN37" s="270"/>
      <c r="EO37" s="210"/>
      <c r="EP37" s="214"/>
      <c r="EQ37" s="214"/>
      <c r="ER37" s="220"/>
      <c r="ES37" s="281"/>
      <c r="EU37" s="209"/>
      <c r="EV37" s="212"/>
      <c r="EW37" s="214"/>
      <c r="EX37" s="214"/>
      <c r="EY37" s="214"/>
      <c r="EZ37" s="214"/>
      <c r="FA37" s="214"/>
      <c r="FB37" s="214"/>
      <c r="FC37" s="270"/>
      <c r="FD37" s="210"/>
      <c r="FE37" s="214"/>
      <c r="FF37" s="214"/>
      <c r="FG37" s="220"/>
      <c r="FH37" s="281"/>
      <c r="FJ37" s="209"/>
      <c r="FK37" s="212"/>
      <c r="FL37" s="214"/>
      <c r="FM37" s="214"/>
      <c r="FN37" s="214"/>
      <c r="FO37" s="214"/>
      <c r="FP37" s="214"/>
      <c r="FQ37" s="214"/>
      <c r="FR37" s="270"/>
      <c r="FS37" s="210"/>
      <c r="FT37" s="214"/>
      <c r="FU37" s="214"/>
      <c r="FV37" s="220"/>
      <c r="FW37" s="281"/>
      <c r="FY37" s="209"/>
      <c r="FZ37" s="212"/>
      <c r="GA37" s="214"/>
      <c r="GB37" s="214"/>
      <c r="GC37" s="214"/>
      <c r="GD37" s="214"/>
      <c r="GE37" s="214"/>
      <c r="GF37" s="214"/>
      <c r="GG37" s="270"/>
      <c r="GH37" s="210"/>
      <c r="GI37" s="214"/>
      <c r="GJ37" s="214"/>
      <c r="GK37" s="220"/>
      <c r="GL37" s="281"/>
      <c r="GN37" s="209"/>
      <c r="GO37" s="212"/>
      <c r="GP37" s="214"/>
      <c r="GQ37" s="214"/>
      <c r="GR37" s="214"/>
      <c r="GS37" s="214"/>
      <c r="GT37" s="214"/>
      <c r="GU37" s="214"/>
      <c r="GV37" s="270"/>
      <c r="GW37" s="210"/>
      <c r="GX37" s="214"/>
      <c r="GY37" s="214"/>
      <c r="GZ37" s="220"/>
      <c r="HA37" s="281"/>
      <c r="HC37" s="209"/>
      <c r="HD37" s="212"/>
      <c r="HE37" s="214"/>
      <c r="HF37" s="214"/>
      <c r="HG37" s="214"/>
      <c r="HH37" s="214"/>
      <c r="HI37" s="214"/>
      <c r="HJ37" s="214"/>
      <c r="HK37" s="270"/>
      <c r="HL37" s="210"/>
      <c r="HM37" s="214"/>
      <c r="HN37" s="214"/>
      <c r="HO37" s="220"/>
      <c r="HP37" s="281"/>
      <c r="HR37" s="209"/>
      <c r="HS37" s="212"/>
      <c r="HT37" s="214"/>
      <c r="HU37" s="214"/>
      <c r="HV37" s="214"/>
      <c r="HW37" s="214"/>
      <c r="HX37" s="214"/>
      <c r="HY37" s="214"/>
      <c r="HZ37" s="270"/>
      <c r="IA37" s="210"/>
      <c r="IB37" s="214"/>
      <c r="IC37" s="214"/>
      <c r="ID37" s="220"/>
      <c r="IE37" s="281"/>
      <c r="IG37" s="209"/>
      <c r="IH37" s="212"/>
      <c r="II37" s="214"/>
      <c r="IJ37" s="214"/>
      <c r="IK37" s="214"/>
      <c r="IL37" s="214"/>
      <c r="IM37" s="214"/>
      <c r="IN37" s="214"/>
      <c r="IO37" s="270"/>
      <c r="IP37" s="210"/>
      <c r="IQ37" s="214"/>
      <c r="IR37" s="214"/>
      <c r="IS37" s="220"/>
      <c r="IT37" s="281"/>
      <c r="IV37" s="209"/>
      <c r="IW37" s="212"/>
      <c r="IX37" s="214"/>
      <c r="IY37" s="214"/>
      <c r="IZ37" s="214"/>
      <c r="JA37" s="214"/>
      <c r="JB37" s="214"/>
      <c r="JC37" s="214"/>
      <c r="JD37" s="270"/>
      <c r="JE37" s="210"/>
      <c r="JF37" s="214"/>
      <c r="JG37" s="214"/>
      <c r="JH37" s="220"/>
      <c r="JI37" s="281"/>
    </row>
    <row r="38" spans="1:269">
      <c r="A38" s="208" t="s">
        <v>60</v>
      </c>
      <c r="B38" s="2"/>
      <c r="C38" s="3"/>
      <c r="D38" s="3"/>
      <c r="E38" s="3"/>
      <c r="F38" s="3"/>
      <c r="G38" s="3"/>
      <c r="H38" s="3"/>
      <c r="I38" s="270"/>
      <c r="J38" s="143"/>
      <c r="K38" s="3"/>
      <c r="L38" s="3"/>
      <c r="M38" s="220"/>
      <c r="N38" s="281"/>
      <c r="P38" s="208" t="s">
        <v>60</v>
      </c>
      <c r="Q38" s="2"/>
      <c r="R38" s="3"/>
      <c r="S38" s="3"/>
      <c r="T38" s="3"/>
      <c r="U38" s="3"/>
      <c r="V38" s="3"/>
      <c r="W38" s="3"/>
      <c r="X38" s="270"/>
      <c r="Y38" s="143"/>
      <c r="Z38" s="3"/>
      <c r="AA38" s="3"/>
      <c r="AB38" s="220"/>
      <c r="AC38" s="281"/>
      <c r="AE38" s="208" t="s">
        <v>60</v>
      </c>
      <c r="AF38" s="2"/>
      <c r="AG38" s="3"/>
      <c r="AH38" s="3"/>
      <c r="AI38" s="3"/>
      <c r="AJ38" s="3"/>
      <c r="AK38" s="3"/>
      <c r="AL38" s="3"/>
      <c r="AM38" s="270"/>
      <c r="AN38" s="143"/>
      <c r="AO38" s="3"/>
      <c r="AP38" s="3"/>
      <c r="AQ38" s="220"/>
      <c r="AR38" s="281"/>
      <c r="AT38" s="208" t="s">
        <v>60</v>
      </c>
      <c r="AU38" s="2"/>
      <c r="AV38" s="3"/>
      <c r="AW38" s="3"/>
      <c r="AX38" s="3"/>
      <c r="AY38" s="3"/>
      <c r="AZ38" s="3"/>
      <c r="BA38" s="3"/>
      <c r="BB38" s="270"/>
      <c r="BC38" s="143"/>
      <c r="BD38" s="3"/>
      <c r="BE38" s="3"/>
      <c r="BF38" s="220"/>
      <c r="BG38" s="281"/>
      <c r="BI38" s="208" t="s">
        <v>60</v>
      </c>
      <c r="BJ38" s="2"/>
      <c r="BK38" s="3"/>
      <c r="BL38" s="3"/>
      <c r="BM38" s="3"/>
      <c r="BN38" s="3"/>
      <c r="BO38" s="3"/>
      <c r="BP38" s="3"/>
      <c r="BQ38" s="270"/>
      <c r="BR38" s="143"/>
      <c r="BS38" s="3"/>
      <c r="BT38" s="3"/>
      <c r="BU38" s="220"/>
      <c r="BV38" s="281"/>
      <c r="BX38" s="208" t="s">
        <v>60</v>
      </c>
      <c r="BY38" s="2"/>
      <c r="BZ38" s="3"/>
      <c r="CA38" s="3"/>
      <c r="CB38" s="3"/>
      <c r="CC38" s="3"/>
      <c r="CD38" s="3"/>
      <c r="CE38" s="3"/>
      <c r="CF38" s="270"/>
      <c r="CG38" s="143"/>
      <c r="CH38" s="3"/>
      <c r="CI38" s="3"/>
      <c r="CJ38" s="220"/>
      <c r="CK38" s="281"/>
      <c r="CM38" s="208" t="s">
        <v>60</v>
      </c>
      <c r="CN38" s="2"/>
      <c r="CO38" s="3"/>
      <c r="CP38" s="3"/>
      <c r="CQ38" s="3"/>
      <c r="CR38" s="3"/>
      <c r="CS38" s="3"/>
      <c r="CT38" s="3"/>
      <c r="CU38" s="270"/>
      <c r="CV38" s="143"/>
      <c r="CW38" s="3"/>
      <c r="CX38" s="3"/>
      <c r="CY38" s="220"/>
      <c r="CZ38" s="281"/>
      <c r="DB38" s="208" t="s">
        <v>60</v>
      </c>
      <c r="DC38" s="2"/>
      <c r="DD38" s="3"/>
      <c r="DE38" s="3"/>
      <c r="DF38" s="3"/>
      <c r="DG38" s="3"/>
      <c r="DH38" s="3"/>
      <c r="DI38" s="3"/>
      <c r="DJ38" s="270"/>
      <c r="DK38" s="143"/>
      <c r="DL38" s="3"/>
      <c r="DM38" s="3"/>
      <c r="DN38" s="220"/>
      <c r="DO38" s="281"/>
      <c r="DQ38" s="208" t="s">
        <v>60</v>
      </c>
      <c r="DR38" s="2"/>
      <c r="DS38" s="3"/>
      <c r="DT38" s="3"/>
      <c r="DU38" s="3"/>
      <c r="DV38" s="3"/>
      <c r="DW38" s="3"/>
      <c r="DX38" s="3"/>
      <c r="DY38" s="270"/>
      <c r="DZ38" s="143"/>
      <c r="EA38" s="3"/>
      <c r="EB38" s="3"/>
      <c r="EC38" s="220"/>
      <c r="ED38" s="281"/>
      <c r="EF38" s="208" t="s">
        <v>60</v>
      </c>
      <c r="EG38" s="2"/>
      <c r="EH38" s="3"/>
      <c r="EI38" s="3"/>
      <c r="EJ38" s="3"/>
      <c r="EK38" s="3"/>
      <c r="EL38" s="3"/>
      <c r="EM38" s="3"/>
      <c r="EN38" s="270"/>
      <c r="EO38" s="143"/>
      <c r="EP38" s="3"/>
      <c r="EQ38" s="3"/>
      <c r="ER38" s="220"/>
      <c r="ES38" s="281"/>
      <c r="EU38" s="208" t="s">
        <v>60</v>
      </c>
      <c r="EV38" s="2"/>
      <c r="EW38" s="3"/>
      <c r="EX38" s="3"/>
      <c r="EY38" s="3"/>
      <c r="EZ38" s="3"/>
      <c r="FA38" s="3"/>
      <c r="FB38" s="3"/>
      <c r="FC38" s="270"/>
      <c r="FD38" s="143"/>
      <c r="FE38" s="3"/>
      <c r="FF38" s="3"/>
      <c r="FG38" s="220"/>
      <c r="FH38" s="281"/>
      <c r="FJ38" s="208" t="s">
        <v>60</v>
      </c>
      <c r="FK38" s="2"/>
      <c r="FL38" s="3"/>
      <c r="FM38" s="3"/>
      <c r="FN38" s="3"/>
      <c r="FO38" s="3"/>
      <c r="FP38" s="3"/>
      <c r="FQ38" s="3"/>
      <c r="FR38" s="270"/>
      <c r="FS38" s="143"/>
      <c r="FT38" s="3"/>
      <c r="FU38" s="3"/>
      <c r="FV38" s="220"/>
      <c r="FW38" s="281"/>
      <c r="FY38" s="208" t="s">
        <v>60</v>
      </c>
      <c r="FZ38" s="2"/>
      <c r="GA38" s="3"/>
      <c r="GB38" s="3"/>
      <c r="GC38" s="3"/>
      <c r="GD38" s="3"/>
      <c r="GE38" s="3"/>
      <c r="GF38" s="3"/>
      <c r="GG38" s="270"/>
      <c r="GH38" s="143"/>
      <c r="GI38" s="3"/>
      <c r="GJ38" s="3"/>
      <c r="GK38" s="220"/>
      <c r="GL38" s="281"/>
      <c r="GN38" s="208" t="s">
        <v>60</v>
      </c>
      <c r="GO38" s="2"/>
      <c r="GP38" s="3"/>
      <c r="GQ38" s="3"/>
      <c r="GR38" s="3"/>
      <c r="GS38" s="3"/>
      <c r="GT38" s="3"/>
      <c r="GU38" s="3"/>
      <c r="GV38" s="270"/>
      <c r="GW38" s="143"/>
      <c r="GX38" s="3"/>
      <c r="GY38" s="3"/>
      <c r="GZ38" s="220"/>
      <c r="HA38" s="281"/>
      <c r="HC38" s="208" t="s">
        <v>60</v>
      </c>
      <c r="HD38" s="2"/>
      <c r="HE38" s="3"/>
      <c r="HF38" s="3"/>
      <c r="HG38" s="3"/>
      <c r="HH38" s="3"/>
      <c r="HI38" s="3"/>
      <c r="HJ38" s="3"/>
      <c r="HK38" s="270"/>
      <c r="HL38" s="143"/>
      <c r="HM38" s="3"/>
      <c r="HN38" s="3"/>
      <c r="HO38" s="220"/>
      <c r="HP38" s="281"/>
      <c r="HR38" s="208" t="s">
        <v>60</v>
      </c>
      <c r="HS38" s="2"/>
      <c r="HT38" s="3"/>
      <c r="HU38" s="3"/>
      <c r="HV38" s="3"/>
      <c r="HW38" s="3"/>
      <c r="HX38" s="3"/>
      <c r="HY38" s="3"/>
      <c r="HZ38" s="270"/>
      <c r="IA38" s="143"/>
      <c r="IB38" s="3"/>
      <c r="IC38" s="3"/>
      <c r="ID38" s="220"/>
      <c r="IE38" s="281"/>
      <c r="IG38" s="208" t="s">
        <v>60</v>
      </c>
      <c r="IH38" s="2"/>
      <c r="II38" s="3"/>
      <c r="IJ38" s="3"/>
      <c r="IK38" s="3"/>
      <c r="IL38" s="3"/>
      <c r="IM38" s="3"/>
      <c r="IN38" s="3"/>
      <c r="IO38" s="270"/>
      <c r="IP38" s="143"/>
      <c r="IQ38" s="3"/>
      <c r="IR38" s="3"/>
      <c r="IS38" s="220"/>
      <c r="IT38" s="281"/>
      <c r="IV38" s="208" t="s">
        <v>60</v>
      </c>
      <c r="IW38" s="2"/>
      <c r="IX38" s="3"/>
      <c r="IY38" s="3"/>
      <c r="IZ38" s="3"/>
      <c r="JA38" s="3"/>
      <c r="JB38" s="3"/>
      <c r="JC38" s="3"/>
      <c r="JD38" s="270"/>
      <c r="JE38" s="143"/>
      <c r="JF38" s="3"/>
      <c r="JG38" s="3"/>
      <c r="JH38" s="220"/>
      <c r="JI38" s="281"/>
    </row>
    <row r="39" spans="1:269" s="69" customFormat="1">
      <c r="A39" s="224" t="s">
        <v>90</v>
      </c>
      <c r="B39" s="226">
        <v>130</v>
      </c>
      <c r="C39" s="226">
        <v>112</v>
      </c>
      <c r="D39" s="226">
        <v>119</v>
      </c>
      <c r="E39" s="226">
        <v>147</v>
      </c>
      <c r="F39" s="226">
        <v>130</v>
      </c>
      <c r="G39" s="102">
        <f>SUM(B39:F39)</f>
        <v>638</v>
      </c>
      <c r="H39" s="102"/>
      <c r="I39" s="267"/>
      <c r="J39" s="206">
        <f>MAX(B39:F39)</f>
        <v>147</v>
      </c>
      <c r="K39" s="3"/>
      <c r="L39" s="3"/>
      <c r="M39" s="220"/>
      <c r="N39" s="281"/>
      <c r="P39" s="224" t="s">
        <v>90</v>
      </c>
      <c r="Q39" s="226">
        <v>136</v>
      </c>
      <c r="R39" s="226">
        <v>105</v>
      </c>
      <c r="S39" s="226">
        <v>126</v>
      </c>
      <c r="T39" s="226">
        <v>105</v>
      </c>
      <c r="U39" s="226">
        <v>166</v>
      </c>
      <c r="V39" s="102">
        <f>SUM(Q39:U39)</f>
        <v>638</v>
      </c>
      <c r="W39" s="102"/>
      <c r="X39" s="267"/>
      <c r="Y39" s="206">
        <f>MAX(Q39:U39)</f>
        <v>166</v>
      </c>
      <c r="Z39" s="3"/>
      <c r="AA39" s="3"/>
      <c r="AB39" s="220"/>
      <c r="AC39" s="281"/>
      <c r="AE39" s="224" t="s">
        <v>90</v>
      </c>
      <c r="AF39" s="226">
        <v>111</v>
      </c>
      <c r="AG39" s="226">
        <v>127</v>
      </c>
      <c r="AH39" s="226">
        <v>134</v>
      </c>
      <c r="AI39" s="226">
        <v>118</v>
      </c>
      <c r="AJ39" s="226">
        <v>150</v>
      </c>
      <c r="AK39" s="102">
        <f>SUM(AF39:AJ39)</f>
        <v>640</v>
      </c>
      <c r="AL39" s="102"/>
      <c r="AM39" s="267"/>
      <c r="AN39" s="206">
        <f>MAX(AF39:AJ39)</f>
        <v>150</v>
      </c>
      <c r="AO39" s="3"/>
      <c r="AP39" s="3"/>
      <c r="AQ39" s="220"/>
      <c r="AR39" s="281"/>
      <c r="AT39" s="224" t="s">
        <v>90</v>
      </c>
      <c r="AU39" s="226">
        <v>101</v>
      </c>
      <c r="AV39" s="226">
        <v>132</v>
      </c>
      <c r="AW39" s="226">
        <v>108</v>
      </c>
      <c r="AX39" s="226">
        <v>130</v>
      </c>
      <c r="AY39" s="226">
        <v>108</v>
      </c>
      <c r="AZ39" s="102">
        <f>SUM(AU39:AY39)</f>
        <v>579</v>
      </c>
      <c r="BA39" s="102"/>
      <c r="BB39" s="267"/>
      <c r="BC39" s="206">
        <f>MAX(AU39:AY39)</f>
        <v>132</v>
      </c>
      <c r="BD39" s="3"/>
      <c r="BE39" s="3"/>
      <c r="BF39" s="220"/>
      <c r="BG39" s="281"/>
      <c r="BI39" s="224" t="s">
        <v>90</v>
      </c>
      <c r="BJ39" s="226">
        <v>118</v>
      </c>
      <c r="BK39" s="226">
        <v>148</v>
      </c>
      <c r="BL39" s="226">
        <v>125</v>
      </c>
      <c r="BM39" s="226">
        <v>131</v>
      </c>
      <c r="BN39" s="226">
        <v>116</v>
      </c>
      <c r="BO39" s="102">
        <f>SUM(BJ39:BN39)</f>
        <v>638</v>
      </c>
      <c r="BP39" s="102"/>
      <c r="BQ39" s="267"/>
      <c r="BR39" s="206">
        <f>MAX(BJ39:BN39)</f>
        <v>148</v>
      </c>
      <c r="BS39" s="3"/>
      <c r="BT39" s="3"/>
      <c r="BU39" s="220"/>
      <c r="BV39" s="281"/>
      <c r="BX39" s="224" t="s">
        <v>90</v>
      </c>
      <c r="BY39" s="226">
        <v>93</v>
      </c>
      <c r="BZ39" s="226">
        <v>135</v>
      </c>
      <c r="CA39" s="226">
        <v>130</v>
      </c>
      <c r="CB39" s="226">
        <v>124</v>
      </c>
      <c r="CC39" s="226">
        <v>130</v>
      </c>
      <c r="CD39" s="102">
        <f>SUM(BY39:CC39)</f>
        <v>612</v>
      </c>
      <c r="CE39" s="102"/>
      <c r="CF39" s="267"/>
      <c r="CG39" s="206">
        <f>MAX(BY39:CC39)</f>
        <v>135</v>
      </c>
      <c r="CH39" s="3"/>
      <c r="CI39" s="3"/>
      <c r="CJ39" s="220"/>
      <c r="CK39" s="281"/>
      <c r="CM39" s="224" t="s">
        <v>90</v>
      </c>
      <c r="CN39" s="226">
        <v>129</v>
      </c>
      <c r="CO39" s="226">
        <v>113</v>
      </c>
      <c r="CP39" s="226">
        <v>122</v>
      </c>
      <c r="CQ39" s="226">
        <v>116</v>
      </c>
      <c r="CR39" s="226">
        <v>126</v>
      </c>
      <c r="CS39" s="102">
        <f>SUM(CN39:CR39)</f>
        <v>606</v>
      </c>
      <c r="CT39" s="102"/>
      <c r="CU39" s="267"/>
      <c r="CV39" s="206">
        <f>MAX(CN39:CR39)</f>
        <v>129</v>
      </c>
      <c r="CW39" s="3"/>
      <c r="CX39" s="3"/>
      <c r="CY39" s="220"/>
      <c r="CZ39" s="281"/>
      <c r="DB39" s="224" t="s">
        <v>90</v>
      </c>
      <c r="DC39" s="226">
        <v>100</v>
      </c>
      <c r="DD39" s="226">
        <v>122</v>
      </c>
      <c r="DE39" s="226">
        <v>113</v>
      </c>
      <c r="DF39" s="226">
        <v>112</v>
      </c>
      <c r="DG39" s="226">
        <v>137</v>
      </c>
      <c r="DH39" s="102">
        <f>SUM(DC39:DG39)</f>
        <v>584</v>
      </c>
      <c r="DI39" s="102"/>
      <c r="DJ39" s="267"/>
      <c r="DK39" s="206">
        <f>MAX(DC39:DG39)</f>
        <v>137</v>
      </c>
      <c r="DL39" s="3"/>
      <c r="DM39" s="3"/>
      <c r="DN39" s="220"/>
      <c r="DO39" s="281"/>
      <c r="DQ39" s="224" t="s">
        <v>90</v>
      </c>
      <c r="DR39" s="226">
        <v>101</v>
      </c>
      <c r="DS39" s="226">
        <v>139</v>
      </c>
      <c r="DT39" s="226">
        <v>120</v>
      </c>
      <c r="DU39" s="226">
        <v>87</v>
      </c>
      <c r="DV39" s="226">
        <v>141</v>
      </c>
      <c r="DW39" s="102">
        <f>SUM(DR39:DV39)</f>
        <v>588</v>
      </c>
      <c r="DX39" s="102"/>
      <c r="DY39" s="267"/>
      <c r="DZ39" s="206">
        <f>MAX(DR39:DV39)</f>
        <v>141</v>
      </c>
      <c r="EA39" s="3"/>
      <c r="EB39" s="3"/>
      <c r="EC39" s="220"/>
      <c r="ED39" s="281"/>
      <c r="EF39" s="224" t="s">
        <v>90</v>
      </c>
      <c r="EG39" s="226">
        <v>91</v>
      </c>
      <c r="EH39" s="226">
        <v>128</v>
      </c>
      <c r="EI39" s="226">
        <v>137</v>
      </c>
      <c r="EJ39" s="226">
        <v>126</v>
      </c>
      <c r="EK39" s="226">
        <v>108</v>
      </c>
      <c r="EL39" s="102">
        <f>SUM(EG39:EK39)</f>
        <v>590</v>
      </c>
      <c r="EM39" s="102"/>
      <c r="EN39" s="267"/>
      <c r="EO39" s="206">
        <f>MAX(EG39:EK39)</f>
        <v>137</v>
      </c>
      <c r="EP39" s="3"/>
      <c r="EQ39" s="3"/>
      <c r="ER39" s="220"/>
      <c r="ES39" s="281"/>
      <c r="EU39" s="418" t="s">
        <v>445</v>
      </c>
      <c r="EV39" s="226">
        <v>125</v>
      </c>
      <c r="EW39" s="226">
        <v>131</v>
      </c>
      <c r="EX39" s="226">
        <v>104</v>
      </c>
      <c r="EY39" s="226">
        <v>132</v>
      </c>
      <c r="EZ39" s="226">
        <v>119</v>
      </c>
      <c r="FA39" s="102">
        <f>SUM(EV39:EZ39)</f>
        <v>611</v>
      </c>
      <c r="FB39" s="102"/>
      <c r="FC39" s="267"/>
      <c r="FD39" s="206">
        <f>MAX(EV39:EZ39)</f>
        <v>132</v>
      </c>
      <c r="FE39" s="3"/>
      <c r="FF39" s="3"/>
      <c r="FG39" s="220"/>
      <c r="FH39" s="281"/>
      <c r="FJ39" s="205" t="s">
        <v>467</v>
      </c>
      <c r="FK39" s="226">
        <v>116</v>
      </c>
      <c r="FL39" s="226">
        <v>111</v>
      </c>
      <c r="FM39" s="226">
        <v>105</v>
      </c>
      <c r="FN39" s="226">
        <v>103</v>
      </c>
      <c r="FO39" s="226">
        <v>115</v>
      </c>
      <c r="FP39" s="102">
        <f>SUM(FK39:FO39)</f>
        <v>550</v>
      </c>
      <c r="FQ39" s="102"/>
      <c r="FR39" s="267"/>
      <c r="FS39" s="206">
        <f>MAX(FK39:FO39)</f>
        <v>116</v>
      </c>
      <c r="FT39" s="3"/>
      <c r="FU39" s="3"/>
      <c r="FV39" s="220"/>
      <c r="FW39" s="281"/>
      <c r="FY39" s="224" t="s">
        <v>90</v>
      </c>
      <c r="FZ39" s="226">
        <v>115</v>
      </c>
      <c r="GA39" s="226">
        <v>137</v>
      </c>
      <c r="GB39" s="226">
        <v>117</v>
      </c>
      <c r="GC39" s="226">
        <v>113</v>
      </c>
      <c r="GD39" s="226">
        <v>139</v>
      </c>
      <c r="GE39" s="102">
        <f>SUM(FZ39:GD39)</f>
        <v>621</v>
      </c>
      <c r="GF39" s="102"/>
      <c r="GG39" s="267"/>
      <c r="GH39" s="206">
        <f>MAX(FZ39:GD39)</f>
        <v>139</v>
      </c>
      <c r="GI39" s="3"/>
      <c r="GJ39" s="3"/>
      <c r="GK39" s="220"/>
      <c r="GL39" s="281"/>
      <c r="GN39" s="224" t="s">
        <v>90</v>
      </c>
      <c r="GO39" s="226"/>
      <c r="GP39" s="226"/>
      <c r="GQ39" s="226"/>
      <c r="GR39" s="226"/>
      <c r="GS39" s="226"/>
      <c r="GT39" s="102">
        <f>SUM(GO39:GS39)</f>
        <v>0</v>
      </c>
      <c r="GU39" s="102"/>
      <c r="GV39" s="267"/>
      <c r="GW39" s="206">
        <f>MAX(GO39:GS39)</f>
        <v>0</v>
      </c>
      <c r="GX39" s="3"/>
      <c r="GY39" s="3"/>
      <c r="GZ39" s="220"/>
      <c r="HA39" s="281"/>
      <c r="HC39" s="224" t="s">
        <v>90</v>
      </c>
      <c r="HD39" s="226"/>
      <c r="HE39" s="226"/>
      <c r="HF39" s="226"/>
      <c r="HG39" s="226"/>
      <c r="HH39" s="226"/>
      <c r="HI39" s="102">
        <f>SUM(HD39:HH39)</f>
        <v>0</v>
      </c>
      <c r="HJ39" s="102"/>
      <c r="HK39" s="267"/>
      <c r="HL39" s="206">
        <f>MAX(HD39:HH39)</f>
        <v>0</v>
      </c>
      <c r="HM39" s="3"/>
      <c r="HN39" s="3"/>
      <c r="HO39" s="220"/>
      <c r="HP39" s="281"/>
      <c r="HR39" s="224" t="s">
        <v>90</v>
      </c>
      <c r="HS39" s="226"/>
      <c r="HT39" s="226"/>
      <c r="HU39" s="226"/>
      <c r="HV39" s="226"/>
      <c r="HW39" s="226"/>
      <c r="HX39" s="102">
        <f>SUM(HS39:HW39)</f>
        <v>0</v>
      </c>
      <c r="HY39" s="102"/>
      <c r="HZ39" s="267"/>
      <c r="IA39" s="206">
        <f>MAX(HS39:HW39)</f>
        <v>0</v>
      </c>
      <c r="IB39" s="3"/>
      <c r="IC39" s="3"/>
      <c r="ID39" s="220"/>
      <c r="IE39" s="281"/>
      <c r="IG39" s="224" t="s">
        <v>90</v>
      </c>
      <c r="IH39" s="226"/>
      <c r="II39" s="226"/>
      <c r="IJ39" s="226"/>
      <c r="IK39" s="226"/>
      <c r="IL39" s="226"/>
      <c r="IM39" s="102">
        <f>SUM(IH39:IL39)</f>
        <v>0</v>
      </c>
      <c r="IN39" s="102"/>
      <c r="IO39" s="267"/>
      <c r="IP39" s="206">
        <f>MAX(IH39:IL39)</f>
        <v>0</v>
      </c>
      <c r="IQ39" s="3"/>
      <c r="IR39" s="3"/>
      <c r="IS39" s="220"/>
      <c r="IT39" s="281"/>
      <c r="IV39" s="224" t="s">
        <v>90</v>
      </c>
      <c r="IW39" s="226"/>
      <c r="IX39" s="226"/>
      <c r="IY39" s="226"/>
      <c r="IZ39" s="226"/>
      <c r="JA39" s="226"/>
      <c r="JB39" s="102">
        <f>SUM(IW39:JA39)</f>
        <v>0</v>
      </c>
      <c r="JC39" s="102"/>
      <c r="JD39" s="267"/>
      <c r="JE39" s="206">
        <f>MAX(IW39:JA39)</f>
        <v>0</v>
      </c>
      <c r="JF39" s="3"/>
      <c r="JG39" s="3"/>
      <c r="JH39" s="220"/>
      <c r="JI39" s="281"/>
    </row>
    <row r="40" spans="1:269" s="69" customFormat="1">
      <c r="A40" s="224" t="s">
        <v>9</v>
      </c>
      <c r="B40" s="226">
        <v>133</v>
      </c>
      <c r="C40" s="226">
        <v>129</v>
      </c>
      <c r="D40" s="226">
        <v>134</v>
      </c>
      <c r="E40" s="226">
        <v>116</v>
      </c>
      <c r="F40" s="226">
        <v>103</v>
      </c>
      <c r="G40" s="102">
        <f>SUM(B40:F40)</f>
        <v>615</v>
      </c>
      <c r="H40" s="102"/>
      <c r="I40" s="267"/>
      <c r="J40" s="206">
        <f>MAX(B40:F40)</f>
        <v>134</v>
      </c>
      <c r="K40" s="3"/>
      <c r="L40" s="3"/>
      <c r="M40" s="220"/>
      <c r="N40" s="281"/>
      <c r="P40" s="224" t="s">
        <v>9</v>
      </c>
      <c r="Q40" s="226">
        <v>108</v>
      </c>
      <c r="R40" s="226">
        <v>117</v>
      </c>
      <c r="S40" s="226">
        <v>93</v>
      </c>
      <c r="T40" s="226">
        <v>121</v>
      </c>
      <c r="U40" s="226">
        <v>112</v>
      </c>
      <c r="V40" s="102">
        <f>SUM(Q40:U40)</f>
        <v>551</v>
      </c>
      <c r="W40" s="102"/>
      <c r="X40" s="267"/>
      <c r="Y40" s="206">
        <f>MAX(Q40:U40)</f>
        <v>121</v>
      </c>
      <c r="Z40" s="3"/>
      <c r="AA40" s="3"/>
      <c r="AB40" s="220"/>
      <c r="AC40" s="281"/>
      <c r="AE40" s="224" t="s">
        <v>9</v>
      </c>
      <c r="AF40" s="226">
        <v>112</v>
      </c>
      <c r="AG40" s="226">
        <v>121</v>
      </c>
      <c r="AH40" s="226">
        <v>128</v>
      </c>
      <c r="AI40" s="226">
        <v>138</v>
      </c>
      <c r="AJ40" s="226">
        <v>105</v>
      </c>
      <c r="AK40" s="102">
        <f>SUM(AF40:AJ40)</f>
        <v>604</v>
      </c>
      <c r="AL40" s="102"/>
      <c r="AM40" s="267"/>
      <c r="AN40" s="206">
        <f>MAX(AF40:AJ40)</f>
        <v>138</v>
      </c>
      <c r="AO40" s="3"/>
      <c r="AP40" s="3"/>
      <c r="AQ40" s="220"/>
      <c r="AR40" s="281"/>
      <c r="AT40" s="224" t="s">
        <v>9</v>
      </c>
      <c r="AU40" s="226">
        <v>111</v>
      </c>
      <c r="AV40" s="226">
        <v>130</v>
      </c>
      <c r="AW40" s="226">
        <v>122</v>
      </c>
      <c r="AX40" s="226">
        <v>107</v>
      </c>
      <c r="AY40" s="226">
        <v>122</v>
      </c>
      <c r="AZ40" s="102">
        <f>SUM(AU40:AY40)</f>
        <v>592</v>
      </c>
      <c r="BA40" s="102"/>
      <c r="BB40" s="267"/>
      <c r="BC40" s="206">
        <f>MAX(AU40:AY40)</f>
        <v>130</v>
      </c>
      <c r="BD40" s="3"/>
      <c r="BE40" s="3"/>
      <c r="BF40" s="220"/>
      <c r="BG40" s="281"/>
      <c r="BI40" s="224" t="s">
        <v>9</v>
      </c>
      <c r="BJ40" s="226">
        <v>96</v>
      </c>
      <c r="BK40" s="226">
        <v>92</v>
      </c>
      <c r="BL40" s="226">
        <v>137</v>
      </c>
      <c r="BM40" s="226">
        <v>110</v>
      </c>
      <c r="BN40" s="226">
        <v>127</v>
      </c>
      <c r="BO40" s="102">
        <f>SUM(BJ40:BN40)</f>
        <v>562</v>
      </c>
      <c r="BP40" s="102"/>
      <c r="BQ40" s="267"/>
      <c r="BR40" s="206">
        <f>MAX(BJ40:BN40)</f>
        <v>137</v>
      </c>
      <c r="BS40" s="3"/>
      <c r="BT40" s="3"/>
      <c r="BU40" s="220"/>
      <c r="BV40" s="281"/>
      <c r="BX40" s="224" t="s">
        <v>9</v>
      </c>
      <c r="BY40" s="226">
        <v>106</v>
      </c>
      <c r="BZ40" s="226">
        <v>125</v>
      </c>
      <c r="CA40" s="226">
        <v>113</v>
      </c>
      <c r="CB40" s="226">
        <v>113</v>
      </c>
      <c r="CC40" s="226">
        <v>110</v>
      </c>
      <c r="CD40" s="102">
        <f>SUM(BY40:CC40)</f>
        <v>567</v>
      </c>
      <c r="CE40" s="102"/>
      <c r="CF40" s="267"/>
      <c r="CG40" s="206">
        <f>MAX(BY40:CC40)</f>
        <v>125</v>
      </c>
      <c r="CH40" s="3"/>
      <c r="CI40" s="3"/>
      <c r="CJ40" s="220"/>
      <c r="CK40" s="281"/>
      <c r="CM40" s="119" t="s">
        <v>9</v>
      </c>
      <c r="CN40" s="226">
        <v>97</v>
      </c>
      <c r="CO40" s="226">
        <v>144</v>
      </c>
      <c r="CP40" s="226">
        <v>102</v>
      </c>
      <c r="CQ40" s="226">
        <v>142</v>
      </c>
      <c r="CR40" s="226">
        <v>114</v>
      </c>
      <c r="CS40" s="102">
        <f>SUM(CN40:CR40)</f>
        <v>599</v>
      </c>
      <c r="CT40" s="102"/>
      <c r="CU40" s="267"/>
      <c r="CV40" s="206">
        <f>MAX(CN40:CR40)</f>
        <v>144</v>
      </c>
      <c r="CW40" s="3"/>
      <c r="CX40" s="3"/>
      <c r="CY40" s="220"/>
      <c r="CZ40" s="281"/>
      <c r="DB40" s="224" t="s">
        <v>9</v>
      </c>
      <c r="DC40" s="226">
        <v>98</v>
      </c>
      <c r="DD40" s="226">
        <v>111</v>
      </c>
      <c r="DE40" s="226">
        <v>120</v>
      </c>
      <c r="DF40" s="226">
        <v>153</v>
      </c>
      <c r="DG40" s="226">
        <v>117</v>
      </c>
      <c r="DH40" s="102">
        <f>SUM(DC40:DG40)</f>
        <v>599</v>
      </c>
      <c r="DI40" s="102"/>
      <c r="DJ40" s="267"/>
      <c r="DK40" s="206">
        <f>MAX(DC40:DG40)</f>
        <v>153</v>
      </c>
      <c r="DL40" s="3"/>
      <c r="DM40" s="3"/>
      <c r="DN40" s="220"/>
      <c r="DO40" s="281"/>
      <c r="DQ40" s="224" t="s">
        <v>9</v>
      </c>
      <c r="DR40" s="226">
        <v>120</v>
      </c>
      <c r="DS40" s="226">
        <v>106</v>
      </c>
      <c r="DT40" s="226">
        <v>103</v>
      </c>
      <c r="DU40" s="226">
        <v>116</v>
      </c>
      <c r="DV40" s="226">
        <v>135</v>
      </c>
      <c r="DW40" s="102">
        <f>SUM(DR40:DV40)</f>
        <v>580</v>
      </c>
      <c r="DX40" s="102"/>
      <c r="DY40" s="267"/>
      <c r="DZ40" s="206">
        <f>MAX(DR40:DV40)</f>
        <v>135</v>
      </c>
      <c r="EA40" s="3"/>
      <c r="EB40" s="3"/>
      <c r="EC40" s="220"/>
      <c r="ED40" s="281"/>
      <c r="EF40" s="224" t="s">
        <v>9</v>
      </c>
      <c r="EG40" s="226">
        <v>126</v>
      </c>
      <c r="EH40" s="226">
        <v>128</v>
      </c>
      <c r="EI40" s="226">
        <v>109</v>
      </c>
      <c r="EJ40" s="226">
        <v>103</v>
      </c>
      <c r="EK40" s="226">
        <v>133</v>
      </c>
      <c r="EL40" s="102">
        <f>SUM(EG40:EK40)</f>
        <v>599</v>
      </c>
      <c r="EM40" s="102"/>
      <c r="EN40" s="267"/>
      <c r="EO40" s="206">
        <f>MAX(EG40:EK40)</f>
        <v>133</v>
      </c>
      <c r="EP40" s="3"/>
      <c r="EQ40" s="3"/>
      <c r="ER40" s="220"/>
      <c r="ES40" s="281"/>
      <c r="EU40" s="224" t="s">
        <v>9</v>
      </c>
      <c r="EV40" s="226">
        <v>106</v>
      </c>
      <c r="EW40" s="226">
        <v>137</v>
      </c>
      <c r="EX40" s="226">
        <v>128</v>
      </c>
      <c r="EY40" s="226">
        <v>123</v>
      </c>
      <c r="EZ40" s="226">
        <v>105</v>
      </c>
      <c r="FA40" s="102">
        <f>SUM(EV40:EZ40)</f>
        <v>599</v>
      </c>
      <c r="FB40" s="102"/>
      <c r="FC40" s="267"/>
      <c r="FD40" s="206">
        <f>MAX(EV40:EZ40)</f>
        <v>137</v>
      </c>
      <c r="FE40" s="3"/>
      <c r="FF40" s="3"/>
      <c r="FG40" s="220"/>
      <c r="FH40" s="281"/>
      <c r="FJ40" s="224" t="s">
        <v>9</v>
      </c>
      <c r="FK40" s="226">
        <v>121</v>
      </c>
      <c r="FL40" s="226">
        <v>110</v>
      </c>
      <c r="FM40" s="226">
        <v>102</v>
      </c>
      <c r="FN40" s="226">
        <v>93</v>
      </c>
      <c r="FO40" s="226">
        <v>110</v>
      </c>
      <c r="FP40" s="102">
        <f>SUM(FK40:FO40)</f>
        <v>536</v>
      </c>
      <c r="FQ40" s="102"/>
      <c r="FR40" s="267"/>
      <c r="FS40" s="206">
        <f>MAX(FK40:FO40)</f>
        <v>121</v>
      </c>
      <c r="FT40" s="3"/>
      <c r="FU40" s="3"/>
      <c r="FV40" s="220"/>
      <c r="FW40" s="281"/>
      <c r="FY40" s="224" t="s">
        <v>9</v>
      </c>
      <c r="FZ40" s="226">
        <v>148</v>
      </c>
      <c r="GA40" s="226">
        <v>121</v>
      </c>
      <c r="GB40" s="226">
        <v>118</v>
      </c>
      <c r="GC40" s="226">
        <v>113</v>
      </c>
      <c r="GD40" s="226">
        <v>114</v>
      </c>
      <c r="GE40" s="102">
        <f>SUM(FZ40:GD40)</f>
        <v>614</v>
      </c>
      <c r="GF40" s="102"/>
      <c r="GG40" s="267"/>
      <c r="GH40" s="206">
        <f>MAX(FZ40:GD40)</f>
        <v>148</v>
      </c>
      <c r="GI40" s="3"/>
      <c r="GJ40" s="3"/>
      <c r="GK40" s="220"/>
      <c r="GL40" s="281"/>
      <c r="GN40" s="224" t="s">
        <v>9</v>
      </c>
      <c r="GO40" s="226"/>
      <c r="GP40" s="226"/>
      <c r="GQ40" s="226"/>
      <c r="GR40" s="226"/>
      <c r="GS40" s="226"/>
      <c r="GT40" s="102">
        <f>SUM(GO40:GS40)</f>
        <v>0</v>
      </c>
      <c r="GU40" s="102"/>
      <c r="GV40" s="267"/>
      <c r="GW40" s="206">
        <f>MAX(GO40:GS40)</f>
        <v>0</v>
      </c>
      <c r="GX40" s="3"/>
      <c r="GY40" s="3"/>
      <c r="GZ40" s="220"/>
      <c r="HA40" s="281"/>
      <c r="HC40" s="224" t="s">
        <v>9</v>
      </c>
      <c r="HD40" s="226"/>
      <c r="HE40" s="226"/>
      <c r="HF40" s="226"/>
      <c r="HG40" s="226"/>
      <c r="HH40" s="226"/>
      <c r="HI40" s="102">
        <f>SUM(HD40:HH40)</f>
        <v>0</v>
      </c>
      <c r="HJ40" s="102"/>
      <c r="HK40" s="267"/>
      <c r="HL40" s="206">
        <f>MAX(HD40:HH40)</f>
        <v>0</v>
      </c>
      <c r="HM40" s="3"/>
      <c r="HN40" s="3"/>
      <c r="HO40" s="220"/>
      <c r="HP40" s="281"/>
      <c r="HR40" s="224" t="s">
        <v>9</v>
      </c>
      <c r="HS40" s="226"/>
      <c r="HT40" s="226"/>
      <c r="HU40" s="226"/>
      <c r="HV40" s="226"/>
      <c r="HW40" s="226"/>
      <c r="HX40" s="102">
        <f>SUM(HS40:HW40)</f>
        <v>0</v>
      </c>
      <c r="HY40" s="102"/>
      <c r="HZ40" s="267"/>
      <c r="IA40" s="206">
        <f>MAX(HS40:HW40)</f>
        <v>0</v>
      </c>
      <c r="IB40" s="3"/>
      <c r="IC40" s="3"/>
      <c r="ID40" s="220"/>
      <c r="IE40" s="281"/>
      <c r="IG40" s="224" t="s">
        <v>9</v>
      </c>
      <c r="IH40" s="226"/>
      <c r="II40" s="226"/>
      <c r="IJ40" s="226"/>
      <c r="IK40" s="226"/>
      <c r="IL40" s="226"/>
      <c r="IM40" s="102">
        <f>SUM(IH40:IL40)</f>
        <v>0</v>
      </c>
      <c r="IN40" s="102"/>
      <c r="IO40" s="267"/>
      <c r="IP40" s="206">
        <f>MAX(IH40:IL40)</f>
        <v>0</v>
      </c>
      <c r="IQ40" s="3"/>
      <c r="IR40" s="3"/>
      <c r="IS40" s="220"/>
      <c r="IT40" s="281"/>
      <c r="IV40" s="224" t="s">
        <v>9</v>
      </c>
      <c r="IW40" s="226"/>
      <c r="IX40" s="226"/>
      <c r="IY40" s="226"/>
      <c r="IZ40" s="226"/>
      <c r="JA40" s="226"/>
      <c r="JB40" s="102">
        <f>SUM(IW40:JA40)</f>
        <v>0</v>
      </c>
      <c r="JC40" s="102"/>
      <c r="JD40" s="267"/>
      <c r="JE40" s="206">
        <f>MAX(IW40:JA40)</f>
        <v>0</v>
      </c>
      <c r="JF40" s="3"/>
      <c r="JG40" s="3"/>
      <c r="JH40" s="220"/>
      <c r="JI40" s="281"/>
    </row>
    <row r="41" spans="1:269" s="69" customFormat="1">
      <c r="A41" s="241" t="s">
        <v>60</v>
      </c>
      <c r="B41" s="3">
        <f t="shared" ref="B41:C41" si="123">SUM(B39:B40)</f>
        <v>263</v>
      </c>
      <c r="C41" s="3">
        <f t="shared" si="123"/>
        <v>241</v>
      </c>
      <c r="D41" s="3">
        <f t="shared" ref="D41" si="124">SUM(D39:D40)</f>
        <v>253</v>
      </c>
      <c r="E41" s="3">
        <f t="shared" ref="E41" si="125">SUM(E39:E40)</f>
        <v>263</v>
      </c>
      <c r="F41" s="3">
        <f t="shared" ref="F41" si="126">SUM(F39:F40)</f>
        <v>233</v>
      </c>
      <c r="G41" s="296"/>
      <c r="H41" s="3"/>
      <c r="I41" s="270"/>
      <c r="J41" s="143"/>
      <c r="K41" s="3">
        <f>MAX(B41:F41)</f>
        <v>263</v>
      </c>
      <c r="L41" s="3"/>
      <c r="M41" s="220"/>
      <c r="N41" s="281"/>
      <c r="P41" s="241" t="s">
        <v>60</v>
      </c>
      <c r="Q41" s="3">
        <f>SUM(Q39:Q40)</f>
        <v>244</v>
      </c>
      <c r="R41" s="3">
        <f t="shared" ref="R41:U41" si="127">SUM(R39:R40)</f>
        <v>222</v>
      </c>
      <c r="S41" s="3">
        <f t="shared" si="127"/>
        <v>219</v>
      </c>
      <c r="T41" s="3">
        <f t="shared" si="127"/>
        <v>226</v>
      </c>
      <c r="U41" s="3">
        <f t="shared" si="127"/>
        <v>278</v>
      </c>
      <c r="V41" s="296"/>
      <c r="W41" s="3"/>
      <c r="X41" s="270"/>
      <c r="Y41" s="143"/>
      <c r="Z41" s="3">
        <f>MAX(Q41:U41)</f>
        <v>278</v>
      </c>
      <c r="AA41" s="3"/>
      <c r="AB41" s="220"/>
      <c r="AC41" s="281"/>
      <c r="AE41" s="241" t="s">
        <v>60</v>
      </c>
      <c r="AF41" s="3">
        <f>SUM(AF39:AF40)</f>
        <v>223</v>
      </c>
      <c r="AG41" s="3">
        <f t="shared" ref="AG41:AJ41" si="128">SUM(AG39:AG40)</f>
        <v>248</v>
      </c>
      <c r="AH41" s="3">
        <f t="shared" si="128"/>
        <v>262</v>
      </c>
      <c r="AI41" s="3">
        <f t="shared" si="128"/>
        <v>256</v>
      </c>
      <c r="AJ41" s="3">
        <f t="shared" si="128"/>
        <v>255</v>
      </c>
      <c r="AK41" s="296"/>
      <c r="AL41" s="3"/>
      <c r="AM41" s="270"/>
      <c r="AN41" s="143"/>
      <c r="AO41" s="3">
        <f>MAX(AF41:AJ41)</f>
        <v>262</v>
      </c>
      <c r="AP41" s="3"/>
      <c r="AQ41" s="220"/>
      <c r="AR41" s="281"/>
      <c r="AT41" s="241" t="s">
        <v>60</v>
      </c>
      <c r="AU41" s="3">
        <f>SUM(AU39:AU40)</f>
        <v>212</v>
      </c>
      <c r="AV41" s="3">
        <f t="shared" ref="AV41:AY41" si="129">SUM(AV39:AV40)</f>
        <v>262</v>
      </c>
      <c r="AW41" s="3">
        <f t="shared" si="129"/>
        <v>230</v>
      </c>
      <c r="AX41" s="3">
        <f t="shared" si="129"/>
        <v>237</v>
      </c>
      <c r="AY41" s="3">
        <f t="shared" si="129"/>
        <v>230</v>
      </c>
      <c r="AZ41" s="296"/>
      <c r="BA41" s="3"/>
      <c r="BB41" s="270"/>
      <c r="BC41" s="143"/>
      <c r="BD41" s="3">
        <f>MAX(AU41:AY41)</f>
        <v>262</v>
      </c>
      <c r="BE41" s="3"/>
      <c r="BF41" s="220"/>
      <c r="BG41" s="281"/>
      <c r="BI41" s="241" t="s">
        <v>60</v>
      </c>
      <c r="BJ41" s="3">
        <f>SUM(BJ39:BJ40)</f>
        <v>214</v>
      </c>
      <c r="BK41" s="3">
        <f t="shared" ref="BK41:BN41" si="130">SUM(BK39:BK40)</f>
        <v>240</v>
      </c>
      <c r="BL41" s="3">
        <f t="shared" si="130"/>
        <v>262</v>
      </c>
      <c r="BM41" s="3">
        <f t="shared" si="130"/>
        <v>241</v>
      </c>
      <c r="BN41" s="3">
        <f t="shared" si="130"/>
        <v>243</v>
      </c>
      <c r="BO41" s="296"/>
      <c r="BP41" s="3"/>
      <c r="BQ41" s="270"/>
      <c r="BR41" s="143"/>
      <c r="BS41" s="3">
        <f>MAX(BJ41:BN41)</f>
        <v>262</v>
      </c>
      <c r="BT41" s="3"/>
      <c r="BU41" s="220"/>
      <c r="BV41" s="281"/>
      <c r="BX41" s="241" t="s">
        <v>60</v>
      </c>
      <c r="BY41" s="3">
        <f>SUM(BY39:BY40)</f>
        <v>199</v>
      </c>
      <c r="BZ41" s="3">
        <f t="shared" ref="BZ41:CC41" si="131">SUM(BZ39:BZ40)</f>
        <v>260</v>
      </c>
      <c r="CA41" s="3">
        <f t="shared" si="131"/>
        <v>243</v>
      </c>
      <c r="CB41" s="3">
        <f t="shared" si="131"/>
        <v>237</v>
      </c>
      <c r="CC41" s="3">
        <f t="shared" si="131"/>
        <v>240</v>
      </c>
      <c r="CD41" s="296"/>
      <c r="CE41" s="3"/>
      <c r="CF41" s="270"/>
      <c r="CG41" s="143"/>
      <c r="CH41" s="3">
        <f>MAX(BY41:CC41)</f>
        <v>260</v>
      </c>
      <c r="CI41" s="3"/>
      <c r="CJ41" s="220"/>
      <c r="CK41" s="281"/>
      <c r="CM41" s="241" t="s">
        <v>60</v>
      </c>
      <c r="CN41" s="3">
        <f>SUM(CN39:CN40)</f>
        <v>226</v>
      </c>
      <c r="CO41" s="3">
        <f t="shared" ref="CO41:CR41" si="132">SUM(CO39:CO40)</f>
        <v>257</v>
      </c>
      <c r="CP41" s="3">
        <f t="shared" si="132"/>
        <v>224</v>
      </c>
      <c r="CQ41" s="3">
        <f t="shared" si="132"/>
        <v>258</v>
      </c>
      <c r="CR41" s="3">
        <f t="shared" si="132"/>
        <v>240</v>
      </c>
      <c r="CS41" s="296"/>
      <c r="CT41" s="3"/>
      <c r="CU41" s="270"/>
      <c r="CV41" s="143"/>
      <c r="CW41" s="3">
        <f>MAX(CN41:CR41)</f>
        <v>258</v>
      </c>
      <c r="CX41" s="3"/>
      <c r="CY41" s="220"/>
      <c r="CZ41" s="281"/>
      <c r="DB41" s="241" t="s">
        <v>60</v>
      </c>
      <c r="DC41" s="3">
        <f>SUM(DC39:DC40)</f>
        <v>198</v>
      </c>
      <c r="DD41" s="3">
        <f t="shared" ref="DD41:DG41" si="133">SUM(DD39:DD40)</f>
        <v>233</v>
      </c>
      <c r="DE41" s="3">
        <f t="shared" si="133"/>
        <v>233</v>
      </c>
      <c r="DF41" s="3">
        <f t="shared" si="133"/>
        <v>265</v>
      </c>
      <c r="DG41" s="3">
        <f t="shared" si="133"/>
        <v>254</v>
      </c>
      <c r="DH41" s="296"/>
      <c r="DI41" s="3"/>
      <c r="DJ41" s="270"/>
      <c r="DK41" s="143"/>
      <c r="DL41" s="3">
        <f>MAX(DC41:DG41)</f>
        <v>265</v>
      </c>
      <c r="DM41" s="3"/>
      <c r="DN41" s="220"/>
      <c r="DO41" s="281"/>
      <c r="DQ41" s="241" t="s">
        <v>60</v>
      </c>
      <c r="DR41" s="3">
        <f>SUM(DR39:DR40)</f>
        <v>221</v>
      </c>
      <c r="DS41" s="3">
        <f t="shared" ref="DS41:DV41" si="134">SUM(DS39:DS40)</f>
        <v>245</v>
      </c>
      <c r="DT41" s="3">
        <f t="shared" si="134"/>
        <v>223</v>
      </c>
      <c r="DU41" s="3">
        <f t="shared" si="134"/>
        <v>203</v>
      </c>
      <c r="DV41" s="3">
        <f t="shared" si="134"/>
        <v>276</v>
      </c>
      <c r="DW41" s="296"/>
      <c r="DX41" s="3"/>
      <c r="DY41" s="270"/>
      <c r="DZ41" s="143"/>
      <c r="EA41" s="3">
        <f>MAX(DR41:DV41)</f>
        <v>276</v>
      </c>
      <c r="EB41" s="3"/>
      <c r="EC41" s="220"/>
      <c r="ED41" s="281"/>
      <c r="EF41" s="241" t="s">
        <v>60</v>
      </c>
      <c r="EG41" s="3">
        <f>SUM(EG39:EG40)</f>
        <v>217</v>
      </c>
      <c r="EH41" s="3">
        <f t="shared" ref="EH41:EK41" si="135">SUM(EH39:EH40)</f>
        <v>256</v>
      </c>
      <c r="EI41" s="3">
        <f t="shared" si="135"/>
        <v>246</v>
      </c>
      <c r="EJ41" s="3">
        <f t="shared" si="135"/>
        <v>229</v>
      </c>
      <c r="EK41" s="3">
        <f t="shared" si="135"/>
        <v>241</v>
      </c>
      <c r="EL41" s="296"/>
      <c r="EM41" s="3"/>
      <c r="EN41" s="270"/>
      <c r="EO41" s="143"/>
      <c r="EP41" s="3">
        <f>MAX(EG41:EK41)</f>
        <v>256</v>
      </c>
      <c r="EQ41" s="3"/>
      <c r="ER41" s="220"/>
      <c r="ES41" s="281"/>
      <c r="EU41" s="241" t="s">
        <v>60</v>
      </c>
      <c r="EV41" s="3">
        <f>SUM(EV39:EV40)</f>
        <v>231</v>
      </c>
      <c r="EW41" s="3">
        <f t="shared" ref="EW41:EZ41" si="136">SUM(EW39:EW40)</f>
        <v>268</v>
      </c>
      <c r="EX41" s="3">
        <f t="shared" si="136"/>
        <v>232</v>
      </c>
      <c r="EY41" s="3">
        <f t="shared" si="136"/>
        <v>255</v>
      </c>
      <c r="EZ41" s="3">
        <f t="shared" si="136"/>
        <v>224</v>
      </c>
      <c r="FA41" s="296"/>
      <c r="FB41" s="3"/>
      <c r="FC41" s="270"/>
      <c r="FD41" s="143"/>
      <c r="FE41" s="3">
        <f>MAX(EV41:EZ41)</f>
        <v>268</v>
      </c>
      <c r="FF41" s="3"/>
      <c r="FG41" s="220"/>
      <c r="FH41" s="281"/>
      <c r="FJ41" s="241" t="s">
        <v>60</v>
      </c>
      <c r="FK41" s="3">
        <f>SUM(FK39:FK40)</f>
        <v>237</v>
      </c>
      <c r="FL41" s="3">
        <f t="shared" ref="FL41:FO41" si="137">SUM(FL39:FL40)</f>
        <v>221</v>
      </c>
      <c r="FM41" s="3">
        <f t="shared" si="137"/>
        <v>207</v>
      </c>
      <c r="FN41" s="3">
        <f t="shared" si="137"/>
        <v>196</v>
      </c>
      <c r="FO41" s="3">
        <f t="shared" si="137"/>
        <v>225</v>
      </c>
      <c r="FP41" s="296"/>
      <c r="FQ41" s="3"/>
      <c r="FR41" s="270"/>
      <c r="FS41" s="143"/>
      <c r="FT41" s="3">
        <f>MAX(FK41:FO41)</f>
        <v>237</v>
      </c>
      <c r="FU41" s="3"/>
      <c r="FV41" s="220"/>
      <c r="FW41" s="281"/>
      <c r="FY41" s="241" t="s">
        <v>60</v>
      </c>
      <c r="FZ41" s="3">
        <f>SUM(FZ39:FZ40)</f>
        <v>263</v>
      </c>
      <c r="GA41" s="3">
        <f t="shared" ref="GA41:GD41" si="138">SUM(GA39:GA40)</f>
        <v>258</v>
      </c>
      <c r="GB41" s="3">
        <f t="shared" si="138"/>
        <v>235</v>
      </c>
      <c r="GC41" s="3">
        <f t="shared" si="138"/>
        <v>226</v>
      </c>
      <c r="GD41" s="3">
        <f t="shared" si="138"/>
        <v>253</v>
      </c>
      <c r="GE41" s="296"/>
      <c r="GF41" s="3"/>
      <c r="GG41" s="270"/>
      <c r="GH41" s="143"/>
      <c r="GI41" s="3">
        <f>MAX(FZ41:GD41)</f>
        <v>263</v>
      </c>
      <c r="GJ41" s="3"/>
      <c r="GK41" s="220"/>
      <c r="GL41" s="281"/>
      <c r="GN41" s="241" t="s">
        <v>60</v>
      </c>
      <c r="GO41" s="3">
        <f>SUM(GO39:GO40)</f>
        <v>0</v>
      </c>
      <c r="GP41" s="3">
        <f t="shared" ref="GP41:GS41" si="139">SUM(GP39:GP40)</f>
        <v>0</v>
      </c>
      <c r="GQ41" s="3">
        <f t="shared" si="139"/>
        <v>0</v>
      </c>
      <c r="GR41" s="3">
        <f t="shared" si="139"/>
        <v>0</v>
      </c>
      <c r="GS41" s="3">
        <f t="shared" si="139"/>
        <v>0</v>
      </c>
      <c r="GT41" s="296"/>
      <c r="GU41" s="3"/>
      <c r="GV41" s="270"/>
      <c r="GW41" s="143"/>
      <c r="GX41" s="3">
        <f>MAX(GO41:GS41)</f>
        <v>0</v>
      </c>
      <c r="GY41" s="3"/>
      <c r="GZ41" s="220"/>
      <c r="HA41" s="281"/>
      <c r="HC41" s="241" t="s">
        <v>60</v>
      </c>
      <c r="HD41" s="3">
        <f>SUM(HD39:HD40)</f>
        <v>0</v>
      </c>
      <c r="HE41" s="3">
        <f t="shared" ref="HE41:HH41" si="140">SUM(HE39:HE40)</f>
        <v>0</v>
      </c>
      <c r="HF41" s="3">
        <f t="shared" si="140"/>
        <v>0</v>
      </c>
      <c r="HG41" s="3">
        <f t="shared" si="140"/>
        <v>0</v>
      </c>
      <c r="HH41" s="3">
        <f t="shared" si="140"/>
        <v>0</v>
      </c>
      <c r="HI41" s="296"/>
      <c r="HJ41" s="3"/>
      <c r="HK41" s="270"/>
      <c r="HL41" s="143"/>
      <c r="HM41" s="3">
        <f>MAX(HD41:HH41)</f>
        <v>0</v>
      </c>
      <c r="HN41" s="3"/>
      <c r="HO41" s="220"/>
      <c r="HP41" s="281"/>
      <c r="HR41" s="241" t="s">
        <v>60</v>
      </c>
      <c r="HS41" s="3">
        <f>SUM(HS39:HS40)</f>
        <v>0</v>
      </c>
      <c r="HT41" s="3">
        <f t="shared" ref="HT41:HW41" si="141">SUM(HT39:HT40)</f>
        <v>0</v>
      </c>
      <c r="HU41" s="3">
        <f t="shared" si="141"/>
        <v>0</v>
      </c>
      <c r="HV41" s="3">
        <f t="shared" si="141"/>
        <v>0</v>
      </c>
      <c r="HW41" s="3">
        <f t="shared" si="141"/>
        <v>0</v>
      </c>
      <c r="HX41" s="296"/>
      <c r="HY41" s="3"/>
      <c r="HZ41" s="270"/>
      <c r="IA41" s="143"/>
      <c r="IB41" s="3">
        <f>MAX(HS41:HW41)</f>
        <v>0</v>
      </c>
      <c r="IC41" s="3"/>
      <c r="ID41" s="220"/>
      <c r="IE41" s="281"/>
      <c r="IG41" s="241" t="s">
        <v>60</v>
      </c>
      <c r="IH41" s="3">
        <f>SUM(IH39:IH40)</f>
        <v>0</v>
      </c>
      <c r="II41" s="3">
        <f t="shared" ref="II41:IL41" si="142">SUM(II39:II40)</f>
        <v>0</v>
      </c>
      <c r="IJ41" s="3">
        <f t="shared" si="142"/>
        <v>0</v>
      </c>
      <c r="IK41" s="3">
        <f t="shared" si="142"/>
        <v>0</v>
      </c>
      <c r="IL41" s="3">
        <f t="shared" si="142"/>
        <v>0</v>
      </c>
      <c r="IM41" s="296"/>
      <c r="IN41" s="3"/>
      <c r="IO41" s="270"/>
      <c r="IP41" s="143"/>
      <c r="IQ41" s="3">
        <f>MAX(IH41:IL41)</f>
        <v>0</v>
      </c>
      <c r="IR41" s="3"/>
      <c r="IS41" s="220"/>
      <c r="IT41" s="281"/>
      <c r="IV41" s="241" t="s">
        <v>60</v>
      </c>
      <c r="IW41" s="3">
        <f>SUM(IW39:IW40)</f>
        <v>0</v>
      </c>
      <c r="IX41" s="3">
        <f t="shared" ref="IX41:JA41" si="143">SUM(IX39:IX40)</f>
        <v>0</v>
      </c>
      <c r="IY41" s="3">
        <f t="shared" si="143"/>
        <v>0</v>
      </c>
      <c r="IZ41" s="3">
        <f t="shared" si="143"/>
        <v>0</v>
      </c>
      <c r="JA41" s="3">
        <f t="shared" si="143"/>
        <v>0</v>
      </c>
      <c r="JB41" s="296"/>
      <c r="JC41" s="3"/>
      <c r="JD41" s="270"/>
      <c r="JE41" s="143"/>
      <c r="JF41" s="3">
        <f>MAX(IW41:JA41)</f>
        <v>0</v>
      </c>
      <c r="JG41" s="3"/>
      <c r="JH41" s="220"/>
      <c r="JI41" s="281"/>
    </row>
    <row r="42" spans="1:269" s="69" customFormat="1">
      <c r="A42" s="241" t="s">
        <v>60</v>
      </c>
      <c r="B42" s="2"/>
      <c r="C42" s="3"/>
      <c r="D42" s="3"/>
      <c r="E42" s="3"/>
      <c r="F42" s="511" t="s">
        <v>248</v>
      </c>
      <c r="G42" s="512"/>
      <c r="H42" s="213">
        <f>SUM(G39:G40)</f>
        <v>1253</v>
      </c>
      <c r="I42" s="269"/>
      <c r="J42" s="143"/>
      <c r="K42" s="3"/>
      <c r="L42" s="3">
        <f>MAX(H42)</f>
        <v>1253</v>
      </c>
      <c r="M42" s="220"/>
      <c r="N42" s="281"/>
      <c r="P42" s="241" t="s">
        <v>60</v>
      </c>
      <c r="Q42" s="2"/>
      <c r="R42" s="3"/>
      <c r="S42" s="3"/>
      <c r="T42" s="3"/>
      <c r="U42" s="511" t="s">
        <v>248</v>
      </c>
      <c r="V42" s="512"/>
      <c r="W42" s="213">
        <f>SUM(V39:V40)</f>
        <v>1189</v>
      </c>
      <c r="X42" s="269"/>
      <c r="Y42" s="143"/>
      <c r="Z42" s="3"/>
      <c r="AA42" s="3">
        <f>MAX(W42)</f>
        <v>1189</v>
      </c>
      <c r="AB42" s="220"/>
      <c r="AC42" s="281"/>
      <c r="AE42" s="241" t="s">
        <v>60</v>
      </c>
      <c r="AF42" s="2"/>
      <c r="AG42" s="3"/>
      <c r="AH42" s="3"/>
      <c r="AI42" s="3"/>
      <c r="AJ42" s="511" t="s">
        <v>248</v>
      </c>
      <c r="AK42" s="512"/>
      <c r="AL42" s="213">
        <f>SUM(AK39:AK40)</f>
        <v>1244</v>
      </c>
      <c r="AM42" s="269"/>
      <c r="AN42" s="143"/>
      <c r="AO42" s="3"/>
      <c r="AP42" s="3">
        <f>MAX(AL42)</f>
        <v>1244</v>
      </c>
      <c r="AQ42" s="220"/>
      <c r="AR42" s="281"/>
      <c r="AT42" s="241" t="s">
        <v>60</v>
      </c>
      <c r="AU42" s="2"/>
      <c r="AV42" s="3"/>
      <c r="AW42" s="3"/>
      <c r="AX42" s="3"/>
      <c r="AY42" s="511" t="s">
        <v>248</v>
      </c>
      <c r="AZ42" s="512"/>
      <c r="BA42" s="213">
        <f>SUM(AZ39:AZ40)</f>
        <v>1171</v>
      </c>
      <c r="BB42" s="269"/>
      <c r="BC42" s="143"/>
      <c r="BD42" s="3"/>
      <c r="BE42" s="3">
        <f>MAX(BA42)</f>
        <v>1171</v>
      </c>
      <c r="BF42" s="220"/>
      <c r="BG42" s="281"/>
      <c r="BI42" s="241" t="s">
        <v>60</v>
      </c>
      <c r="BJ42" s="2"/>
      <c r="BK42" s="3"/>
      <c r="BL42" s="3"/>
      <c r="BM42" s="3"/>
      <c r="BN42" s="511" t="s">
        <v>248</v>
      </c>
      <c r="BO42" s="512"/>
      <c r="BP42" s="213">
        <f>SUM(BO39:BO40)</f>
        <v>1200</v>
      </c>
      <c r="BQ42" s="269"/>
      <c r="BR42" s="143"/>
      <c r="BS42" s="3"/>
      <c r="BT42" s="3">
        <f>MAX(BP42)</f>
        <v>1200</v>
      </c>
      <c r="BU42" s="220"/>
      <c r="BV42" s="281"/>
      <c r="BX42" s="241" t="s">
        <v>60</v>
      </c>
      <c r="BY42" s="2"/>
      <c r="BZ42" s="3"/>
      <c r="CA42" s="3"/>
      <c r="CB42" s="3"/>
      <c r="CC42" s="511" t="s">
        <v>248</v>
      </c>
      <c r="CD42" s="512"/>
      <c r="CE42" s="213">
        <f>SUM(CD39:CD40)</f>
        <v>1179</v>
      </c>
      <c r="CF42" s="269"/>
      <c r="CG42" s="143"/>
      <c r="CH42" s="3"/>
      <c r="CI42" s="3">
        <f>MAX(CE42)</f>
        <v>1179</v>
      </c>
      <c r="CJ42" s="220"/>
      <c r="CK42" s="281"/>
      <c r="CM42" s="241" t="s">
        <v>60</v>
      </c>
      <c r="CN42" s="2"/>
      <c r="CO42" s="3"/>
      <c r="CP42" s="3"/>
      <c r="CQ42" s="3"/>
      <c r="CR42" s="511" t="s">
        <v>248</v>
      </c>
      <c r="CS42" s="512"/>
      <c r="CT42" s="213">
        <f>SUM(CS39:CS40)</f>
        <v>1205</v>
      </c>
      <c r="CU42" s="269"/>
      <c r="CV42" s="143"/>
      <c r="CW42" s="3"/>
      <c r="CX42" s="3">
        <f>MAX(CT42)</f>
        <v>1205</v>
      </c>
      <c r="CY42" s="220"/>
      <c r="CZ42" s="281"/>
      <c r="DB42" s="241" t="s">
        <v>60</v>
      </c>
      <c r="DC42" s="2"/>
      <c r="DD42" s="3"/>
      <c r="DE42" s="3"/>
      <c r="DF42" s="3"/>
      <c r="DG42" s="511" t="s">
        <v>248</v>
      </c>
      <c r="DH42" s="512"/>
      <c r="DI42" s="213">
        <f>SUM(DH39:DH40)</f>
        <v>1183</v>
      </c>
      <c r="DJ42" s="269"/>
      <c r="DK42" s="143"/>
      <c r="DL42" s="3"/>
      <c r="DM42" s="3">
        <f>MAX(DI42)</f>
        <v>1183</v>
      </c>
      <c r="DN42" s="220"/>
      <c r="DO42" s="281"/>
      <c r="DQ42" s="241" t="s">
        <v>60</v>
      </c>
      <c r="DR42" s="2"/>
      <c r="DS42" s="3"/>
      <c r="DT42" s="3"/>
      <c r="DU42" s="3"/>
      <c r="DV42" s="511" t="s">
        <v>248</v>
      </c>
      <c r="DW42" s="512"/>
      <c r="DX42" s="213">
        <f>SUM(DW39:DW40)</f>
        <v>1168</v>
      </c>
      <c r="DY42" s="269"/>
      <c r="DZ42" s="143"/>
      <c r="EA42" s="3"/>
      <c r="EB42" s="3">
        <f>MAX(DX42)</f>
        <v>1168</v>
      </c>
      <c r="EC42" s="220"/>
      <c r="ED42" s="281"/>
      <c r="EF42" s="241" t="s">
        <v>60</v>
      </c>
      <c r="EG42" s="2"/>
      <c r="EH42" s="3"/>
      <c r="EI42" s="3"/>
      <c r="EJ42" s="3"/>
      <c r="EK42" s="511" t="s">
        <v>248</v>
      </c>
      <c r="EL42" s="512"/>
      <c r="EM42" s="213">
        <f>SUM(EL39:EL40)</f>
        <v>1189</v>
      </c>
      <c r="EN42" s="269"/>
      <c r="EO42" s="143"/>
      <c r="EP42" s="3"/>
      <c r="EQ42" s="3">
        <f>MAX(EM42)</f>
        <v>1189</v>
      </c>
      <c r="ER42" s="220"/>
      <c r="ES42" s="281"/>
      <c r="EU42" s="241" t="s">
        <v>60</v>
      </c>
      <c r="EV42" s="2"/>
      <c r="EW42" s="3"/>
      <c r="EX42" s="3"/>
      <c r="EY42" s="3"/>
      <c r="EZ42" s="511" t="s">
        <v>248</v>
      </c>
      <c r="FA42" s="512"/>
      <c r="FB42" s="213">
        <f>SUM(FA39:FA40)</f>
        <v>1210</v>
      </c>
      <c r="FC42" s="269"/>
      <c r="FD42" s="143"/>
      <c r="FE42" s="3"/>
      <c r="FF42" s="3">
        <f>MAX(FB42)</f>
        <v>1210</v>
      </c>
      <c r="FG42" s="220"/>
      <c r="FH42" s="281"/>
      <c r="FJ42" s="241" t="s">
        <v>60</v>
      </c>
      <c r="FK42" s="2"/>
      <c r="FL42" s="3"/>
      <c r="FM42" s="3"/>
      <c r="FN42" s="3"/>
      <c r="FO42" s="511" t="s">
        <v>248</v>
      </c>
      <c r="FP42" s="512"/>
      <c r="FQ42" s="213">
        <f>SUM(FP39:FP40)</f>
        <v>1086</v>
      </c>
      <c r="FR42" s="269"/>
      <c r="FS42" s="143"/>
      <c r="FT42" s="3"/>
      <c r="FU42" s="3">
        <f>MAX(FQ42)</f>
        <v>1086</v>
      </c>
      <c r="FV42" s="220"/>
      <c r="FW42" s="281"/>
      <c r="FY42" s="241" t="s">
        <v>60</v>
      </c>
      <c r="FZ42" s="2"/>
      <c r="GA42" s="3"/>
      <c r="GB42" s="3"/>
      <c r="GC42" s="3"/>
      <c r="GD42" s="511" t="s">
        <v>248</v>
      </c>
      <c r="GE42" s="512"/>
      <c r="GF42" s="213">
        <f>SUM(GE39:GE40)</f>
        <v>1235</v>
      </c>
      <c r="GG42" s="269"/>
      <c r="GH42" s="143"/>
      <c r="GI42" s="3"/>
      <c r="GJ42" s="3">
        <f>MAX(GF42)</f>
        <v>1235</v>
      </c>
      <c r="GK42" s="220"/>
      <c r="GL42" s="281"/>
      <c r="GN42" s="241" t="s">
        <v>60</v>
      </c>
      <c r="GO42" s="2"/>
      <c r="GP42" s="3"/>
      <c r="GQ42" s="3"/>
      <c r="GR42" s="3"/>
      <c r="GS42" s="511" t="s">
        <v>248</v>
      </c>
      <c r="GT42" s="512"/>
      <c r="GU42" s="213">
        <f>SUM(GT39:GT40)</f>
        <v>0</v>
      </c>
      <c r="GV42" s="269"/>
      <c r="GW42" s="143"/>
      <c r="GX42" s="3"/>
      <c r="GY42" s="3">
        <f>MAX(GU42)</f>
        <v>0</v>
      </c>
      <c r="GZ42" s="220"/>
      <c r="HA42" s="281"/>
      <c r="HC42" s="241" t="s">
        <v>60</v>
      </c>
      <c r="HD42" s="2"/>
      <c r="HE42" s="3"/>
      <c r="HF42" s="3"/>
      <c r="HG42" s="3"/>
      <c r="HH42" s="511" t="s">
        <v>248</v>
      </c>
      <c r="HI42" s="512"/>
      <c r="HJ42" s="213">
        <f>SUM(HI39:HI40)</f>
        <v>0</v>
      </c>
      <c r="HK42" s="269"/>
      <c r="HL42" s="143"/>
      <c r="HM42" s="3"/>
      <c r="HN42" s="3">
        <f>MAX(HJ42)</f>
        <v>0</v>
      </c>
      <c r="HO42" s="220"/>
      <c r="HP42" s="281"/>
      <c r="HR42" s="241" t="s">
        <v>60</v>
      </c>
      <c r="HS42" s="2"/>
      <c r="HT42" s="3"/>
      <c r="HU42" s="3"/>
      <c r="HV42" s="3"/>
      <c r="HW42" s="511" t="s">
        <v>248</v>
      </c>
      <c r="HX42" s="512"/>
      <c r="HY42" s="213">
        <f>SUM(HX39:HX40)</f>
        <v>0</v>
      </c>
      <c r="HZ42" s="269"/>
      <c r="IA42" s="143"/>
      <c r="IB42" s="3"/>
      <c r="IC42" s="3">
        <f>MAX(HY42)</f>
        <v>0</v>
      </c>
      <c r="ID42" s="220"/>
      <c r="IE42" s="281"/>
      <c r="IG42" s="241" t="s">
        <v>60</v>
      </c>
      <c r="IH42" s="2"/>
      <c r="II42" s="3"/>
      <c r="IJ42" s="3"/>
      <c r="IK42" s="3"/>
      <c r="IL42" s="511" t="s">
        <v>248</v>
      </c>
      <c r="IM42" s="512"/>
      <c r="IN42" s="213">
        <f>SUM(IM39:IM40)</f>
        <v>0</v>
      </c>
      <c r="IO42" s="269"/>
      <c r="IP42" s="143"/>
      <c r="IQ42" s="3"/>
      <c r="IR42" s="3">
        <f>MAX(IN42)</f>
        <v>0</v>
      </c>
      <c r="IS42" s="220"/>
      <c r="IT42" s="281"/>
      <c r="IV42" s="241" t="s">
        <v>60</v>
      </c>
      <c r="IW42" s="2"/>
      <c r="IX42" s="3"/>
      <c r="IY42" s="3"/>
      <c r="IZ42" s="3"/>
      <c r="JA42" s="511" t="s">
        <v>248</v>
      </c>
      <c r="JB42" s="512"/>
      <c r="JC42" s="213">
        <f>SUM(JB39:JB40)</f>
        <v>0</v>
      </c>
      <c r="JD42" s="269"/>
      <c r="JE42" s="143"/>
      <c r="JF42" s="3"/>
      <c r="JG42" s="3">
        <f>MAX(JC42)</f>
        <v>0</v>
      </c>
      <c r="JH42" s="220"/>
      <c r="JI42" s="281"/>
    </row>
    <row r="43" spans="1:269" s="69" customFormat="1">
      <c r="A43" s="209"/>
      <c r="B43" s="212"/>
      <c r="C43" s="214"/>
      <c r="D43" s="214"/>
      <c r="E43" s="214"/>
      <c r="F43" s="214"/>
      <c r="G43" s="214"/>
      <c r="H43" s="214"/>
      <c r="I43" s="270"/>
      <c r="J43" s="210"/>
      <c r="K43" s="214"/>
      <c r="L43" s="214"/>
      <c r="M43" s="220"/>
      <c r="N43" s="281"/>
      <c r="P43" s="209"/>
      <c r="Q43" s="212"/>
      <c r="R43" s="214"/>
      <c r="S43" s="214"/>
      <c r="T43" s="214"/>
      <c r="U43" s="214"/>
      <c r="V43" s="214"/>
      <c r="W43" s="214"/>
      <c r="X43" s="270"/>
      <c r="Y43" s="210"/>
      <c r="Z43" s="214"/>
      <c r="AA43" s="214"/>
      <c r="AB43" s="220"/>
      <c r="AC43" s="281"/>
      <c r="AE43" s="209"/>
      <c r="AF43" s="212"/>
      <c r="AG43" s="214"/>
      <c r="AH43" s="214"/>
      <c r="AI43" s="214"/>
      <c r="AJ43" s="214"/>
      <c r="AK43" s="214"/>
      <c r="AL43" s="214"/>
      <c r="AM43" s="270"/>
      <c r="AN43" s="210"/>
      <c r="AO43" s="214"/>
      <c r="AP43" s="214"/>
      <c r="AQ43" s="220"/>
      <c r="AR43" s="281"/>
      <c r="AT43" s="209"/>
      <c r="AU43" s="212"/>
      <c r="AV43" s="214"/>
      <c r="AW43" s="214"/>
      <c r="AX43" s="214"/>
      <c r="AY43" s="214"/>
      <c r="AZ43" s="214"/>
      <c r="BA43" s="214"/>
      <c r="BB43" s="270"/>
      <c r="BC43" s="210"/>
      <c r="BD43" s="214"/>
      <c r="BE43" s="214"/>
      <c r="BF43" s="220"/>
      <c r="BG43" s="281"/>
      <c r="BI43" s="209"/>
      <c r="BJ43" s="212"/>
      <c r="BK43" s="214"/>
      <c r="BL43" s="214"/>
      <c r="BM43" s="214"/>
      <c r="BN43" s="214"/>
      <c r="BO43" s="214"/>
      <c r="BP43" s="214"/>
      <c r="BQ43" s="270"/>
      <c r="BR43" s="210"/>
      <c r="BS43" s="214"/>
      <c r="BT43" s="214"/>
      <c r="BU43" s="220"/>
      <c r="BV43" s="281"/>
      <c r="BX43" s="209"/>
      <c r="BY43" s="212"/>
      <c r="BZ43" s="214"/>
      <c r="CA43" s="214"/>
      <c r="CB43" s="214"/>
      <c r="CC43" s="214"/>
      <c r="CD43" s="214"/>
      <c r="CE43" s="214"/>
      <c r="CF43" s="270"/>
      <c r="CG43" s="210"/>
      <c r="CH43" s="214"/>
      <c r="CI43" s="214"/>
      <c r="CJ43" s="220"/>
      <c r="CK43" s="281"/>
      <c r="CM43" s="209"/>
      <c r="CN43" s="212"/>
      <c r="CO43" s="214"/>
      <c r="CP43" s="214"/>
      <c r="CQ43" s="214"/>
      <c r="CR43" s="214"/>
      <c r="CS43" s="214"/>
      <c r="CT43" s="214"/>
      <c r="CU43" s="270"/>
      <c r="CV43" s="210"/>
      <c r="CW43" s="214"/>
      <c r="CX43" s="214"/>
      <c r="CY43" s="220"/>
      <c r="CZ43" s="281"/>
      <c r="DB43" s="209"/>
      <c r="DC43" s="212"/>
      <c r="DD43" s="214"/>
      <c r="DE43" s="214"/>
      <c r="DF43" s="214"/>
      <c r="DG43" s="214"/>
      <c r="DH43" s="214"/>
      <c r="DI43" s="214"/>
      <c r="DJ43" s="270"/>
      <c r="DK43" s="210"/>
      <c r="DL43" s="214"/>
      <c r="DM43" s="214"/>
      <c r="DN43" s="220"/>
      <c r="DO43" s="281"/>
      <c r="DQ43" s="209"/>
      <c r="DR43" s="212"/>
      <c r="DS43" s="214"/>
      <c r="DT43" s="214"/>
      <c r="DU43" s="214"/>
      <c r="DV43" s="214"/>
      <c r="DW43" s="214"/>
      <c r="DX43" s="214"/>
      <c r="DY43" s="270"/>
      <c r="DZ43" s="210"/>
      <c r="EA43" s="214"/>
      <c r="EB43" s="214"/>
      <c r="EC43" s="220"/>
      <c r="ED43" s="281"/>
      <c r="EF43" s="209"/>
      <c r="EG43" s="212"/>
      <c r="EH43" s="214"/>
      <c r="EI43" s="214"/>
      <c r="EJ43" s="214"/>
      <c r="EK43" s="214"/>
      <c r="EL43" s="214"/>
      <c r="EM43" s="214"/>
      <c r="EN43" s="270"/>
      <c r="EO43" s="210"/>
      <c r="EP43" s="214"/>
      <c r="EQ43" s="214"/>
      <c r="ER43" s="220"/>
      <c r="ES43" s="281"/>
      <c r="EU43" s="209"/>
      <c r="EV43" s="212"/>
      <c r="EW43" s="214"/>
      <c r="EX43" s="214"/>
      <c r="EY43" s="214"/>
      <c r="EZ43" s="214"/>
      <c r="FA43" s="214"/>
      <c r="FB43" s="214"/>
      <c r="FC43" s="270"/>
      <c r="FD43" s="210"/>
      <c r="FE43" s="214"/>
      <c r="FF43" s="214"/>
      <c r="FG43" s="220"/>
      <c r="FH43" s="281"/>
      <c r="FJ43" s="209"/>
      <c r="FK43" s="212"/>
      <c r="FL43" s="214"/>
      <c r="FM43" s="214"/>
      <c r="FN43" s="214"/>
      <c r="FO43" s="214"/>
      <c r="FP43" s="214"/>
      <c r="FQ43" s="214"/>
      <c r="FR43" s="270"/>
      <c r="FS43" s="210"/>
      <c r="FT43" s="214"/>
      <c r="FU43" s="214"/>
      <c r="FV43" s="220"/>
      <c r="FW43" s="281"/>
      <c r="FY43" s="209"/>
      <c r="FZ43" s="212"/>
      <c r="GA43" s="214"/>
      <c r="GB43" s="214"/>
      <c r="GC43" s="214"/>
      <c r="GD43" s="214"/>
      <c r="GE43" s="214"/>
      <c r="GF43" s="214"/>
      <c r="GG43" s="270"/>
      <c r="GH43" s="210"/>
      <c r="GI43" s="214"/>
      <c r="GJ43" s="214"/>
      <c r="GK43" s="220"/>
      <c r="GL43" s="281"/>
      <c r="GN43" s="209"/>
      <c r="GO43" s="212"/>
      <c r="GP43" s="214"/>
      <c r="GQ43" s="214"/>
      <c r="GR43" s="214"/>
      <c r="GS43" s="214"/>
      <c r="GT43" s="214"/>
      <c r="GU43" s="214"/>
      <c r="GV43" s="270"/>
      <c r="GW43" s="210"/>
      <c r="GX43" s="214"/>
      <c r="GY43" s="214"/>
      <c r="GZ43" s="220"/>
      <c r="HA43" s="281"/>
      <c r="HC43" s="209"/>
      <c r="HD43" s="212"/>
      <c r="HE43" s="214"/>
      <c r="HF43" s="214"/>
      <c r="HG43" s="214"/>
      <c r="HH43" s="214"/>
      <c r="HI43" s="214"/>
      <c r="HJ43" s="214"/>
      <c r="HK43" s="270"/>
      <c r="HL43" s="210"/>
      <c r="HM43" s="214"/>
      <c r="HN43" s="214"/>
      <c r="HO43" s="220"/>
      <c r="HP43" s="281"/>
      <c r="HR43" s="209"/>
      <c r="HS43" s="212"/>
      <c r="HT43" s="214"/>
      <c r="HU43" s="214"/>
      <c r="HV43" s="214"/>
      <c r="HW43" s="214"/>
      <c r="HX43" s="214"/>
      <c r="HY43" s="214"/>
      <c r="HZ43" s="270"/>
      <c r="IA43" s="210"/>
      <c r="IB43" s="214"/>
      <c r="IC43" s="214"/>
      <c r="ID43" s="220"/>
      <c r="IE43" s="281"/>
      <c r="IG43" s="209"/>
      <c r="IH43" s="212"/>
      <c r="II43" s="214"/>
      <c r="IJ43" s="214"/>
      <c r="IK43" s="214"/>
      <c r="IL43" s="214"/>
      <c r="IM43" s="214"/>
      <c r="IN43" s="214"/>
      <c r="IO43" s="270"/>
      <c r="IP43" s="210"/>
      <c r="IQ43" s="214"/>
      <c r="IR43" s="214"/>
      <c r="IS43" s="220"/>
      <c r="IT43" s="281"/>
      <c r="IV43" s="209"/>
      <c r="IW43" s="212"/>
      <c r="IX43" s="214"/>
      <c r="IY43" s="214"/>
      <c r="IZ43" s="214"/>
      <c r="JA43" s="214"/>
      <c r="JB43" s="214"/>
      <c r="JC43" s="214"/>
      <c r="JD43" s="270"/>
      <c r="JE43" s="210"/>
      <c r="JF43" s="214"/>
      <c r="JG43" s="214"/>
      <c r="JH43" s="220"/>
      <c r="JI43" s="281"/>
    </row>
    <row r="44" spans="1:269">
      <c r="A44" s="208" t="s">
        <v>61</v>
      </c>
      <c r="B44" s="2"/>
      <c r="C44" s="3"/>
      <c r="D44" s="3"/>
      <c r="E44" s="3"/>
      <c r="F44" s="3"/>
      <c r="G44" s="3"/>
      <c r="H44" s="3"/>
      <c r="I44" s="270"/>
      <c r="J44" s="143"/>
      <c r="K44" s="3"/>
      <c r="L44" s="3"/>
      <c r="M44" s="220"/>
      <c r="N44" s="281"/>
      <c r="P44" s="208" t="s">
        <v>61</v>
      </c>
      <c r="Q44" s="2"/>
      <c r="R44" s="3"/>
      <c r="S44" s="3"/>
      <c r="T44" s="3"/>
      <c r="U44" s="3"/>
      <c r="V44" s="3"/>
      <c r="W44" s="3"/>
      <c r="X44" s="270"/>
      <c r="Y44" s="143"/>
      <c r="Z44" s="3"/>
      <c r="AA44" s="3"/>
      <c r="AB44" s="220"/>
      <c r="AC44" s="281"/>
      <c r="AE44" s="208" t="s">
        <v>61</v>
      </c>
      <c r="AF44" s="2"/>
      <c r="AG44" s="3"/>
      <c r="AH44" s="3"/>
      <c r="AI44" s="3"/>
      <c r="AJ44" s="3"/>
      <c r="AK44" s="3"/>
      <c r="AL44" s="3"/>
      <c r="AM44" s="270"/>
      <c r="AN44" s="143"/>
      <c r="AO44" s="3"/>
      <c r="AP44" s="3"/>
      <c r="AQ44" s="220"/>
      <c r="AR44" s="281"/>
      <c r="AT44" s="208" t="s">
        <v>61</v>
      </c>
      <c r="AU44" s="2"/>
      <c r="AV44" s="3"/>
      <c r="AW44" s="3"/>
      <c r="AX44" s="3"/>
      <c r="AY44" s="3"/>
      <c r="AZ44" s="3"/>
      <c r="BA44" s="3"/>
      <c r="BB44" s="270"/>
      <c r="BC44" s="143"/>
      <c r="BD44" s="3"/>
      <c r="BE44" s="3"/>
      <c r="BF44" s="220"/>
      <c r="BG44" s="281"/>
      <c r="BI44" s="208" t="s">
        <v>61</v>
      </c>
      <c r="BJ44" s="2"/>
      <c r="BK44" s="3"/>
      <c r="BL44" s="3"/>
      <c r="BM44" s="3"/>
      <c r="BN44" s="3"/>
      <c r="BO44" s="3"/>
      <c r="BP44" s="3"/>
      <c r="BQ44" s="270"/>
      <c r="BR44" s="143"/>
      <c r="BS44" s="3"/>
      <c r="BT44" s="3"/>
      <c r="BU44" s="220"/>
      <c r="BV44" s="281"/>
      <c r="BX44" s="208" t="s">
        <v>61</v>
      </c>
      <c r="BY44" s="2"/>
      <c r="BZ44" s="3"/>
      <c r="CA44" s="3"/>
      <c r="CB44" s="3"/>
      <c r="CC44" s="3"/>
      <c r="CD44" s="3"/>
      <c r="CE44" s="3"/>
      <c r="CF44" s="270"/>
      <c r="CG44" s="143"/>
      <c r="CH44" s="3"/>
      <c r="CI44" s="3"/>
      <c r="CJ44" s="220"/>
      <c r="CK44" s="281"/>
      <c r="CM44" s="208" t="s">
        <v>61</v>
      </c>
      <c r="CN44" s="2"/>
      <c r="CO44" s="3"/>
      <c r="CP44" s="3"/>
      <c r="CQ44" s="3"/>
      <c r="CR44" s="3"/>
      <c r="CS44" s="3"/>
      <c r="CT44" s="3"/>
      <c r="CU44" s="270"/>
      <c r="CV44" s="143"/>
      <c r="CW44" s="3"/>
      <c r="CX44" s="3"/>
      <c r="CY44" s="220"/>
      <c r="CZ44" s="281"/>
      <c r="DB44" s="208" t="s">
        <v>61</v>
      </c>
      <c r="DC44" s="2"/>
      <c r="DD44" s="3"/>
      <c r="DE44" s="3"/>
      <c r="DF44" s="3"/>
      <c r="DG44" s="3"/>
      <c r="DH44" s="3"/>
      <c r="DI44" s="3"/>
      <c r="DJ44" s="270"/>
      <c r="DK44" s="143"/>
      <c r="DL44" s="3"/>
      <c r="DM44" s="3"/>
      <c r="DN44" s="220"/>
      <c r="DO44" s="281"/>
      <c r="DQ44" s="208" t="s">
        <v>61</v>
      </c>
      <c r="DR44" s="2"/>
      <c r="DS44" s="3"/>
      <c r="DT44" s="3"/>
      <c r="DU44" s="3"/>
      <c r="DV44" s="3"/>
      <c r="DW44" s="3"/>
      <c r="DX44" s="3"/>
      <c r="DY44" s="270"/>
      <c r="DZ44" s="143"/>
      <c r="EA44" s="3"/>
      <c r="EB44" s="3"/>
      <c r="EC44" s="220"/>
      <c r="ED44" s="281"/>
      <c r="EF44" s="208" t="s">
        <v>61</v>
      </c>
      <c r="EG44" s="2"/>
      <c r="EH44" s="3"/>
      <c r="EI44" s="3"/>
      <c r="EJ44" s="3"/>
      <c r="EK44" s="3"/>
      <c r="EL44" s="3"/>
      <c r="EM44" s="3"/>
      <c r="EN44" s="270"/>
      <c r="EO44" s="143"/>
      <c r="EP44" s="3"/>
      <c r="EQ44" s="3"/>
      <c r="ER44" s="220"/>
      <c r="ES44" s="281"/>
      <c r="EU44" s="208" t="s">
        <v>61</v>
      </c>
      <c r="EV44" s="2"/>
      <c r="EW44" s="3"/>
      <c r="EX44" s="3"/>
      <c r="EY44" s="3"/>
      <c r="EZ44" s="3"/>
      <c r="FA44" s="3"/>
      <c r="FB44" s="3"/>
      <c r="FC44" s="270"/>
      <c r="FD44" s="143"/>
      <c r="FE44" s="3"/>
      <c r="FF44" s="3"/>
      <c r="FG44" s="220"/>
      <c r="FH44" s="281"/>
      <c r="FJ44" s="208" t="s">
        <v>61</v>
      </c>
      <c r="FK44" s="2"/>
      <c r="FL44" s="3"/>
      <c r="FM44" s="3"/>
      <c r="FN44" s="3"/>
      <c r="FO44" s="3"/>
      <c r="FP44" s="3"/>
      <c r="FQ44" s="3"/>
      <c r="FR44" s="270"/>
      <c r="FS44" s="143"/>
      <c r="FT44" s="3"/>
      <c r="FU44" s="3"/>
      <c r="FV44" s="220"/>
      <c r="FW44" s="281"/>
      <c r="FY44" s="208" t="s">
        <v>61</v>
      </c>
      <c r="FZ44" s="2"/>
      <c r="GA44" s="3"/>
      <c r="GB44" s="3"/>
      <c r="GC44" s="3"/>
      <c r="GD44" s="3"/>
      <c r="GE44" s="3"/>
      <c r="GF44" s="3"/>
      <c r="GG44" s="270"/>
      <c r="GH44" s="143"/>
      <c r="GI44" s="3"/>
      <c r="GJ44" s="3"/>
      <c r="GK44" s="220"/>
      <c r="GL44" s="281"/>
      <c r="GN44" s="208" t="s">
        <v>61</v>
      </c>
      <c r="GO44" s="2"/>
      <c r="GP44" s="3"/>
      <c r="GQ44" s="3"/>
      <c r="GR44" s="3"/>
      <c r="GS44" s="3"/>
      <c r="GT44" s="3"/>
      <c r="GU44" s="3"/>
      <c r="GV44" s="270"/>
      <c r="GW44" s="143"/>
      <c r="GX44" s="3"/>
      <c r="GY44" s="3"/>
      <c r="GZ44" s="220"/>
      <c r="HA44" s="281"/>
      <c r="HC44" s="208" t="s">
        <v>61</v>
      </c>
      <c r="HD44" s="2"/>
      <c r="HE44" s="3"/>
      <c r="HF44" s="3"/>
      <c r="HG44" s="3"/>
      <c r="HH44" s="3"/>
      <c r="HI44" s="3"/>
      <c r="HJ44" s="3"/>
      <c r="HK44" s="270"/>
      <c r="HL44" s="143"/>
      <c r="HM44" s="3"/>
      <c r="HN44" s="3"/>
      <c r="HO44" s="220"/>
      <c r="HP44" s="281"/>
      <c r="HR44" s="208" t="s">
        <v>61</v>
      </c>
      <c r="HS44" s="2"/>
      <c r="HT44" s="3"/>
      <c r="HU44" s="3"/>
      <c r="HV44" s="3"/>
      <c r="HW44" s="3"/>
      <c r="HX44" s="3"/>
      <c r="HY44" s="3"/>
      <c r="HZ44" s="270"/>
      <c r="IA44" s="143"/>
      <c r="IB44" s="3"/>
      <c r="IC44" s="3"/>
      <c r="ID44" s="220"/>
      <c r="IE44" s="281"/>
      <c r="IG44" s="208" t="s">
        <v>61</v>
      </c>
      <c r="IH44" s="2"/>
      <c r="II44" s="3"/>
      <c r="IJ44" s="3"/>
      <c r="IK44" s="3"/>
      <c r="IL44" s="3"/>
      <c r="IM44" s="3"/>
      <c r="IN44" s="3"/>
      <c r="IO44" s="270"/>
      <c r="IP44" s="143"/>
      <c r="IQ44" s="3"/>
      <c r="IR44" s="3"/>
      <c r="IS44" s="220"/>
      <c r="IT44" s="281"/>
      <c r="IV44" s="208" t="s">
        <v>61</v>
      </c>
      <c r="IW44" s="2"/>
      <c r="IX44" s="3"/>
      <c r="IY44" s="3"/>
      <c r="IZ44" s="3"/>
      <c r="JA44" s="3"/>
      <c r="JB44" s="3"/>
      <c r="JC44" s="3"/>
      <c r="JD44" s="270"/>
      <c r="JE44" s="143"/>
      <c r="JF44" s="3"/>
      <c r="JG44" s="3"/>
      <c r="JH44" s="220"/>
      <c r="JI44" s="281"/>
    </row>
    <row r="45" spans="1:269" s="69" customFormat="1">
      <c r="A45" s="98" t="s">
        <v>91</v>
      </c>
      <c r="B45" s="225">
        <v>110</v>
      </c>
      <c r="C45" s="225">
        <v>138</v>
      </c>
      <c r="D45" s="225">
        <v>95</v>
      </c>
      <c r="E45" s="225">
        <v>115</v>
      </c>
      <c r="F45" s="225">
        <v>104</v>
      </c>
      <c r="G45" s="102">
        <f>SUM(B45:F45)</f>
        <v>562</v>
      </c>
      <c r="H45" s="102"/>
      <c r="I45" s="267"/>
      <c r="J45" s="206">
        <f>MAX(B45:F45)</f>
        <v>138</v>
      </c>
      <c r="K45" s="3"/>
      <c r="L45" s="3"/>
      <c r="M45" s="220"/>
      <c r="N45" s="281"/>
      <c r="P45" s="98" t="s">
        <v>91</v>
      </c>
      <c r="Q45" s="225">
        <v>99</v>
      </c>
      <c r="R45" s="225">
        <v>108</v>
      </c>
      <c r="S45" s="225">
        <v>98</v>
      </c>
      <c r="T45" s="225">
        <v>109</v>
      </c>
      <c r="U45" s="225">
        <v>97</v>
      </c>
      <c r="V45" s="102">
        <f>SUM(Q45:U45)</f>
        <v>511</v>
      </c>
      <c r="W45" s="102"/>
      <c r="X45" s="267"/>
      <c r="Y45" s="206">
        <f>MAX(Q45:U45)</f>
        <v>109</v>
      </c>
      <c r="Z45" s="3"/>
      <c r="AA45" s="3"/>
      <c r="AB45" s="220"/>
      <c r="AC45" s="281"/>
      <c r="AE45" s="98" t="s">
        <v>91</v>
      </c>
      <c r="AF45" s="225">
        <v>136</v>
      </c>
      <c r="AG45" s="225">
        <v>95</v>
      </c>
      <c r="AH45" s="225">
        <v>136</v>
      </c>
      <c r="AI45" s="225">
        <v>134</v>
      </c>
      <c r="AJ45" s="225">
        <v>127</v>
      </c>
      <c r="AK45" s="102">
        <f>SUM(AF45:AJ45)</f>
        <v>628</v>
      </c>
      <c r="AL45" s="102"/>
      <c r="AM45" s="267"/>
      <c r="AN45" s="206">
        <f>MAX(AF45:AJ45)</f>
        <v>136</v>
      </c>
      <c r="AO45" s="3"/>
      <c r="AP45" s="3"/>
      <c r="AQ45" s="220"/>
      <c r="AR45" s="281"/>
      <c r="AT45" s="98" t="s">
        <v>91</v>
      </c>
      <c r="AU45" s="225">
        <v>93</v>
      </c>
      <c r="AV45" s="225">
        <v>113</v>
      </c>
      <c r="AW45" s="225">
        <v>107</v>
      </c>
      <c r="AX45" s="225">
        <v>94</v>
      </c>
      <c r="AY45" s="225">
        <v>109</v>
      </c>
      <c r="AZ45" s="102">
        <f>SUM(AU45:AY45)</f>
        <v>516</v>
      </c>
      <c r="BA45" s="102"/>
      <c r="BB45" s="267"/>
      <c r="BC45" s="206">
        <f>MAX(AU45:AY45)</f>
        <v>113</v>
      </c>
      <c r="BD45" s="3"/>
      <c r="BE45" s="3"/>
      <c r="BF45" s="220"/>
      <c r="BG45" s="281"/>
      <c r="BI45" s="98" t="s">
        <v>91</v>
      </c>
      <c r="BJ45" s="225">
        <v>103</v>
      </c>
      <c r="BK45" s="225">
        <v>121</v>
      </c>
      <c r="BL45" s="225">
        <v>112</v>
      </c>
      <c r="BM45" s="225">
        <v>135</v>
      </c>
      <c r="BN45" s="225">
        <v>100</v>
      </c>
      <c r="BO45" s="102">
        <f>SUM(BJ45:BN45)</f>
        <v>571</v>
      </c>
      <c r="BP45" s="102"/>
      <c r="BQ45" s="267"/>
      <c r="BR45" s="206">
        <f>MAX(BJ45:BN45)</f>
        <v>135</v>
      </c>
      <c r="BS45" s="3"/>
      <c r="BT45" s="3"/>
      <c r="BU45" s="220"/>
      <c r="BV45" s="281"/>
      <c r="BX45" s="98" t="s">
        <v>91</v>
      </c>
      <c r="BY45" s="225">
        <v>120</v>
      </c>
      <c r="BZ45" s="225">
        <v>146</v>
      </c>
      <c r="CA45" s="225">
        <v>111</v>
      </c>
      <c r="CB45" s="225">
        <v>86</v>
      </c>
      <c r="CC45" s="225">
        <v>97</v>
      </c>
      <c r="CD45" s="102">
        <f>SUM(BY45:CC45)</f>
        <v>560</v>
      </c>
      <c r="CE45" s="102"/>
      <c r="CF45" s="267"/>
      <c r="CG45" s="206">
        <f>MAX(BY45:CC45)</f>
        <v>146</v>
      </c>
      <c r="CH45" s="3"/>
      <c r="CI45" s="3"/>
      <c r="CJ45" s="220"/>
      <c r="CK45" s="281"/>
      <c r="CM45" s="117" t="s">
        <v>388</v>
      </c>
      <c r="CN45" s="225">
        <v>126</v>
      </c>
      <c r="CO45" s="225">
        <v>129</v>
      </c>
      <c r="CP45" s="225">
        <v>97</v>
      </c>
      <c r="CQ45" s="225">
        <v>142</v>
      </c>
      <c r="CR45" s="225">
        <v>115</v>
      </c>
      <c r="CS45" s="102">
        <f>SUM(CN45:CR45)</f>
        <v>609</v>
      </c>
      <c r="CT45" s="102"/>
      <c r="CU45" s="267"/>
      <c r="CV45" s="206">
        <f>MAX(CN45:CR45)</f>
        <v>142</v>
      </c>
      <c r="CW45" s="3"/>
      <c r="CX45" s="3"/>
      <c r="CY45" s="220"/>
      <c r="CZ45" s="281"/>
      <c r="DB45" s="98" t="s">
        <v>91</v>
      </c>
      <c r="DC45" s="225">
        <v>85</v>
      </c>
      <c r="DD45" s="225">
        <v>123</v>
      </c>
      <c r="DE45" s="225">
        <v>91</v>
      </c>
      <c r="DF45" s="225">
        <v>96</v>
      </c>
      <c r="DG45" s="225">
        <v>151</v>
      </c>
      <c r="DH45" s="102">
        <f>SUM(DC45:DG45)</f>
        <v>546</v>
      </c>
      <c r="DI45" s="102"/>
      <c r="DJ45" s="267"/>
      <c r="DK45" s="206">
        <f>MAX(DC45:DG45)</f>
        <v>151</v>
      </c>
      <c r="DL45" s="3"/>
      <c r="DM45" s="3"/>
      <c r="DN45" s="220"/>
      <c r="DO45" s="281"/>
      <c r="DQ45" s="98" t="s">
        <v>91</v>
      </c>
      <c r="DR45" s="225">
        <v>107</v>
      </c>
      <c r="DS45" s="225">
        <v>91</v>
      </c>
      <c r="DT45" s="225">
        <v>97</v>
      </c>
      <c r="DU45" s="225">
        <v>100</v>
      </c>
      <c r="DV45" s="225">
        <v>98</v>
      </c>
      <c r="DW45" s="102">
        <f>SUM(DR45:DV45)</f>
        <v>493</v>
      </c>
      <c r="DX45" s="102"/>
      <c r="DY45" s="267"/>
      <c r="DZ45" s="206">
        <f>MAX(DR45:DV45)</f>
        <v>107</v>
      </c>
      <c r="EA45" s="3"/>
      <c r="EB45" s="3"/>
      <c r="EC45" s="220"/>
      <c r="ED45" s="281"/>
      <c r="EF45" s="98" t="s">
        <v>80</v>
      </c>
      <c r="EG45" s="225">
        <v>111</v>
      </c>
      <c r="EH45" s="225">
        <v>104</v>
      </c>
      <c r="EI45" s="225">
        <v>113</v>
      </c>
      <c r="EJ45" s="225">
        <v>129</v>
      </c>
      <c r="EK45" s="225">
        <v>95</v>
      </c>
      <c r="EL45" s="102">
        <f>SUM(EG45:EK45)</f>
        <v>552</v>
      </c>
      <c r="EM45" s="102"/>
      <c r="EN45" s="267"/>
      <c r="EO45" s="206">
        <f>MAX(EG45:EK45)</f>
        <v>129</v>
      </c>
      <c r="EP45" s="3"/>
      <c r="EQ45" s="3"/>
      <c r="ER45" s="220"/>
      <c r="ES45" s="281"/>
      <c r="EU45" s="98" t="s">
        <v>80</v>
      </c>
      <c r="EV45" s="225">
        <v>122</v>
      </c>
      <c r="EW45" s="225">
        <v>122</v>
      </c>
      <c r="EX45" s="225">
        <v>104</v>
      </c>
      <c r="EY45" s="225">
        <v>132</v>
      </c>
      <c r="EZ45" s="225">
        <v>95</v>
      </c>
      <c r="FA45" s="102">
        <f>SUM(EV45:EZ45)</f>
        <v>575</v>
      </c>
      <c r="FB45" s="102"/>
      <c r="FC45" s="267"/>
      <c r="FD45" s="206">
        <f>MAX(EV45:EZ45)</f>
        <v>132</v>
      </c>
      <c r="FE45" s="3"/>
      <c r="FF45" s="3"/>
      <c r="FG45" s="220"/>
      <c r="FH45" s="281"/>
      <c r="FJ45" s="98" t="s">
        <v>80</v>
      </c>
      <c r="FK45" s="225">
        <v>115</v>
      </c>
      <c r="FL45" s="225">
        <v>99</v>
      </c>
      <c r="FM45" s="225">
        <v>107</v>
      </c>
      <c r="FN45" s="225">
        <v>102</v>
      </c>
      <c r="FO45" s="225">
        <v>110</v>
      </c>
      <c r="FP45" s="102">
        <f>SUM(FK45:FO45)</f>
        <v>533</v>
      </c>
      <c r="FQ45" s="102"/>
      <c r="FR45" s="267"/>
      <c r="FS45" s="206">
        <f>MAX(FK45:FO45)</f>
        <v>115</v>
      </c>
      <c r="FT45" s="3"/>
      <c r="FU45" s="3"/>
      <c r="FV45" s="220"/>
      <c r="FW45" s="281"/>
      <c r="FY45" s="98" t="s">
        <v>80</v>
      </c>
      <c r="FZ45" s="225">
        <v>99</v>
      </c>
      <c r="GA45" s="225">
        <v>101</v>
      </c>
      <c r="GB45" s="225">
        <v>92</v>
      </c>
      <c r="GC45" s="225">
        <v>118</v>
      </c>
      <c r="GD45" s="225">
        <v>93</v>
      </c>
      <c r="GE45" s="102">
        <f>SUM(FZ45:GD45)</f>
        <v>503</v>
      </c>
      <c r="GF45" s="102"/>
      <c r="GG45" s="267"/>
      <c r="GH45" s="206">
        <f>MAX(FZ45:GD45)</f>
        <v>118</v>
      </c>
      <c r="GI45" s="3"/>
      <c r="GJ45" s="3"/>
      <c r="GK45" s="220"/>
      <c r="GL45" s="281"/>
      <c r="GN45" s="98" t="s">
        <v>80</v>
      </c>
      <c r="GO45" s="225"/>
      <c r="GP45" s="225"/>
      <c r="GQ45" s="225"/>
      <c r="GR45" s="225"/>
      <c r="GS45" s="225"/>
      <c r="GT45" s="102">
        <f>SUM(GO45:GS45)</f>
        <v>0</v>
      </c>
      <c r="GU45" s="102"/>
      <c r="GV45" s="267"/>
      <c r="GW45" s="206">
        <f>MAX(GO45:GS45)</f>
        <v>0</v>
      </c>
      <c r="GX45" s="3"/>
      <c r="GY45" s="3"/>
      <c r="GZ45" s="220"/>
      <c r="HA45" s="281"/>
      <c r="HC45" s="98" t="s">
        <v>80</v>
      </c>
      <c r="HD45" s="225"/>
      <c r="HE45" s="225"/>
      <c r="HF45" s="225"/>
      <c r="HG45" s="225"/>
      <c r="HH45" s="225"/>
      <c r="HI45" s="102">
        <f>SUM(HD45:HH45)</f>
        <v>0</v>
      </c>
      <c r="HJ45" s="102"/>
      <c r="HK45" s="267"/>
      <c r="HL45" s="206">
        <f>MAX(HD45:HH45)</f>
        <v>0</v>
      </c>
      <c r="HM45" s="3"/>
      <c r="HN45" s="3"/>
      <c r="HO45" s="220"/>
      <c r="HP45" s="281"/>
      <c r="HR45" s="98" t="s">
        <v>80</v>
      </c>
      <c r="HS45" s="225"/>
      <c r="HT45" s="225"/>
      <c r="HU45" s="225"/>
      <c r="HV45" s="225"/>
      <c r="HW45" s="225"/>
      <c r="HX45" s="102">
        <f>SUM(HS45:HW45)</f>
        <v>0</v>
      </c>
      <c r="HY45" s="102"/>
      <c r="HZ45" s="267"/>
      <c r="IA45" s="206">
        <f>MAX(HS45:HW45)</f>
        <v>0</v>
      </c>
      <c r="IB45" s="3"/>
      <c r="IC45" s="3"/>
      <c r="ID45" s="220"/>
      <c r="IE45" s="281"/>
      <c r="IG45" s="98" t="s">
        <v>80</v>
      </c>
      <c r="IH45" s="225"/>
      <c r="II45" s="225"/>
      <c r="IJ45" s="225"/>
      <c r="IK45" s="225"/>
      <c r="IL45" s="225"/>
      <c r="IM45" s="102">
        <f>SUM(IH45:IL45)</f>
        <v>0</v>
      </c>
      <c r="IN45" s="102"/>
      <c r="IO45" s="267"/>
      <c r="IP45" s="206">
        <f>MAX(IH45:IL45)</f>
        <v>0</v>
      </c>
      <c r="IQ45" s="3"/>
      <c r="IR45" s="3"/>
      <c r="IS45" s="220"/>
      <c r="IT45" s="281"/>
      <c r="IV45" s="98" t="s">
        <v>80</v>
      </c>
      <c r="IW45" s="225"/>
      <c r="IX45" s="225"/>
      <c r="IY45" s="225"/>
      <c r="IZ45" s="225"/>
      <c r="JA45" s="225"/>
      <c r="JB45" s="102">
        <f>SUM(IW45:JA45)</f>
        <v>0</v>
      </c>
      <c r="JC45" s="102"/>
      <c r="JD45" s="267"/>
      <c r="JE45" s="206">
        <f>MAX(IW45:JA45)</f>
        <v>0</v>
      </c>
      <c r="JF45" s="3"/>
      <c r="JG45" s="3"/>
      <c r="JH45" s="220"/>
      <c r="JI45" s="281"/>
    </row>
    <row r="46" spans="1:269" s="69" customFormat="1">
      <c r="A46" s="98" t="s">
        <v>10</v>
      </c>
      <c r="B46" s="225">
        <v>139</v>
      </c>
      <c r="C46" s="225">
        <v>110</v>
      </c>
      <c r="D46" s="225">
        <v>96</v>
      </c>
      <c r="E46" s="225">
        <v>132</v>
      </c>
      <c r="F46" s="225">
        <v>125</v>
      </c>
      <c r="G46" s="102">
        <f>SUM(B46:F46)</f>
        <v>602</v>
      </c>
      <c r="H46" s="102"/>
      <c r="I46" s="267"/>
      <c r="J46" s="206">
        <f>MAX(B46:F46)</f>
        <v>139</v>
      </c>
      <c r="K46" s="3"/>
      <c r="L46" s="3"/>
      <c r="M46" s="220"/>
      <c r="N46" s="281"/>
      <c r="P46" s="98" t="s">
        <v>10</v>
      </c>
      <c r="Q46" s="225">
        <v>110</v>
      </c>
      <c r="R46" s="225">
        <v>122</v>
      </c>
      <c r="S46" s="225">
        <v>126</v>
      </c>
      <c r="T46" s="225">
        <v>94</v>
      </c>
      <c r="U46" s="225">
        <v>134</v>
      </c>
      <c r="V46" s="102">
        <f>SUM(Q46:U46)</f>
        <v>586</v>
      </c>
      <c r="W46" s="102"/>
      <c r="X46" s="267"/>
      <c r="Y46" s="206">
        <f>MAX(Q46:U46)</f>
        <v>134</v>
      </c>
      <c r="Z46" s="3"/>
      <c r="AA46" s="3"/>
      <c r="AB46" s="220"/>
      <c r="AC46" s="281"/>
      <c r="AE46" s="98" t="s">
        <v>10</v>
      </c>
      <c r="AF46" s="225">
        <v>121</v>
      </c>
      <c r="AG46" s="225">
        <v>132</v>
      </c>
      <c r="AH46" s="225">
        <v>117</v>
      </c>
      <c r="AI46" s="225">
        <v>120</v>
      </c>
      <c r="AJ46" s="225">
        <v>122</v>
      </c>
      <c r="AK46" s="102">
        <f>SUM(AF46:AJ46)</f>
        <v>612</v>
      </c>
      <c r="AL46" s="102"/>
      <c r="AM46" s="267"/>
      <c r="AN46" s="206">
        <f>MAX(AF46:AJ46)</f>
        <v>132</v>
      </c>
      <c r="AO46" s="3"/>
      <c r="AP46" s="3"/>
      <c r="AQ46" s="220"/>
      <c r="AR46" s="281"/>
      <c r="AT46" s="98" t="s">
        <v>10</v>
      </c>
      <c r="AU46" s="225">
        <v>125</v>
      </c>
      <c r="AV46" s="225">
        <v>109</v>
      </c>
      <c r="AW46" s="225">
        <v>104</v>
      </c>
      <c r="AX46" s="225">
        <v>106</v>
      </c>
      <c r="AY46" s="225">
        <v>132</v>
      </c>
      <c r="AZ46" s="102">
        <f>SUM(AU46:AY46)</f>
        <v>576</v>
      </c>
      <c r="BA46" s="102"/>
      <c r="BB46" s="267"/>
      <c r="BC46" s="206">
        <f>MAX(AU46:AY46)</f>
        <v>132</v>
      </c>
      <c r="BD46" s="3"/>
      <c r="BE46" s="3"/>
      <c r="BF46" s="220"/>
      <c r="BG46" s="281"/>
      <c r="BI46" s="98" t="s">
        <v>10</v>
      </c>
      <c r="BJ46" s="225">
        <v>107</v>
      </c>
      <c r="BK46" s="225">
        <v>108</v>
      </c>
      <c r="BL46" s="225">
        <v>142</v>
      </c>
      <c r="BM46" s="225">
        <v>134</v>
      </c>
      <c r="BN46" s="225">
        <v>161</v>
      </c>
      <c r="BO46" s="102">
        <f>SUM(BJ46:BN46)</f>
        <v>652</v>
      </c>
      <c r="BP46" s="102"/>
      <c r="BQ46" s="267"/>
      <c r="BR46" s="206">
        <f>MAX(BJ46:BN46)</f>
        <v>161</v>
      </c>
      <c r="BS46" s="3"/>
      <c r="BT46" s="3"/>
      <c r="BU46" s="220"/>
      <c r="BV46" s="281"/>
      <c r="BX46" s="98" t="s">
        <v>10</v>
      </c>
      <c r="BY46" s="225">
        <v>128</v>
      </c>
      <c r="BZ46" s="225">
        <v>139</v>
      </c>
      <c r="CA46" s="225">
        <v>116</v>
      </c>
      <c r="CB46" s="225">
        <v>110</v>
      </c>
      <c r="CC46" s="225">
        <v>108</v>
      </c>
      <c r="CD46" s="102">
        <f>SUM(BY46:CC46)</f>
        <v>601</v>
      </c>
      <c r="CE46" s="102"/>
      <c r="CF46" s="267"/>
      <c r="CG46" s="206">
        <f>MAX(BY46:CC46)</f>
        <v>139</v>
      </c>
      <c r="CH46" s="3"/>
      <c r="CI46" s="3"/>
      <c r="CJ46" s="220"/>
      <c r="CK46" s="281"/>
      <c r="CM46" s="98" t="s">
        <v>10</v>
      </c>
      <c r="CN46" s="225">
        <v>122</v>
      </c>
      <c r="CO46" s="225">
        <v>112</v>
      </c>
      <c r="CP46" s="225">
        <v>115</v>
      </c>
      <c r="CQ46" s="225">
        <v>132</v>
      </c>
      <c r="CR46" s="225">
        <v>114</v>
      </c>
      <c r="CS46" s="102">
        <f>SUM(CN46:CR46)</f>
        <v>595</v>
      </c>
      <c r="CT46" s="102"/>
      <c r="CU46" s="267"/>
      <c r="CV46" s="206">
        <f>MAX(CN46:CR46)</f>
        <v>132</v>
      </c>
      <c r="CW46" s="3"/>
      <c r="CX46" s="3"/>
      <c r="CY46" s="220"/>
      <c r="CZ46" s="281"/>
      <c r="DB46" s="98" t="s">
        <v>10</v>
      </c>
      <c r="DC46" s="225">
        <v>132</v>
      </c>
      <c r="DD46" s="225">
        <v>93</v>
      </c>
      <c r="DE46" s="225">
        <v>111</v>
      </c>
      <c r="DF46" s="225">
        <v>139</v>
      </c>
      <c r="DG46" s="225">
        <v>134</v>
      </c>
      <c r="DH46" s="102">
        <f>SUM(DC46:DG46)</f>
        <v>609</v>
      </c>
      <c r="DI46" s="102"/>
      <c r="DJ46" s="267"/>
      <c r="DK46" s="206">
        <f>MAX(DC46:DG46)</f>
        <v>139</v>
      </c>
      <c r="DL46" s="3"/>
      <c r="DM46" s="3"/>
      <c r="DN46" s="220"/>
      <c r="DO46" s="281"/>
      <c r="DQ46" s="98" t="s">
        <v>10</v>
      </c>
      <c r="DR46" s="225">
        <v>113</v>
      </c>
      <c r="DS46" s="225">
        <v>93</v>
      </c>
      <c r="DT46" s="225">
        <v>127</v>
      </c>
      <c r="DU46" s="225">
        <v>127</v>
      </c>
      <c r="DV46" s="225">
        <v>98</v>
      </c>
      <c r="DW46" s="102">
        <f>SUM(DR46:DV46)</f>
        <v>558</v>
      </c>
      <c r="DX46" s="102"/>
      <c r="DY46" s="267"/>
      <c r="DZ46" s="206">
        <f>MAX(DR46:DV46)</f>
        <v>127</v>
      </c>
      <c r="EA46" s="3"/>
      <c r="EB46" s="3"/>
      <c r="EC46" s="220"/>
      <c r="ED46" s="281"/>
      <c r="EF46" s="98" t="s">
        <v>10</v>
      </c>
      <c r="EG46" s="225">
        <v>99</v>
      </c>
      <c r="EH46" s="225">
        <v>93</v>
      </c>
      <c r="EI46" s="225">
        <v>109</v>
      </c>
      <c r="EJ46" s="225">
        <v>113</v>
      </c>
      <c r="EK46" s="225">
        <v>116</v>
      </c>
      <c r="EL46" s="102">
        <f>SUM(EG46:EK46)</f>
        <v>530</v>
      </c>
      <c r="EM46" s="102"/>
      <c r="EN46" s="267"/>
      <c r="EO46" s="206">
        <f>MAX(EG46:EK46)</f>
        <v>116</v>
      </c>
      <c r="EP46" s="3"/>
      <c r="EQ46" s="3"/>
      <c r="ER46" s="220"/>
      <c r="ES46" s="281"/>
      <c r="EU46" s="98" t="s">
        <v>10</v>
      </c>
      <c r="EV46" s="225">
        <v>118</v>
      </c>
      <c r="EW46" s="225">
        <v>109</v>
      </c>
      <c r="EX46" s="225">
        <v>121</v>
      </c>
      <c r="EY46" s="225">
        <v>100</v>
      </c>
      <c r="EZ46" s="225">
        <v>111</v>
      </c>
      <c r="FA46" s="102">
        <f>SUM(EV46:EZ46)</f>
        <v>559</v>
      </c>
      <c r="FB46" s="102"/>
      <c r="FC46" s="267"/>
      <c r="FD46" s="206">
        <f>MAX(EV46:EZ46)</f>
        <v>121</v>
      </c>
      <c r="FE46" s="3"/>
      <c r="FF46" s="3"/>
      <c r="FG46" s="220"/>
      <c r="FH46" s="281"/>
      <c r="FJ46" s="98" t="s">
        <v>10</v>
      </c>
      <c r="FK46" s="225">
        <v>93</v>
      </c>
      <c r="FL46" s="225">
        <v>130</v>
      </c>
      <c r="FM46" s="225">
        <v>111</v>
      </c>
      <c r="FN46" s="225">
        <v>93</v>
      </c>
      <c r="FO46" s="225">
        <v>104</v>
      </c>
      <c r="FP46" s="102">
        <f>SUM(FK46:FO46)</f>
        <v>531</v>
      </c>
      <c r="FQ46" s="102"/>
      <c r="FR46" s="267"/>
      <c r="FS46" s="206">
        <f>MAX(FK46:FO46)</f>
        <v>130</v>
      </c>
      <c r="FT46" s="3"/>
      <c r="FU46" s="3"/>
      <c r="FV46" s="220"/>
      <c r="FW46" s="281"/>
      <c r="FY46" s="98" t="s">
        <v>10</v>
      </c>
      <c r="FZ46" s="225">
        <v>129</v>
      </c>
      <c r="GA46" s="225">
        <v>103</v>
      </c>
      <c r="GB46" s="225">
        <v>120</v>
      </c>
      <c r="GC46" s="225">
        <v>133</v>
      </c>
      <c r="GD46" s="225">
        <v>109</v>
      </c>
      <c r="GE46" s="102">
        <f>SUM(FZ46:GD46)</f>
        <v>594</v>
      </c>
      <c r="GF46" s="102"/>
      <c r="GG46" s="267"/>
      <c r="GH46" s="206">
        <f>MAX(FZ46:GD46)</f>
        <v>133</v>
      </c>
      <c r="GI46" s="3"/>
      <c r="GJ46" s="3"/>
      <c r="GK46" s="220"/>
      <c r="GL46" s="281"/>
      <c r="GN46" s="98" t="s">
        <v>10</v>
      </c>
      <c r="GO46" s="225"/>
      <c r="GP46" s="225"/>
      <c r="GQ46" s="225"/>
      <c r="GR46" s="225"/>
      <c r="GS46" s="225"/>
      <c r="GT46" s="102">
        <f>SUM(GO46:GS46)</f>
        <v>0</v>
      </c>
      <c r="GU46" s="102"/>
      <c r="GV46" s="267"/>
      <c r="GW46" s="206">
        <f>MAX(GO46:GS46)</f>
        <v>0</v>
      </c>
      <c r="GX46" s="3"/>
      <c r="GY46" s="3"/>
      <c r="GZ46" s="220"/>
      <c r="HA46" s="281"/>
      <c r="HC46" s="98" t="s">
        <v>10</v>
      </c>
      <c r="HD46" s="225"/>
      <c r="HE46" s="225"/>
      <c r="HF46" s="225"/>
      <c r="HG46" s="225"/>
      <c r="HH46" s="225"/>
      <c r="HI46" s="102">
        <f>SUM(HD46:HH46)</f>
        <v>0</v>
      </c>
      <c r="HJ46" s="102"/>
      <c r="HK46" s="267"/>
      <c r="HL46" s="206">
        <f>MAX(HD46:HH46)</f>
        <v>0</v>
      </c>
      <c r="HM46" s="3"/>
      <c r="HN46" s="3"/>
      <c r="HO46" s="220"/>
      <c r="HP46" s="281"/>
      <c r="HR46" s="98" t="s">
        <v>10</v>
      </c>
      <c r="HS46" s="225"/>
      <c r="HT46" s="225"/>
      <c r="HU46" s="225"/>
      <c r="HV46" s="225"/>
      <c r="HW46" s="225"/>
      <c r="HX46" s="102">
        <f>SUM(HS46:HW46)</f>
        <v>0</v>
      </c>
      <c r="HY46" s="102"/>
      <c r="HZ46" s="267"/>
      <c r="IA46" s="206">
        <f>MAX(HS46:HW46)</f>
        <v>0</v>
      </c>
      <c r="IB46" s="3"/>
      <c r="IC46" s="3"/>
      <c r="ID46" s="220"/>
      <c r="IE46" s="281"/>
      <c r="IG46" s="98" t="s">
        <v>10</v>
      </c>
      <c r="IH46" s="225"/>
      <c r="II46" s="225"/>
      <c r="IJ46" s="225"/>
      <c r="IK46" s="225"/>
      <c r="IL46" s="225"/>
      <c r="IM46" s="102">
        <f>SUM(IH46:IL46)</f>
        <v>0</v>
      </c>
      <c r="IN46" s="102"/>
      <c r="IO46" s="267"/>
      <c r="IP46" s="206">
        <f>MAX(IH46:IL46)</f>
        <v>0</v>
      </c>
      <c r="IQ46" s="3"/>
      <c r="IR46" s="3"/>
      <c r="IS46" s="220"/>
      <c r="IT46" s="281"/>
      <c r="IV46" s="98" t="s">
        <v>10</v>
      </c>
      <c r="IW46" s="225"/>
      <c r="IX46" s="225"/>
      <c r="IY46" s="225"/>
      <c r="IZ46" s="225"/>
      <c r="JA46" s="225"/>
      <c r="JB46" s="102">
        <f>SUM(IW46:JA46)</f>
        <v>0</v>
      </c>
      <c r="JC46" s="102"/>
      <c r="JD46" s="267"/>
      <c r="JE46" s="206">
        <f>MAX(IW46:JA46)</f>
        <v>0</v>
      </c>
      <c r="JF46" s="3"/>
      <c r="JG46" s="3"/>
      <c r="JH46" s="220"/>
      <c r="JI46" s="281"/>
    </row>
    <row r="47" spans="1:269" s="69" customFormat="1">
      <c r="A47" s="241" t="s">
        <v>61</v>
      </c>
      <c r="B47" s="3">
        <f t="shared" ref="B47:C47" si="144">SUM(B45:B46)</f>
        <v>249</v>
      </c>
      <c r="C47" s="3">
        <f t="shared" si="144"/>
        <v>248</v>
      </c>
      <c r="D47" s="3">
        <f t="shared" ref="D47" si="145">SUM(D45:D46)</f>
        <v>191</v>
      </c>
      <c r="E47" s="3">
        <f t="shared" ref="E47" si="146">SUM(E45:E46)</f>
        <v>247</v>
      </c>
      <c r="F47" s="3">
        <f t="shared" ref="F47" si="147">SUM(F45:F46)</f>
        <v>229</v>
      </c>
      <c r="G47" s="296"/>
      <c r="H47" s="3"/>
      <c r="I47" s="270"/>
      <c r="J47" s="143"/>
      <c r="K47" s="3">
        <f>MAX(B47:F47)</f>
        <v>249</v>
      </c>
      <c r="L47" s="3"/>
      <c r="M47" s="220"/>
      <c r="N47" s="281"/>
      <c r="P47" s="241" t="s">
        <v>61</v>
      </c>
      <c r="Q47" s="3">
        <f>SUM(Q45:Q46)</f>
        <v>209</v>
      </c>
      <c r="R47" s="3">
        <f t="shared" ref="R47:U47" si="148">SUM(R45:R46)</f>
        <v>230</v>
      </c>
      <c r="S47" s="3">
        <f t="shared" si="148"/>
        <v>224</v>
      </c>
      <c r="T47" s="3">
        <f t="shared" si="148"/>
        <v>203</v>
      </c>
      <c r="U47" s="3">
        <f t="shared" si="148"/>
        <v>231</v>
      </c>
      <c r="V47" s="296"/>
      <c r="W47" s="3"/>
      <c r="X47" s="270"/>
      <c r="Y47" s="143"/>
      <c r="Z47" s="3">
        <f>MAX(Q47:U47)</f>
        <v>231</v>
      </c>
      <c r="AA47" s="3"/>
      <c r="AB47" s="220"/>
      <c r="AC47" s="281"/>
      <c r="AE47" s="241" t="s">
        <v>61</v>
      </c>
      <c r="AF47" s="3">
        <f>SUM(AF45:AF46)</f>
        <v>257</v>
      </c>
      <c r="AG47" s="3">
        <f t="shared" ref="AG47:AJ47" si="149">SUM(AG45:AG46)</f>
        <v>227</v>
      </c>
      <c r="AH47" s="3">
        <f t="shared" si="149"/>
        <v>253</v>
      </c>
      <c r="AI47" s="3">
        <f t="shared" si="149"/>
        <v>254</v>
      </c>
      <c r="AJ47" s="3">
        <f t="shared" si="149"/>
        <v>249</v>
      </c>
      <c r="AK47" s="296"/>
      <c r="AL47" s="3"/>
      <c r="AM47" s="270"/>
      <c r="AN47" s="143"/>
      <c r="AO47" s="3">
        <f>MAX(AF47:AJ47)</f>
        <v>257</v>
      </c>
      <c r="AP47" s="3"/>
      <c r="AQ47" s="220"/>
      <c r="AR47" s="281"/>
      <c r="AT47" s="241" t="s">
        <v>61</v>
      </c>
      <c r="AU47" s="3">
        <f>SUM(AU45:AU46)</f>
        <v>218</v>
      </c>
      <c r="AV47" s="3">
        <f t="shared" ref="AV47:AY47" si="150">SUM(AV45:AV46)</f>
        <v>222</v>
      </c>
      <c r="AW47" s="3">
        <f t="shared" si="150"/>
        <v>211</v>
      </c>
      <c r="AX47" s="3">
        <f t="shared" si="150"/>
        <v>200</v>
      </c>
      <c r="AY47" s="3">
        <f t="shared" si="150"/>
        <v>241</v>
      </c>
      <c r="AZ47" s="296"/>
      <c r="BA47" s="3"/>
      <c r="BB47" s="270"/>
      <c r="BC47" s="143"/>
      <c r="BD47" s="3">
        <f>MAX(AU47:AY47)</f>
        <v>241</v>
      </c>
      <c r="BE47" s="3"/>
      <c r="BF47" s="220"/>
      <c r="BG47" s="281"/>
      <c r="BI47" s="241" t="s">
        <v>61</v>
      </c>
      <c r="BJ47" s="3">
        <f>SUM(BJ45:BJ46)</f>
        <v>210</v>
      </c>
      <c r="BK47" s="3">
        <f t="shared" ref="BK47:BN47" si="151">SUM(BK45:BK46)</f>
        <v>229</v>
      </c>
      <c r="BL47" s="3">
        <f t="shared" si="151"/>
        <v>254</v>
      </c>
      <c r="BM47" s="3">
        <f t="shared" si="151"/>
        <v>269</v>
      </c>
      <c r="BN47" s="3">
        <f t="shared" si="151"/>
        <v>261</v>
      </c>
      <c r="BO47" s="296"/>
      <c r="BP47" s="3"/>
      <c r="BQ47" s="270"/>
      <c r="BR47" s="143"/>
      <c r="BS47" s="3">
        <f>MAX(BJ47:BN47)</f>
        <v>269</v>
      </c>
      <c r="BT47" s="3"/>
      <c r="BU47" s="220"/>
      <c r="BV47" s="281"/>
      <c r="BX47" s="241" t="s">
        <v>61</v>
      </c>
      <c r="BY47" s="3">
        <f>SUM(BY45:BY46)</f>
        <v>248</v>
      </c>
      <c r="BZ47" s="3">
        <f t="shared" ref="BZ47:CC47" si="152">SUM(BZ45:BZ46)</f>
        <v>285</v>
      </c>
      <c r="CA47" s="3">
        <f t="shared" si="152"/>
        <v>227</v>
      </c>
      <c r="CB47" s="3">
        <f t="shared" si="152"/>
        <v>196</v>
      </c>
      <c r="CC47" s="3">
        <f t="shared" si="152"/>
        <v>205</v>
      </c>
      <c r="CD47" s="296"/>
      <c r="CE47" s="3"/>
      <c r="CF47" s="270"/>
      <c r="CG47" s="143"/>
      <c r="CH47" s="3">
        <f>MAX(BY47:CC47)</f>
        <v>285</v>
      </c>
      <c r="CI47" s="3"/>
      <c r="CJ47" s="220"/>
      <c r="CK47" s="281"/>
      <c r="CM47" s="241" t="s">
        <v>61</v>
      </c>
      <c r="CN47" s="3">
        <f>SUM(CN45:CN46)</f>
        <v>248</v>
      </c>
      <c r="CO47" s="3">
        <f t="shared" ref="CO47:CR47" si="153">SUM(CO45:CO46)</f>
        <v>241</v>
      </c>
      <c r="CP47" s="3">
        <f t="shared" si="153"/>
        <v>212</v>
      </c>
      <c r="CQ47" s="3">
        <f t="shared" si="153"/>
        <v>274</v>
      </c>
      <c r="CR47" s="3">
        <f t="shared" si="153"/>
        <v>229</v>
      </c>
      <c r="CS47" s="296"/>
      <c r="CT47" s="3"/>
      <c r="CU47" s="270"/>
      <c r="CV47" s="143"/>
      <c r="CW47" s="3">
        <f>MAX(CN47:CR47)</f>
        <v>274</v>
      </c>
      <c r="CX47" s="3"/>
      <c r="CY47" s="220"/>
      <c r="CZ47" s="281"/>
      <c r="DB47" s="241" t="s">
        <v>61</v>
      </c>
      <c r="DC47" s="3">
        <f>SUM(DC45:DC46)</f>
        <v>217</v>
      </c>
      <c r="DD47" s="3">
        <f>SUM(DD45:DD46)</f>
        <v>216</v>
      </c>
      <c r="DE47" s="3">
        <f>SUM(DE45:DE46)</f>
        <v>202</v>
      </c>
      <c r="DF47" s="3">
        <f>SUM(DF45:DF46)</f>
        <v>235</v>
      </c>
      <c r="DG47" s="3">
        <f>SUM(DG45:DG46)</f>
        <v>285</v>
      </c>
      <c r="DH47" s="296"/>
      <c r="DI47" s="3"/>
      <c r="DJ47" s="270"/>
      <c r="DK47" s="143"/>
      <c r="DL47" s="3">
        <f>MAX(DC47:DG47)</f>
        <v>285</v>
      </c>
      <c r="DM47" s="3"/>
      <c r="DN47" s="220"/>
      <c r="DO47" s="281"/>
      <c r="DQ47" s="241" t="s">
        <v>61</v>
      </c>
      <c r="DR47" s="3">
        <f>SUM(DR45:DR46)</f>
        <v>220</v>
      </c>
      <c r="DS47" s="3">
        <f t="shared" ref="DS47:DV47" si="154">SUM(DS45:DS46)</f>
        <v>184</v>
      </c>
      <c r="DT47" s="3">
        <f t="shared" si="154"/>
        <v>224</v>
      </c>
      <c r="DU47" s="3">
        <f t="shared" si="154"/>
        <v>227</v>
      </c>
      <c r="DV47" s="3">
        <f t="shared" si="154"/>
        <v>196</v>
      </c>
      <c r="DW47" s="296"/>
      <c r="DX47" s="3"/>
      <c r="DY47" s="270"/>
      <c r="DZ47" s="143"/>
      <c r="EA47" s="3">
        <f>MAX(DR47:DV47)</f>
        <v>227</v>
      </c>
      <c r="EB47" s="3"/>
      <c r="EC47" s="220"/>
      <c r="ED47" s="281"/>
      <c r="EF47" s="241" t="s">
        <v>61</v>
      </c>
      <c r="EG47" s="3">
        <f>SUM(EG45:EG46)</f>
        <v>210</v>
      </c>
      <c r="EH47" s="3">
        <f t="shared" ref="EH47:EK47" si="155">SUM(EH45:EH46)</f>
        <v>197</v>
      </c>
      <c r="EI47" s="3">
        <f t="shared" si="155"/>
        <v>222</v>
      </c>
      <c r="EJ47" s="3">
        <f t="shared" si="155"/>
        <v>242</v>
      </c>
      <c r="EK47" s="3">
        <f t="shared" si="155"/>
        <v>211</v>
      </c>
      <c r="EL47" s="296"/>
      <c r="EM47" s="3"/>
      <c r="EN47" s="270"/>
      <c r="EO47" s="143"/>
      <c r="EP47" s="3">
        <f>MAX(EG47:EK47)</f>
        <v>242</v>
      </c>
      <c r="EQ47" s="3"/>
      <c r="ER47" s="220"/>
      <c r="ES47" s="281"/>
      <c r="EU47" s="241" t="s">
        <v>61</v>
      </c>
      <c r="EV47" s="3">
        <f>SUM(EV45:EV46)</f>
        <v>240</v>
      </c>
      <c r="EW47" s="3">
        <f t="shared" ref="EW47:EZ47" si="156">SUM(EW45:EW46)</f>
        <v>231</v>
      </c>
      <c r="EX47" s="3">
        <f t="shared" si="156"/>
        <v>225</v>
      </c>
      <c r="EY47" s="3">
        <f t="shared" si="156"/>
        <v>232</v>
      </c>
      <c r="EZ47" s="3">
        <f t="shared" si="156"/>
        <v>206</v>
      </c>
      <c r="FA47" s="296"/>
      <c r="FB47" s="3"/>
      <c r="FC47" s="270"/>
      <c r="FD47" s="143"/>
      <c r="FE47" s="3">
        <f>MAX(EV47:EZ47)</f>
        <v>240</v>
      </c>
      <c r="FF47" s="3"/>
      <c r="FG47" s="220"/>
      <c r="FH47" s="281"/>
      <c r="FJ47" s="241" t="s">
        <v>61</v>
      </c>
      <c r="FK47" s="3">
        <f>SUM(FK45:FK46)</f>
        <v>208</v>
      </c>
      <c r="FL47" s="3">
        <f t="shared" ref="FL47:FO47" si="157">SUM(FL45:FL46)</f>
        <v>229</v>
      </c>
      <c r="FM47" s="3">
        <f t="shared" si="157"/>
        <v>218</v>
      </c>
      <c r="FN47" s="3">
        <f t="shared" si="157"/>
        <v>195</v>
      </c>
      <c r="FO47" s="3">
        <f t="shared" si="157"/>
        <v>214</v>
      </c>
      <c r="FP47" s="296"/>
      <c r="FQ47" s="3"/>
      <c r="FR47" s="270"/>
      <c r="FS47" s="143"/>
      <c r="FT47" s="3">
        <f>MAX(FK47:FO47)</f>
        <v>229</v>
      </c>
      <c r="FU47" s="3"/>
      <c r="FV47" s="220"/>
      <c r="FW47" s="281"/>
      <c r="FY47" s="241" t="s">
        <v>61</v>
      </c>
      <c r="FZ47" s="3">
        <f>SUM(FZ45:FZ46)</f>
        <v>228</v>
      </c>
      <c r="GA47" s="3">
        <f t="shared" ref="GA47:GD47" si="158">SUM(GA45:GA46)</f>
        <v>204</v>
      </c>
      <c r="GB47" s="3">
        <f t="shared" si="158"/>
        <v>212</v>
      </c>
      <c r="GC47" s="3">
        <f t="shared" si="158"/>
        <v>251</v>
      </c>
      <c r="GD47" s="3">
        <f t="shared" si="158"/>
        <v>202</v>
      </c>
      <c r="GE47" s="296"/>
      <c r="GF47" s="3"/>
      <c r="GG47" s="270"/>
      <c r="GH47" s="143"/>
      <c r="GI47" s="3">
        <f>MAX(FZ47:GD47)</f>
        <v>251</v>
      </c>
      <c r="GJ47" s="3"/>
      <c r="GK47" s="220"/>
      <c r="GL47" s="281"/>
      <c r="GN47" s="241" t="s">
        <v>61</v>
      </c>
      <c r="GO47" s="3">
        <f>SUM(GO45:GO46)</f>
        <v>0</v>
      </c>
      <c r="GP47" s="3">
        <f t="shared" ref="GP47:GS47" si="159">SUM(GP45:GP46)</f>
        <v>0</v>
      </c>
      <c r="GQ47" s="3">
        <f t="shared" si="159"/>
        <v>0</v>
      </c>
      <c r="GR47" s="3">
        <f t="shared" si="159"/>
        <v>0</v>
      </c>
      <c r="GS47" s="3">
        <f t="shared" si="159"/>
        <v>0</v>
      </c>
      <c r="GT47" s="296"/>
      <c r="GU47" s="3"/>
      <c r="GV47" s="270"/>
      <c r="GW47" s="143"/>
      <c r="GX47" s="3">
        <f>MAX(GO47:GS47)</f>
        <v>0</v>
      </c>
      <c r="GY47" s="3"/>
      <c r="GZ47" s="220"/>
      <c r="HA47" s="281"/>
      <c r="HC47" s="241" t="s">
        <v>61</v>
      </c>
      <c r="HD47" s="3">
        <f>SUM(HD45:HD46)</f>
        <v>0</v>
      </c>
      <c r="HE47" s="3">
        <f t="shared" ref="HE47:HH47" si="160">SUM(HE45:HE46)</f>
        <v>0</v>
      </c>
      <c r="HF47" s="3">
        <f t="shared" si="160"/>
        <v>0</v>
      </c>
      <c r="HG47" s="3">
        <f t="shared" si="160"/>
        <v>0</v>
      </c>
      <c r="HH47" s="3">
        <f t="shared" si="160"/>
        <v>0</v>
      </c>
      <c r="HI47" s="296"/>
      <c r="HJ47" s="3"/>
      <c r="HK47" s="270"/>
      <c r="HL47" s="143"/>
      <c r="HM47" s="3">
        <f>MAX(HD47:HH47)</f>
        <v>0</v>
      </c>
      <c r="HN47" s="3"/>
      <c r="HO47" s="220"/>
      <c r="HP47" s="281"/>
      <c r="HR47" s="241" t="s">
        <v>61</v>
      </c>
      <c r="HS47" s="3">
        <f>SUM(HS45:HS46)</f>
        <v>0</v>
      </c>
      <c r="HT47" s="3">
        <f t="shared" ref="HT47:HW47" si="161">SUM(HT45:HT46)</f>
        <v>0</v>
      </c>
      <c r="HU47" s="3">
        <f t="shared" si="161"/>
        <v>0</v>
      </c>
      <c r="HV47" s="3">
        <f t="shared" si="161"/>
        <v>0</v>
      </c>
      <c r="HW47" s="3">
        <f t="shared" si="161"/>
        <v>0</v>
      </c>
      <c r="HX47" s="296"/>
      <c r="HY47" s="3"/>
      <c r="HZ47" s="270"/>
      <c r="IA47" s="143"/>
      <c r="IB47" s="3">
        <f>MAX(HS47:HW47)</f>
        <v>0</v>
      </c>
      <c r="IC47" s="3"/>
      <c r="ID47" s="220"/>
      <c r="IE47" s="281"/>
      <c r="IG47" s="241" t="s">
        <v>61</v>
      </c>
      <c r="IH47" s="3">
        <f>SUM(IH45:IH46)</f>
        <v>0</v>
      </c>
      <c r="II47" s="3">
        <f t="shared" ref="II47:IL47" si="162">SUM(II45:II46)</f>
        <v>0</v>
      </c>
      <c r="IJ47" s="3">
        <f t="shared" si="162"/>
        <v>0</v>
      </c>
      <c r="IK47" s="3">
        <f t="shared" si="162"/>
        <v>0</v>
      </c>
      <c r="IL47" s="3">
        <f t="shared" si="162"/>
        <v>0</v>
      </c>
      <c r="IM47" s="296"/>
      <c r="IN47" s="3"/>
      <c r="IO47" s="270"/>
      <c r="IP47" s="143"/>
      <c r="IQ47" s="3">
        <f>MAX(IH47:IL47)</f>
        <v>0</v>
      </c>
      <c r="IR47" s="3"/>
      <c r="IS47" s="220"/>
      <c r="IT47" s="281"/>
      <c r="IV47" s="241" t="s">
        <v>61</v>
      </c>
      <c r="IW47" s="3">
        <f>SUM(IW45:IW46)</f>
        <v>0</v>
      </c>
      <c r="IX47" s="3">
        <f t="shared" ref="IX47:JA47" si="163">SUM(IX45:IX46)</f>
        <v>0</v>
      </c>
      <c r="IY47" s="3">
        <f t="shared" si="163"/>
        <v>0</v>
      </c>
      <c r="IZ47" s="3">
        <f t="shared" si="163"/>
        <v>0</v>
      </c>
      <c r="JA47" s="3">
        <f t="shared" si="163"/>
        <v>0</v>
      </c>
      <c r="JB47" s="296"/>
      <c r="JC47" s="3"/>
      <c r="JD47" s="270"/>
      <c r="JE47" s="143"/>
      <c r="JF47" s="3">
        <f>MAX(IW47:JA47)</f>
        <v>0</v>
      </c>
      <c r="JG47" s="3"/>
      <c r="JH47" s="220"/>
      <c r="JI47" s="281"/>
    </row>
    <row r="48" spans="1:269" s="69" customFormat="1">
      <c r="A48" s="241" t="s">
        <v>61</v>
      </c>
      <c r="B48" s="2"/>
      <c r="C48" s="3"/>
      <c r="D48" s="3"/>
      <c r="E48" s="3"/>
      <c r="F48" s="511" t="s">
        <v>248</v>
      </c>
      <c r="G48" s="512"/>
      <c r="H48" s="213">
        <f>SUM(G45:G46)</f>
        <v>1164</v>
      </c>
      <c r="I48" s="269"/>
      <c r="J48" s="143"/>
      <c r="K48" s="3"/>
      <c r="L48" s="3">
        <f>MAX(H48)</f>
        <v>1164</v>
      </c>
      <c r="M48" s="220"/>
      <c r="N48" s="281"/>
      <c r="P48" s="241" t="s">
        <v>61</v>
      </c>
      <c r="Q48" s="2"/>
      <c r="R48" s="3"/>
      <c r="S48" s="3"/>
      <c r="T48" s="3"/>
      <c r="U48" s="511" t="s">
        <v>248</v>
      </c>
      <c r="V48" s="512"/>
      <c r="W48" s="213">
        <f>SUM(V45:V46)</f>
        <v>1097</v>
      </c>
      <c r="X48" s="269"/>
      <c r="Y48" s="143"/>
      <c r="Z48" s="3"/>
      <c r="AA48" s="3">
        <f>MAX(W48)</f>
        <v>1097</v>
      </c>
      <c r="AB48" s="220"/>
      <c r="AC48" s="281"/>
      <c r="AE48" s="241" t="s">
        <v>61</v>
      </c>
      <c r="AF48" s="2"/>
      <c r="AG48" s="3"/>
      <c r="AH48" s="3"/>
      <c r="AI48" s="3"/>
      <c r="AJ48" s="511" t="s">
        <v>248</v>
      </c>
      <c r="AK48" s="512"/>
      <c r="AL48" s="213">
        <f>SUM(AK45:AK46)</f>
        <v>1240</v>
      </c>
      <c r="AM48" s="269"/>
      <c r="AN48" s="143"/>
      <c r="AO48" s="3"/>
      <c r="AP48" s="3">
        <f>MAX(AL48)</f>
        <v>1240</v>
      </c>
      <c r="AQ48" s="220"/>
      <c r="AR48" s="281"/>
      <c r="AT48" s="241" t="s">
        <v>61</v>
      </c>
      <c r="AU48" s="2"/>
      <c r="AV48" s="3"/>
      <c r="AW48" s="3"/>
      <c r="AX48" s="3"/>
      <c r="AY48" s="511" t="s">
        <v>248</v>
      </c>
      <c r="AZ48" s="512"/>
      <c r="BA48" s="213">
        <f>SUM(AZ45:AZ46)</f>
        <v>1092</v>
      </c>
      <c r="BB48" s="269"/>
      <c r="BC48" s="143"/>
      <c r="BD48" s="3"/>
      <c r="BE48" s="3">
        <f>MAX(BA48)</f>
        <v>1092</v>
      </c>
      <c r="BF48" s="220"/>
      <c r="BG48" s="281"/>
      <c r="BI48" s="241" t="s">
        <v>61</v>
      </c>
      <c r="BJ48" s="2"/>
      <c r="BK48" s="3"/>
      <c r="BL48" s="3"/>
      <c r="BM48" s="3"/>
      <c r="BN48" s="511" t="s">
        <v>248</v>
      </c>
      <c r="BO48" s="512"/>
      <c r="BP48" s="213">
        <f>SUM(BO45:BO46)</f>
        <v>1223</v>
      </c>
      <c r="BQ48" s="269"/>
      <c r="BR48" s="143"/>
      <c r="BS48" s="3"/>
      <c r="BT48" s="3">
        <f>MAX(BP48)</f>
        <v>1223</v>
      </c>
      <c r="BU48" s="220"/>
      <c r="BV48" s="281"/>
      <c r="BX48" s="241" t="s">
        <v>61</v>
      </c>
      <c r="BY48" s="2"/>
      <c r="BZ48" s="3"/>
      <c r="CA48" s="3"/>
      <c r="CB48" s="3"/>
      <c r="CC48" s="511" t="s">
        <v>248</v>
      </c>
      <c r="CD48" s="512"/>
      <c r="CE48" s="213">
        <f>SUM(CD45:CD46)</f>
        <v>1161</v>
      </c>
      <c r="CF48" s="269"/>
      <c r="CG48" s="143"/>
      <c r="CH48" s="3"/>
      <c r="CI48" s="3">
        <f>MAX(CE48)</f>
        <v>1161</v>
      </c>
      <c r="CJ48" s="220"/>
      <c r="CK48" s="281"/>
      <c r="CM48" s="241" t="s">
        <v>61</v>
      </c>
      <c r="CN48" s="2"/>
      <c r="CO48" s="3"/>
      <c r="CP48" s="3"/>
      <c r="CQ48" s="3"/>
      <c r="CR48" s="511" t="s">
        <v>248</v>
      </c>
      <c r="CS48" s="512"/>
      <c r="CT48" s="213">
        <f>SUM(CS45:CS46)</f>
        <v>1204</v>
      </c>
      <c r="CU48" s="269"/>
      <c r="CV48" s="143"/>
      <c r="CW48" s="3"/>
      <c r="CX48" s="3">
        <f>MAX(CT48)</f>
        <v>1204</v>
      </c>
      <c r="CY48" s="220"/>
      <c r="CZ48" s="281"/>
      <c r="DB48" s="241" t="s">
        <v>61</v>
      </c>
      <c r="DC48" s="2"/>
      <c r="DD48" s="3"/>
      <c r="DE48" s="3"/>
      <c r="DF48" s="3"/>
      <c r="DG48" s="511" t="s">
        <v>248</v>
      </c>
      <c r="DH48" s="512"/>
      <c r="DI48" s="213">
        <f>SUM(DH45:DH46)</f>
        <v>1155</v>
      </c>
      <c r="DJ48" s="269"/>
      <c r="DK48" s="143"/>
      <c r="DL48" s="3"/>
      <c r="DM48" s="3">
        <f>MAX(DI48)</f>
        <v>1155</v>
      </c>
      <c r="DN48" s="220"/>
      <c r="DO48" s="281"/>
      <c r="DQ48" s="241" t="s">
        <v>61</v>
      </c>
      <c r="DR48" s="2"/>
      <c r="DS48" s="3"/>
      <c r="DT48" s="3"/>
      <c r="DU48" s="3"/>
      <c r="DV48" s="511" t="s">
        <v>248</v>
      </c>
      <c r="DW48" s="512"/>
      <c r="DX48" s="213">
        <f>SUM(DW45:DW46)</f>
        <v>1051</v>
      </c>
      <c r="DY48" s="269"/>
      <c r="DZ48" s="143"/>
      <c r="EA48" s="3"/>
      <c r="EB48" s="3">
        <f>MAX(DX48)</f>
        <v>1051</v>
      </c>
      <c r="EC48" s="220"/>
      <c r="ED48" s="281"/>
      <c r="EF48" s="241" t="s">
        <v>61</v>
      </c>
      <c r="EG48" s="2"/>
      <c r="EH48" s="3"/>
      <c r="EI48" s="3"/>
      <c r="EJ48" s="3"/>
      <c r="EK48" s="511" t="s">
        <v>248</v>
      </c>
      <c r="EL48" s="512"/>
      <c r="EM48" s="213">
        <f>SUM(EL45:EL46)</f>
        <v>1082</v>
      </c>
      <c r="EN48" s="269"/>
      <c r="EO48" s="143"/>
      <c r="EP48" s="3"/>
      <c r="EQ48" s="3">
        <f>MAX(EM48)</f>
        <v>1082</v>
      </c>
      <c r="ER48" s="220"/>
      <c r="ES48" s="281"/>
      <c r="EU48" s="241" t="s">
        <v>61</v>
      </c>
      <c r="EV48" s="2"/>
      <c r="EW48" s="3"/>
      <c r="EX48" s="3"/>
      <c r="EY48" s="3"/>
      <c r="EZ48" s="511" t="s">
        <v>248</v>
      </c>
      <c r="FA48" s="512"/>
      <c r="FB48" s="213">
        <f>SUM(FA45:FA46)</f>
        <v>1134</v>
      </c>
      <c r="FC48" s="269"/>
      <c r="FD48" s="143"/>
      <c r="FE48" s="3"/>
      <c r="FF48" s="3">
        <f>MAX(FB48)</f>
        <v>1134</v>
      </c>
      <c r="FG48" s="220"/>
      <c r="FH48" s="281"/>
      <c r="FJ48" s="241" t="s">
        <v>61</v>
      </c>
      <c r="FK48" s="2"/>
      <c r="FL48" s="3"/>
      <c r="FM48" s="3"/>
      <c r="FN48" s="3"/>
      <c r="FO48" s="511" t="s">
        <v>248</v>
      </c>
      <c r="FP48" s="512"/>
      <c r="FQ48" s="213">
        <f>SUM(FP45:FP46)</f>
        <v>1064</v>
      </c>
      <c r="FR48" s="269"/>
      <c r="FS48" s="143"/>
      <c r="FT48" s="3"/>
      <c r="FU48" s="3">
        <f>MAX(FQ48)</f>
        <v>1064</v>
      </c>
      <c r="FV48" s="220"/>
      <c r="FW48" s="281"/>
      <c r="FY48" s="241" t="s">
        <v>61</v>
      </c>
      <c r="FZ48" s="2"/>
      <c r="GA48" s="3"/>
      <c r="GB48" s="3"/>
      <c r="GC48" s="3"/>
      <c r="GD48" s="511" t="s">
        <v>248</v>
      </c>
      <c r="GE48" s="512"/>
      <c r="GF48" s="213">
        <f>SUM(GE45:GE46)</f>
        <v>1097</v>
      </c>
      <c r="GG48" s="269"/>
      <c r="GH48" s="143"/>
      <c r="GI48" s="3"/>
      <c r="GJ48" s="3">
        <f>MAX(GF48)</f>
        <v>1097</v>
      </c>
      <c r="GK48" s="220"/>
      <c r="GL48" s="281"/>
      <c r="GN48" s="241" t="s">
        <v>61</v>
      </c>
      <c r="GO48" s="2"/>
      <c r="GP48" s="3"/>
      <c r="GQ48" s="3"/>
      <c r="GR48" s="3"/>
      <c r="GS48" s="511" t="s">
        <v>248</v>
      </c>
      <c r="GT48" s="512"/>
      <c r="GU48" s="213">
        <f>SUM(GT45:GT46)</f>
        <v>0</v>
      </c>
      <c r="GV48" s="269"/>
      <c r="GW48" s="143"/>
      <c r="GX48" s="3"/>
      <c r="GY48" s="3">
        <f>MAX(GU48)</f>
        <v>0</v>
      </c>
      <c r="GZ48" s="220"/>
      <c r="HA48" s="281"/>
      <c r="HC48" s="241" t="s">
        <v>61</v>
      </c>
      <c r="HD48" s="2"/>
      <c r="HE48" s="3"/>
      <c r="HF48" s="3"/>
      <c r="HG48" s="3"/>
      <c r="HH48" s="511" t="s">
        <v>248</v>
      </c>
      <c r="HI48" s="512"/>
      <c r="HJ48" s="213">
        <f>SUM(HI45:HI46)</f>
        <v>0</v>
      </c>
      <c r="HK48" s="269"/>
      <c r="HL48" s="143"/>
      <c r="HM48" s="3"/>
      <c r="HN48" s="3">
        <f>MAX(HJ48)</f>
        <v>0</v>
      </c>
      <c r="HO48" s="220"/>
      <c r="HP48" s="281"/>
      <c r="HR48" s="241" t="s">
        <v>61</v>
      </c>
      <c r="HS48" s="2"/>
      <c r="HT48" s="3"/>
      <c r="HU48" s="3"/>
      <c r="HV48" s="3"/>
      <c r="HW48" s="511" t="s">
        <v>248</v>
      </c>
      <c r="HX48" s="512"/>
      <c r="HY48" s="213">
        <f>SUM(HX45:HX46)</f>
        <v>0</v>
      </c>
      <c r="HZ48" s="269"/>
      <c r="IA48" s="143"/>
      <c r="IB48" s="3"/>
      <c r="IC48" s="3">
        <f>MAX(HY48)</f>
        <v>0</v>
      </c>
      <c r="ID48" s="220"/>
      <c r="IE48" s="281"/>
      <c r="IG48" s="241" t="s">
        <v>61</v>
      </c>
      <c r="IH48" s="2"/>
      <c r="II48" s="3"/>
      <c r="IJ48" s="3"/>
      <c r="IK48" s="3"/>
      <c r="IL48" s="511" t="s">
        <v>248</v>
      </c>
      <c r="IM48" s="512"/>
      <c r="IN48" s="213">
        <f>SUM(IM45:IM46)</f>
        <v>0</v>
      </c>
      <c r="IO48" s="269"/>
      <c r="IP48" s="143"/>
      <c r="IQ48" s="3"/>
      <c r="IR48" s="3">
        <f>MAX(IN48)</f>
        <v>0</v>
      </c>
      <c r="IS48" s="220"/>
      <c r="IT48" s="281"/>
      <c r="IV48" s="241" t="s">
        <v>61</v>
      </c>
      <c r="IW48" s="2"/>
      <c r="IX48" s="3"/>
      <c r="IY48" s="3"/>
      <c r="IZ48" s="3"/>
      <c r="JA48" s="511" t="s">
        <v>248</v>
      </c>
      <c r="JB48" s="512"/>
      <c r="JC48" s="213">
        <f>SUM(JB45:JB46)</f>
        <v>0</v>
      </c>
      <c r="JD48" s="269"/>
      <c r="JE48" s="143"/>
      <c r="JF48" s="3"/>
      <c r="JG48" s="3">
        <f>MAX(JC48)</f>
        <v>0</v>
      </c>
      <c r="JH48" s="220"/>
      <c r="JI48" s="281"/>
    </row>
    <row r="49" spans="1:269" s="69" customFormat="1">
      <c r="A49" s="209"/>
      <c r="B49" s="212"/>
      <c r="C49" s="214"/>
      <c r="D49" s="214"/>
      <c r="E49" s="214"/>
      <c r="F49" s="214"/>
      <c r="G49" s="214"/>
      <c r="H49" s="214"/>
      <c r="I49" s="270"/>
      <c r="J49" s="210"/>
      <c r="K49" s="214"/>
      <c r="L49" s="214"/>
      <c r="M49" s="220"/>
      <c r="N49" s="281"/>
      <c r="P49" s="209"/>
      <c r="Q49" s="212"/>
      <c r="R49" s="214"/>
      <c r="S49" s="214"/>
      <c r="T49" s="214"/>
      <c r="U49" s="214"/>
      <c r="V49" s="214"/>
      <c r="W49" s="214"/>
      <c r="X49" s="270"/>
      <c r="Y49" s="210"/>
      <c r="Z49" s="214"/>
      <c r="AA49" s="214"/>
      <c r="AB49" s="220"/>
      <c r="AC49" s="281"/>
      <c r="AE49" s="209"/>
      <c r="AF49" s="212"/>
      <c r="AG49" s="214"/>
      <c r="AH49" s="214"/>
      <c r="AI49" s="214"/>
      <c r="AJ49" s="214"/>
      <c r="AK49" s="214"/>
      <c r="AL49" s="214"/>
      <c r="AM49" s="270"/>
      <c r="AN49" s="210"/>
      <c r="AO49" s="214"/>
      <c r="AP49" s="214"/>
      <c r="AQ49" s="220"/>
      <c r="AR49" s="281"/>
      <c r="AT49" s="209"/>
      <c r="AU49" s="212"/>
      <c r="AV49" s="214"/>
      <c r="AW49" s="214"/>
      <c r="AX49" s="214"/>
      <c r="AY49" s="214"/>
      <c r="AZ49" s="214"/>
      <c r="BA49" s="214"/>
      <c r="BB49" s="270"/>
      <c r="BC49" s="210"/>
      <c r="BD49" s="214"/>
      <c r="BE49" s="214"/>
      <c r="BF49" s="220"/>
      <c r="BG49" s="281"/>
      <c r="BI49" s="209"/>
      <c r="BJ49" s="212"/>
      <c r="BK49" s="214"/>
      <c r="BL49" s="214"/>
      <c r="BM49" s="214"/>
      <c r="BN49" s="214"/>
      <c r="BO49" s="214"/>
      <c r="BP49" s="214"/>
      <c r="BQ49" s="270"/>
      <c r="BR49" s="210"/>
      <c r="BS49" s="214"/>
      <c r="BT49" s="214"/>
      <c r="BU49" s="220"/>
      <c r="BV49" s="281"/>
      <c r="BX49" s="209"/>
      <c r="BY49" s="212"/>
      <c r="BZ49" s="214"/>
      <c r="CA49" s="214"/>
      <c r="CB49" s="214"/>
      <c r="CC49" s="214"/>
      <c r="CD49" s="214"/>
      <c r="CE49" s="214"/>
      <c r="CF49" s="270"/>
      <c r="CG49" s="210"/>
      <c r="CH49" s="214"/>
      <c r="CI49" s="214"/>
      <c r="CJ49" s="220"/>
      <c r="CK49" s="281"/>
      <c r="CM49" s="209"/>
      <c r="CN49" s="212"/>
      <c r="CO49" s="214"/>
      <c r="CP49" s="214"/>
      <c r="CQ49" s="214"/>
      <c r="CR49" s="214"/>
      <c r="CS49" s="214"/>
      <c r="CT49" s="214"/>
      <c r="CU49" s="270"/>
      <c r="CV49" s="210"/>
      <c r="CW49" s="214"/>
      <c r="CX49" s="214"/>
      <c r="CY49" s="220"/>
      <c r="CZ49" s="281"/>
      <c r="DB49" s="209"/>
      <c r="DC49" s="212"/>
      <c r="DD49" s="214"/>
      <c r="DE49" s="214"/>
      <c r="DF49" s="214"/>
      <c r="DG49" s="214"/>
      <c r="DH49" s="214"/>
      <c r="DI49" s="214"/>
      <c r="DJ49" s="270"/>
      <c r="DK49" s="210"/>
      <c r="DL49" s="214"/>
      <c r="DM49" s="214"/>
      <c r="DN49" s="220"/>
      <c r="DO49" s="281"/>
      <c r="DQ49" s="209"/>
      <c r="DR49" s="212"/>
      <c r="DS49" s="214"/>
      <c r="DT49" s="214"/>
      <c r="DU49" s="214"/>
      <c r="DV49" s="214"/>
      <c r="DW49" s="214"/>
      <c r="DX49" s="214"/>
      <c r="DY49" s="270"/>
      <c r="DZ49" s="210"/>
      <c r="EA49" s="214"/>
      <c r="EB49" s="214"/>
      <c r="EC49" s="220"/>
      <c r="ED49" s="281"/>
      <c r="EF49" s="209"/>
      <c r="EG49" s="212"/>
      <c r="EH49" s="214"/>
      <c r="EI49" s="214"/>
      <c r="EJ49" s="214"/>
      <c r="EK49" s="214"/>
      <c r="EL49" s="214"/>
      <c r="EM49" s="214"/>
      <c r="EN49" s="270"/>
      <c r="EO49" s="210"/>
      <c r="EP49" s="214"/>
      <c r="EQ49" s="214"/>
      <c r="ER49" s="220"/>
      <c r="ES49" s="281"/>
      <c r="EU49" s="209"/>
      <c r="EV49" s="212"/>
      <c r="EW49" s="214"/>
      <c r="EX49" s="214"/>
      <c r="EY49" s="214"/>
      <c r="EZ49" s="214"/>
      <c r="FA49" s="214"/>
      <c r="FB49" s="214"/>
      <c r="FC49" s="270"/>
      <c r="FD49" s="210"/>
      <c r="FE49" s="214"/>
      <c r="FF49" s="214"/>
      <c r="FG49" s="220"/>
      <c r="FH49" s="281"/>
      <c r="FJ49" s="209"/>
      <c r="FK49" s="212"/>
      <c r="FL49" s="214"/>
      <c r="FM49" s="214"/>
      <c r="FN49" s="214"/>
      <c r="FO49" s="214"/>
      <c r="FP49" s="214"/>
      <c r="FQ49" s="214"/>
      <c r="FR49" s="270"/>
      <c r="FS49" s="210"/>
      <c r="FT49" s="214"/>
      <c r="FU49" s="214"/>
      <c r="FV49" s="220"/>
      <c r="FW49" s="281"/>
      <c r="FY49" s="209"/>
      <c r="FZ49" s="212"/>
      <c r="GA49" s="214"/>
      <c r="GB49" s="214"/>
      <c r="GC49" s="214"/>
      <c r="GD49" s="214"/>
      <c r="GE49" s="214"/>
      <c r="GF49" s="214"/>
      <c r="GG49" s="270"/>
      <c r="GH49" s="210"/>
      <c r="GI49" s="214"/>
      <c r="GJ49" s="214"/>
      <c r="GK49" s="220"/>
      <c r="GL49" s="281"/>
      <c r="GN49" s="209"/>
      <c r="GO49" s="212"/>
      <c r="GP49" s="214"/>
      <c r="GQ49" s="214"/>
      <c r="GR49" s="214"/>
      <c r="GS49" s="214"/>
      <c r="GT49" s="214"/>
      <c r="GU49" s="214"/>
      <c r="GV49" s="270"/>
      <c r="GW49" s="210"/>
      <c r="GX49" s="214"/>
      <c r="GY49" s="214"/>
      <c r="GZ49" s="220"/>
      <c r="HA49" s="281"/>
      <c r="HC49" s="209"/>
      <c r="HD49" s="212"/>
      <c r="HE49" s="214"/>
      <c r="HF49" s="214"/>
      <c r="HG49" s="214"/>
      <c r="HH49" s="214"/>
      <c r="HI49" s="214"/>
      <c r="HJ49" s="214"/>
      <c r="HK49" s="270"/>
      <c r="HL49" s="210"/>
      <c r="HM49" s="214"/>
      <c r="HN49" s="214"/>
      <c r="HO49" s="220"/>
      <c r="HP49" s="281"/>
      <c r="HR49" s="209"/>
      <c r="HS49" s="212"/>
      <c r="HT49" s="214"/>
      <c r="HU49" s="214"/>
      <c r="HV49" s="214"/>
      <c r="HW49" s="214"/>
      <c r="HX49" s="214"/>
      <c r="HY49" s="214"/>
      <c r="HZ49" s="270"/>
      <c r="IA49" s="210"/>
      <c r="IB49" s="214"/>
      <c r="IC49" s="214"/>
      <c r="ID49" s="220"/>
      <c r="IE49" s="281"/>
      <c r="IG49" s="209"/>
      <c r="IH49" s="212"/>
      <c r="II49" s="214"/>
      <c r="IJ49" s="214"/>
      <c r="IK49" s="214"/>
      <c r="IL49" s="214"/>
      <c r="IM49" s="214"/>
      <c r="IN49" s="214"/>
      <c r="IO49" s="270"/>
      <c r="IP49" s="210"/>
      <c r="IQ49" s="214"/>
      <c r="IR49" s="214"/>
      <c r="IS49" s="220"/>
      <c r="IT49" s="281"/>
      <c r="IV49" s="209"/>
      <c r="IW49" s="212"/>
      <c r="IX49" s="214"/>
      <c r="IY49" s="214"/>
      <c r="IZ49" s="214"/>
      <c r="JA49" s="214"/>
      <c r="JB49" s="214"/>
      <c r="JC49" s="214"/>
      <c r="JD49" s="270"/>
      <c r="JE49" s="210"/>
      <c r="JF49" s="214"/>
      <c r="JG49" s="214"/>
      <c r="JH49" s="220"/>
      <c r="JI49" s="281"/>
    </row>
    <row r="50" spans="1:269">
      <c r="A50" s="208" t="s">
        <v>62</v>
      </c>
      <c r="B50" s="2"/>
      <c r="C50" s="3"/>
      <c r="D50" s="3"/>
      <c r="E50" s="3"/>
      <c r="F50" s="3"/>
      <c r="G50" s="3"/>
      <c r="H50" s="3"/>
      <c r="I50" s="270"/>
      <c r="J50" s="143"/>
      <c r="K50" s="3"/>
      <c r="L50" s="3"/>
      <c r="M50" s="220"/>
      <c r="N50" s="281"/>
      <c r="P50" s="208" t="s">
        <v>62</v>
      </c>
      <c r="Q50" s="2"/>
      <c r="R50" s="3"/>
      <c r="S50" s="3"/>
      <c r="T50" s="3"/>
      <c r="U50" s="3"/>
      <c r="V50" s="3"/>
      <c r="W50" s="3"/>
      <c r="X50" s="270"/>
      <c r="Y50" s="143"/>
      <c r="Z50" s="3"/>
      <c r="AA50" s="3"/>
      <c r="AB50" s="220"/>
      <c r="AC50" s="281"/>
      <c r="AE50" s="208" t="s">
        <v>62</v>
      </c>
      <c r="AF50" s="2"/>
      <c r="AG50" s="3"/>
      <c r="AH50" s="3"/>
      <c r="AI50" s="3"/>
      <c r="AJ50" s="3"/>
      <c r="AK50" s="3"/>
      <c r="AL50" s="3"/>
      <c r="AM50" s="270"/>
      <c r="AN50" s="143"/>
      <c r="AO50" s="3"/>
      <c r="AP50" s="3"/>
      <c r="AQ50" s="220"/>
      <c r="AR50" s="281"/>
      <c r="AT50" s="208" t="s">
        <v>62</v>
      </c>
      <c r="AU50" s="2"/>
      <c r="AV50" s="3"/>
      <c r="AW50" s="3"/>
      <c r="AX50" s="3"/>
      <c r="AY50" s="3"/>
      <c r="AZ50" s="3"/>
      <c r="BA50" s="3"/>
      <c r="BB50" s="270"/>
      <c r="BC50" s="143"/>
      <c r="BD50" s="3"/>
      <c r="BE50" s="3"/>
      <c r="BF50" s="220"/>
      <c r="BG50" s="281"/>
      <c r="BI50" s="208" t="s">
        <v>62</v>
      </c>
      <c r="BJ50" s="2"/>
      <c r="BK50" s="3"/>
      <c r="BL50" s="3"/>
      <c r="BM50" s="3"/>
      <c r="BN50" s="3"/>
      <c r="BO50" s="3"/>
      <c r="BP50" s="3"/>
      <c r="BQ50" s="270"/>
      <c r="BR50" s="143"/>
      <c r="BS50" s="3"/>
      <c r="BT50" s="3"/>
      <c r="BU50" s="220"/>
      <c r="BV50" s="281"/>
      <c r="BX50" s="208" t="s">
        <v>62</v>
      </c>
      <c r="BY50" s="2"/>
      <c r="BZ50" s="3"/>
      <c r="CA50" s="3"/>
      <c r="CB50" s="3"/>
      <c r="CC50" s="3"/>
      <c r="CD50" s="3"/>
      <c r="CE50" s="3"/>
      <c r="CF50" s="270"/>
      <c r="CG50" s="143"/>
      <c r="CH50" s="3"/>
      <c r="CI50" s="3"/>
      <c r="CJ50" s="220"/>
      <c r="CK50" s="281"/>
      <c r="CM50" s="208" t="s">
        <v>62</v>
      </c>
      <c r="CN50" s="2"/>
      <c r="CO50" s="3"/>
      <c r="CP50" s="3"/>
      <c r="CQ50" s="3"/>
      <c r="CR50" s="3"/>
      <c r="CS50" s="3"/>
      <c r="CT50" s="3"/>
      <c r="CU50" s="270"/>
      <c r="CV50" s="143"/>
      <c r="CW50" s="3"/>
      <c r="CX50" s="3"/>
      <c r="CY50" s="220"/>
      <c r="CZ50" s="281"/>
      <c r="DB50" s="208" t="s">
        <v>62</v>
      </c>
      <c r="DC50" s="2"/>
      <c r="DD50" s="3"/>
      <c r="DE50" s="3"/>
      <c r="DF50" s="3"/>
      <c r="DG50" s="3"/>
      <c r="DH50" s="3"/>
      <c r="DI50" s="3"/>
      <c r="DJ50" s="270"/>
      <c r="DK50" s="143"/>
      <c r="DL50" s="3"/>
      <c r="DM50" s="3"/>
      <c r="DN50" s="220"/>
      <c r="DO50" s="281"/>
      <c r="DQ50" s="208" t="s">
        <v>62</v>
      </c>
      <c r="DR50" s="2"/>
      <c r="DS50" s="3"/>
      <c r="DT50" s="3"/>
      <c r="DU50" s="3"/>
      <c r="DV50" s="3"/>
      <c r="DW50" s="3"/>
      <c r="DX50" s="3"/>
      <c r="DY50" s="270"/>
      <c r="DZ50" s="143"/>
      <c r="EA50" s="3"/>
      <c r="EB50" s="3"/>
      <c r="EC50" s="220"/>
      <c r="ED50" s="281"/>
      <c r="EF50" s="208" t="s">
        <v>62</v>
      </c>
      <c r="EG50" s="2"/>
      <c r="EH50" s="3"/>
      <c r="EI50" s="3"/>
      <c r="EJ50" s="3"/>
      <c r="EK50" s="3"/>
      <c r="EL50" s="3"/>
      <c r="EM50" s="3"/>
      <c r="EN50" s="270"/>
      <c r="EO50" s="143"/>
      <c r="EP50" s="3"/>
      <c r="EQ50" s="3"/>
      <c r="ER50" s="220"/>
      <c r="ES50" s="281"/>
      <c r="EU50" s="208" t="s">
        <v>62</v>
      </c>
      <c r="EV50" s="2"/>
      <c r="EW50" s="3"/>
      <c r="EX50" s="3"/>
      <c r="EY50" s="3"/>
      <c r="EZ50" s="3"/>
      <c r="FA50" s="3"/>
      <c r="FB50" s="3"/>
      <c r="FC50" s="270"/>
      <c r="FD50" s="143"/>
      <c r="FE50" s="3"/>
      <c r="FF50" s="3"/>
      <c r="FG50" s="220"/>
      <c r="FH50" s="281"/>
      <c r="FJ50" s="208" t="s">
        <v>62</v>
      </c>
      <c r="FK50" s="2"/>
      <c r="FL50" s="3"/>
      <c r="FM50" s="3"/>
      <c r="FN50" s="3"/>
      <c r="FO50" s="3"/>
      <c r="FP50" s="3"/>
      <c r="FQ50" s="3"/>
      <c r="FR50" s="270"/>
      <c r="FS50" s="143"/>
      <c r="FT50" s="3"/>
      <c r="FU50" s="3"/>
      <c r="FV50" s="220"/>
      <c r="FW50" s="281"/>
      <c r="FY50" s="208" t="s">
        <v>62</v>
      </c>
      <c r="FZ50" s="2"/>
      <c r="GA50" s="3"/>
      <c r="GB50" s="3"/>
      <c r="GC50" s="3"/>
      <c r="GD50" s="3"/>
      <c r="GE50" s="3"/>
      <c r="GF50" s="3"/>
      <c r="GG50" s="270"/>
      <c r="GH50" s="143"/>
      <c r="GI50" s="3"/>
      <c r="GJ50" s="3"/>
      <c r="GK50" s="220"/>
      <c r="GL50" s="281"/>
      <c r="GN50" s="208" t="s">
        <v>62</v>
      </c>
      <c r="GO50" s="2"/>
      <c r="GP50" s="3"/>
      <c r="GQ50" s="3"/>
      <c r="GR50" s="3"/>
      <c r="GS50" s="3"/>
      <c r="GT50" s="3"/>
      <c r="GU50" s="3"/>
      <c r="GV50" s="270"/>
      <c r="GW50" s="143"/>
      <c r="GX50" s="3"/>
      <c r="GY50" s="3"/>
      <c r="GZ50" s="220"/>
      <c r="HA50" s="281"/>
      <c r="HC50" s="208" t="s">
        <v>62</v>
      </c>
      <c r="HD50" s="2"/>
      <c r="HE50" s="3"/>
      <c r="HF50" s="3"/>
      <c r="HG50" s="3"/>
      <c r="HH50" s="3"/>
      <c r="HI50" s="3"/>
      <c r="HJ50" s="3"/>
      <c r="HK50" s="270"/>
      <c r="HL50" s="143"/>
      <c r="HM50" s="3"/>
      <c r="HN50" s="3"/>
      <c r="HO50" s="220"/>
      <c r="HP50" s="281"/>
      <c r="HR50" s="208" t="s">
        <v>62</v>
      </c>
      <c r="HS50" s="2"/>
      <c r="HT50" s="3"/>
      <c r="HU50" s="3"/>
      <c r="HV50" s="3"/>
      <c r="HW50" s="3"/>
      <c r="HX50" s="3"/>
      <c r="HY50" s="3"/>
      <c r="HZ50" s="270"/>
      <c r="IA50" s="143"/>
      <c r="IB50" s="3"/>
      <c r="IC50" s="3"/>
      <c r="ID50" s="220"/>
      <c r="IE50" s="281"/>
      <c r="IG50" s="208" t="s">
        <v>62</v>
      </c>
      <c r="IH50" s="2"/>
      <c r="II50" s="3"/>
      <c r="IJ50" s="3"/>
      <c r="IK50" s="3"/>
      <c r="IL50" s="3"/>
      <c r="IM50" s="3"/>
      <c r="IN50" s="3"/>
      <c r="IO50" s="270"/>
      <c r="IP50" s="143"/>
      <c r="IQ50" s="3"/>
      <c r="IR50" s="3"/>
      <c r="IS50" s="220"/>
      <c r="IT50" s="281"/>
      <c r="IV50" s="208" t="s">
        <v>62</v>
      </c>
      <c r="IW50" s="2"/>
      <c r="IX50" s="3"/>
      <c r="IY50" s="3"/>
      <c r="IZ50" s="3"/>
      <c r="JA50" s="3"/>
      <c r="JB50" s="3"/>
      <c r="JC50" s="3"/>
      <c r="JD50" s="270"/>
      <c r="JE50" s="143"/>
      <c r="JF50" s="3"/>
      <c r="JG50" s="3"/>
      <c r="JH50" s="220"/>
      <c r="JI50" s="281"/>
    </row>
    <row r="51" spans="1:269" s="69" customFormat="1">
      <c r="A51" s="98" t="s">
        <v>27</v>
      </c>
      <c r="B51" s="225">
        <v>110</v>
      </c>
      <c r="C51" s="225">
        <v>113</v>
      </c>
      <c r="D51" s="225">
        <v>122</v>
      </c>
      <c r="E51" s="225">
        <v>89</v>
      </c>
      <c r="F51" s="225">
        <v>134</v>
      </c>
      <c r="G51" s="102">
        <f>SUM(B51:F51)</f>
        <v>568</v>
      </c>
      <c r="H51" s="102"/>
      <c r="I51" s="267"/>
      <c r="J51" s="206">
        <f>MAX(B51:F51)</f>
        <v>134</v>
      </c>
      <c r="K51" s="3"/>
      <c r="L51" s="3"/>
      <c r="M51" s="220"/>
      <c r="N51" s="281"/>
      <c r="P51" s="98" t="s">
        <v>27</v>
      </c>
      <c r="Q51" s="225">
        <v>99</v>
      </c>
      <c r="R51" s="225">
        <v>119</v>
      </c>
      <c r="S51" s="225">
        <v>97</v>
      </c>
      <c r="T51" s="225">
        <v>118</v>
      </c>
      <c r="U51" s="225">
        <v>124</v>
      </c>
      <c r="V51" s="102">
        <f>SUM(Q51:U51)</f>
        <v>557</v>
      </c>
      <c r="W51" s="102"/>
      <c r="X51" s="267"/>
      <c r="Y51" s="206">
        <f>MAX(Q51:U51)</f>
        <v>124</v>
      </c>
      <c r="Z51" s="3"/>
      <c r="AA51" s="3"/>
      <c r="AB51" s="220"/>
      <c r="AC51" s="281"/>
      <c r="AE51" s="98" t="s">
        <v>27</v>
      </c>
      <c r="AF51" s="225">
        <v>111</v>
      </c>
      <c r="AG51" s="225">
        <v>101</v>
      </c>
      <c r="AH51" s="225">
        <v>112</v>
      </c>
      <c r="AI51" s="225">
        <v>95</v>
      </c>
      <c r="AJ51" s="225">
        <v>108</v>
      </c>
      <c r="AK51" s="102">
        <f>SUM(AF51:AJ51)</f>
        <v>527</v>
      </c>
      <c r="AL51" s="102"/>
      <c r="AM51" s="267"/>
      <c r="AN51" s="206">
        <f>MAX(AF51:AJ51)</f>
        <v>112</v>
      </c>
      <c r="AO51" s="3"/>
      <c r="AP51" s="3"/>
      <c r="AQ51" s="220"/>
      <c r="AR51" s="281"/>
      <c r="AT51" s="98" t="s">
        <v>27</v>
      </c>
      <c r="AU51" s="225">
        <v>96</v>
      </c>
      <c r="AV51" s="225">
        <v>105</v>
      </c>
      <c r="AW51" s="225">
        <v>128</v>
      </c>
      <c r="AX51" s="225">
        <v>94</v>
      </c>
      <c r="AY51" s="225">
        <v>114</v>
      </c>
      <c r="AZ51" s="102">
        <f>SUM(AU51:AY51)</f>
        <v>537</v>
      </c>
      <c r="BA51" s="102"/>
      <c r="BB51" s="267"/>
      <c r="BC51" s="206">
        <f>MAX(AU51:AY51)</f>
        <v>128</v>
      </c>
      <c r="BD51" s="3"/>
      <c r="BE51" s="3"/>
      <c r="BF51" s="220"/>
      <c r="BG51" s="281"/>
      <c r="BI51" s="117" t="s">
        <v>92</v>
      </c>
      <c r="BJ51" s="225">
        <v>128</v>
      </c>
      <c r="BK51" s="225">
        <v>132</v>
      </c>
      <c r="BL51" s="225">
        <v>131</v>
      </c>
      <c r="BM51" s="225">
        <v>111</v>
      </c>
      <c r="BN51" s="225">
        <v>105</v>
      </c>
      <c r="BO51" s="102">
        <f>SUM(BJ51:BN51)</f>
        <v>607</v>
      </c>
      <c r="BP51" s="102"/>
      <c r="BQ51" s="267"/>
      <c r="BR51" s="206">
        <f>MAX(BJ51:BN51)</f>
        <v>132</v>
      </c>
      <c r="BS51" s="3"/>
      <c r="BT51" s="3"/>
      <c r="BU51" s="220"/>
      <c r="BV51" s="281"/>
      <c r="BX51" s="117" t="s">
        <v>92</v>
      </c>
      <c r="BY51" s="225">
        <v>135</v>
      </c>
      <c r="BZ51" s="225">
        <v>148</v>
      </c>
      <c r="CA51" s="225">
        <v>158</v>
      </c>
      <c r="CB51" s="225">
        <v>125</v>
      </c>
      <c r="CC51" s="225">
        <v>131</v>
      </c>
      <c r="CD51" s="102">
        <f>SUM(BY51:CC51)</f>
        <v>697</v>
      </c>
      <c r="CE51" s="102"/>
      <c r="CF51" s="267"/>
      <c r="CG51" s="206">
        <f>MAX(BY51:CC51)</f>
        <v>158</v>
      </c>
      <c r="CH51" s="3"/>
      <c r="CI51" s="3"/>
      <c r="CJ51" s="220"/>
      <c r="CK51" s="281"/>
      <c r="CM51" s="98" t="s">
        <v>27</v>
      </c>
      <c r="CN51" s="225">
        <v>96</v>
      </c>
      <c r="CO51" s="225">
        <v>93</v>
      </c>
      <c r="CP51" s="225">
        <v>128</v>
      </c>
      <c r="CQ51" s="225">
        <v>122</v>
      </c>
      <c r="CR51" s="225">
        <v>120</v>
      </c>
      <c r="CS51" s="102">
        <f>SUM(CN51:CR51)</f>
        <v>559</v>
      </c>
      <c r="CT51" s="102"/>
      <c r="CU51" s="267"/>
      <c r="CV51" s="206">
        <f>MAX(CN51:CR51)</f>
        <v>128</v>
      </c>
      <c r="CW51" s="3"/>
      <c r="CX51" s="3"/>
      <c r="CY51" s="220"/>
      <c r="CZ51" s="281"/>
      <c r="DB51" s="98" t="s">
        <v>27</v>
      </c>
      <c r="DC51" s="225">
        <v>108</v>
      </c>
      <c r="DD51" s="225">
        <v>106</v>
      </c>
      <c r="DE51" s="225">
        <v>112</v>
      </c>
      <c r="DF51" s="225">
        <v>124</v>
      </c>
      <c r="DG51" s="225">
        <v>97</v>
      </c>
      <c r="DH51" s="102">
        <f>SUM(DC51:DG51)</f>
        <v>547</v>
      </c>
      <c r="DI51" s="102"/>
      <c r="DJ51" s="267"/>
      <c r="DK51" s="206">
        <f>MAX(DC51:DG51)</f>
        <v>124</v>
      </c>
      <c r="DL51" s="3"/>
      <c r="DM51" s="3"/>
      <c r="DN51" s="220"/>
      <c r="DO51" s="281"/>
      <c r="DQ51" s="98" t="s">
        <v>27</v>
      </c>
      <c r="DR51" s="225">
        <v>123</v>
      </c>
      <c r="DS51" s="225">
        <v>122</v>
      </c>
      <c r="DT51" s="225">
        <v>120</v>
      </c>
      <c r="DU51" s="225">
        <v>117</v>
      </c>
      <c r="DV51" s="225">
        <v>128</v>
      </c>
      <c r="DW51" s="102">
        <f>SUM(DR51:DV51)</f>
        <v>610</v>
      </c>
      <c r="DX51" s="102"/>
      <c r="DY51" s="267"/>
      <c r="DZ51" s="206">
        <f>MAX(DR51:DV51)</f>
        <v>128</v>
      </c>
      <c r="EA51" s="3"/>
      <c r="EB51" s="3"/>
      <c r="EC51" s="220"/>
      <c r="ED51" s="281"/>
      <c r="EF51" s="98" t="s">
        <v>27</v>
      </c>
      <c r="EG51" s="225">
        <v>114</v>
      </c>
      <c r="EH51" s="225">
        <v>97</v>
      </c>
      <c r="EI51" s="225">
        <v>99</v>
      </c>
      <c r="EJ51" s="225">
        <v>127</v>
      </c>
      <c r="EK51" s="225">
        <v>109</v>
      </c>
      <c r="EL51" s="102">
        <f>SUM(EG51:EK51)</f>
        <v>546</v>
      </c>
      <c r="EM51" s="102"/>
      <c r="EN51" s="267"/>
      <c r="EO51" s="206">
        <f>MAX(EG51:EK51)</f>
        <v>127</v>
      </c>
      <c r="EP51" s="3"/>
      <c r="EQ51" s="3"/>
      <c r="ER51" s="220"/>
      <c r="ES51" s="281"/>
      <c r="EU51" s="117" t="s">
        <v>444</v>
      </c>
      <c r="EV51" s="225">
        <v>121</v>
      </c>
      <c r="EW51" s="225">
        <v>147</v>
      </c>
      <c r="EX51" s="225">
        <v>114</v>
      </c>
      <c r="EY51" s="225">
        <v>132</v>
      </c>
      <c r="EZ51" s="225">
        <v>108</v>
      </c>
      <c r="FA51" s="102">
        <f>SUM(EV51:EZ51)</f>
        <v>622</v>
      </c>
      <c r="FB51" s="102"/>
      <c r="FC51" s="267"/>
      <c r="FD51" s="206">
        <f>MAX(EV51:EZ51)</f>
        <v>147</v>
      </c>
      <c r="FE51" s="3"/>
      <c r="FF51" s="3"/>
      <c r="FG51" s="220"/>
      <c r="FH51" s="281"/>
      <c r="FJ51" s="98" t="s">
        <v>468</v>
      </c>
      <c r="FK51" s="225">
        <v>89</v>
      </c>
      <c r="FL51" s="225">
        <v>94</v>
      </c>
      <c r="FM51" s="225">
        <v>119</v>
      </c>
      <c r="FN51" s="225">
        <v>88</v>
      </c>
      <c r="FO51" s="225">
        <v>108</v>
      </c>
      <c r="FP51" s="102">
        <f>SUM(FK51:FO51)</f>
        <v>498</v>
      </c>
      <c r="FQ51" s="102"/>
      <c r="FR51" s="267"/>
      <c r="FS51" s="206">
        <f>MAX(FK51:FO51)</f>
        <v>119</v>
      </c>
      <c r="FT51" s="3"/>
      <c r="FU51" s="3"/>
      <c r="FV51" s="220"/>
      <c r="FW51" s="281"/>
      <c r="FY51" s="98" t="s">
        <v>468</v>
      </c>
      <c r="FZ51" s="225">
        <v>109</v>
      </c>
      <c r="GA51" s="225">
        <v>100</v>
      </c>
      <c r="GB51" s="225">
        <v>102</v>
      </c>
      <c r="GC51" s="225">
        <v>92</v>
      </c>
      <c r="GD51" s="225">
        <v>137</v>
      </c>
      <c r="GE51" s="102">
        <f>SUM(FZ51:GD51)</f>
        <v>540</v>
      </c>
      <c r="GF51" s="102"/>
      <c r="GG51" s="267"/>
      <c r="GH51" s="206">
        <f>MAX(FZ51:GD51)</f>
        <v>137</v>
      </c>
      <c r="GI51" s="3"/>
      <c r="GJ51" s="3"/>
      <c r="GK51" s="220"/>
      <c r="GL51" s="281"/>
      <c r="GN51" s="98" t="s">
        <v>468</v>
      </c>
      <c r="GO51" s="225"/>
      <c r="GP51" s="225"/>
      <c r="GQ51" s="225"/>
      <c r="GR51" s="225"/>
      <c r="GS51" s="225"/>
      <c r="GT51" s="102">
        <f>SUM(GO51:GS51)</f>
        <v>0</v>
      </c>
      <c r="GU51" s="102"/>
      <c r="GV51" s="267"/>
      <c r="GW51" s="206">
        <f>MAX(GO51:GS51)</f>
        <v>0</v>
      </c>
      <c r="GX51" s="3"/>
      <c r="GY51" s="3"/>
      <c r="GZ51" s="220"/>
      <c r="HA51" s="281"/>
      <c r="HC51" s="98" t="s">
        <v>468</v>
      </c>
      <c r="HD51" s="225"/>
      <c r="HE51" s="225"/>
      <c r="HF51" s="225"/>
      <c r="HG51" s="225"/>
      <c r="HH51" s="225"/>
      <c r="HI51" s="102">
        <f>SUM(HD51:HH51)</f>
        <v>0</v>
      </c>
      <c r="HJ51" s="102"/>
      <c r="HK51" s="267"/>
      <c r="HL51" s="206">
        <f>MAX(HD51:HH51)</f>
        <v>0</v>
      </c>
      <c r="HM51" s="3"/>
      <c r="HN51" s="3"/>
      <c r="HO51" s="220"/>
      <c r="HP51" s="281"/>
      <c r="HR51" s="98" t="s">
        <v>468</v>
      </c>
      <c r="HS51" s="225"/>
      <c r="HT51" s="225"/>
      <c r="HU51" s="225"/>
      <c r="HV51" s="225"/>
      <c r="HW51" s="225"/>
      <c r="HX51" s="102">
        <f>SUM(HS51:HW51)</f>
        <v>0</v>
      </c>
      <c r="HY51" s="102"/>
      <c r="HZ51" s="267"/>
      <c r="IA51" s="206">
        <f>MAX(HS51:HW51)</f>
        <v>0</v>
      </c>
      <c r="IB51" s="3"/>
      <c r="IC51" s="3"/>
      <c r="ID51" s="220"/>
      <c r="IE51" s="281"/>
      <c r="IG51" s="98" t="s">
        <v>468</v>
      </c>
      <c r="IH51" s="225"/>
      <c r="II51" s="225"/>
      <c r="IJ51" s="225"/>
      <c r="IK51" s="225"/>
      <c r="IL51" s="225"/>
      <c r="IM51" s="102">
        <f>SUM(IH51:IL51)</f>
        <v>0</v>
      </c>
      <c r="IN51" s="102"/>
      <c r="IO51" s="267"/>
      <c r="IP51" s="206">
        <f>MAX(IH51:IL51)</f>
        <v>0</v>
      </c>
      <c r="IQ51" s="3"/>
      <c r="IR51" s="3"/>
      <c r="IS51" s="220"/>
      <c r="IT51" s="281"/>
      <c r="IV51" s="98" t="s">
        <v>468</v>
      </c>
      <c r="IW51" s="225"/>
      <c r="IX51" s="225"/>
      <c r="IY51" s="225"/>
      <c r="IZ51" s="225"/>
      <c r="JA51" s="225"/>
      <c r="JB51" s="102">
        <f>SUM(IW51:JA51)</f>
        <v>0</v>
      </c>
      <c r="JC51" s="102"/>
      <c r="JD51" s="267"/>
      <c r="JE51" s="206">
        <f>MAX(IW51:JA51)</f>
        <v>0</v>
      </c>
      <c r="JF51" s="3"/>
      <c r="JG51" s="3"/>
      <c r="JH51" s="220"/>
      <c r="JI51" s="281"/>
    </row>
    <row r="52" spans="1:269" s="69" customFormat="1">
      <c r="A52" s="98" t="s">
        <v>28</v>
      </c>
      <c r="B52" s="225">
        <v>96</v>
      </c>
      <c r="C52" s="225">
        <v>115</v>
      </c>
      <c r="D52" s="225">
        <v>129</v>
      </c>
      <c r="E52" s="225">
        <v>110</v>
      </c>
      <c r="F52" s="225">
        <v>108</v>
      </c>
      <c r="G52" s="102">
        <f>SUM(B52:F52)</f>
        <v>558</v>
      </c>
      <c r="H52" s="102"/>
      <c r="I52" s="267"/>
      <c r="J52" s="206">
        <f>MAX(B52:F52)</f>
        <v>129</v>
      </c>
      <c r="K52" s="3"/>
      <c r="L52" s="3"/>
      <c r="M52" s="220"/>
      <c r="N52" s="281"/>
      <c r="P52" s="98" t="s">
        <v>28</v>
      </c>
      <c r="Q52" s="225">
        <v>120</v>
      </c>
      <c r="R52" s="225">
        <v>114</v>
      </c>
      <c r="S52" s="225">
        <v>130</v>
      </c>
      <c r="T52" s="225">
        <v>122</v>
      </c>
      <c r="U52" s="225">
        <v>112</v>
      </c>
      <c r="V52" s="102">
        <f>SUM(Q52:U52)</f>
        <v>598</v>
      </c>
      <c r="W52" s="102"/>
      <c r="X52" s="267"/>
      <c r="Y52" s="206">
        <f>MAX(Q52:U52)</f>
        <v>130</v>
      </c>
      <c r="Z52" s="3"/>
      <c r="AA52" s="3"/>
      <c r="AB52" s="220"/>
      <c r="AC52" s="281"/>
      <c r="AE52" s="98" t="s">
        <v>28</v>
      </c>
      <c r="AF52" s="225">
        <v>110</v>
      </c>
      <c r="AG52" s="225">
        <v>115</v>
      </c>
      <c r="AH52" s="225">
        <v>126</v>
      </c>
      <c r="AI52" s="225">
        <v>139</v>
      </c>
      <c r="AJ52" s="225">
        <v>103</v>
      </c>
      <c r="AK52" s="102">
        <f>SUM(AF52:AJ52)</f>
        <v>593</v>
      </c>
      <c r="AL52" s="102"/>
      <c r="AM52" s="267"/>
      <c r="AN52" s="206">
        <f>MAX(AF52:AJ52)</f>
        <v>139</v>
      </c>
      <c r="AO52" s="3"/>
      <c r="AP52" s="3"/>
      <c r="AQ52" s="220"/>
      <c r="AR52" s="281"/>
      <c r="AT52" s="98" t="s">
        <v>28</v>
      </c>
      <c r="AU52" s="225">
        <v>125</v>
      </c>
      <c r="AV52" s="225">
        <v>89</v>
      </c>
      <c r="AW52" s="225">
        <v>132</v>
      </c>
      <c r="AX52" s="225">
        <v>98</v>
      </c>
      <c r="AY52" s="225">
        <v>128</v>
      </c>
      <c r="AZ52" s="102">
        <f>SUM(AU52:AY52)</f>
        <v>572</v>
      </c>
      <c r="BA52" s="102"/>
      <c r="BB52" s="267"/>
      <c r="BC52" s="206">
        <f>MAX(AU52:AY52)</f>
        <v>132</v>
      </c>
      <c r="BD52" s="3"/>
      <c r="BE52" s="3"/>
      <c r="BF52" s="220"/>
      <c r="BG52" s="281"/>
      <c r="BI52" s="98" t="s">
        <v>28</v>
      </c>
      <c r="BJ52" s="225">
        <v>118</v>
      </c>
      <c r="BK52" s="225">
        <v>157</v>
      </c>
      <c r="BL52" s="225">
        <v>113</v>
      </c>
      <c r="BM52" s="225">
        <v>96</v>
      </c>
      <c r="BN52" s="225">
        <v>88</v>
      </c>
      <c r="BO52" s="102">
        <f>SUM(BJ52:BN52)</f>
        <v>572</v>
      </c>
      <c r="BP52" s="102"/>
      <c r="BQ52" s="267"/>
      <c r="BR52" s="206">
        <f>MAX(BJ52:BN52)</f>
        <v>157</v>
      </c>
      <c r="BS52" s="3"/>
      <c r="BT52" s="3"/>
      <c r="BU52" s="220"/>
      <c r="BV52" s="281"/>
      <c r="BX52" s="98" t="s">
        <v>28</v>
      </c>
      <c r="BY52" s="225">
        <v>101</v>
      </c>
      <c r="BZ52" s="225">
        <v>132</v>
      </c>
      <c r="CA52" s="225">
        <v>109</v>
      </c>
      <c r="CB52" s="225">
        <v>100</v>
      </c>
      <c r="CC52" s="225">
        <v>122</v>
      </c>
      <c r="CD52" s="102">
        <f>SUM(BY52:CC52)</f>
        <v>564</v>
      </c>
      <c r="CE52" s="102"/>
      <c r="CF52" s="267"/>
      <c r="CG52" s="206">
        <f>MAX(BY52:CC52)</f>
        <v>132</v>
      </c>
      <c r="CH52" s="3"/>
      <c r="CI52" s="3"/>
      <c r="CJ52" s="220"/>
      <c r="CK52" s="281"/>
      <c r="CM52" s="98" t="s">
        <v>28</v>
      </c>
      <c r="CN52" s="225">
        <v>131</v>
      </c>
      <c r="CO52" s="225">
        <v>112</v>
      </c>
      <c r="CP52" s="225">
        <v>125</v>
      </c>
      <c r="CQ52" s="225">
        <v>131</v>
      </c>
      <c r="CR52" s="225">
        <v>119</v>
      </c>
      <c r="CS52" s="102">
        <f>SUM(CN52:CR52)</f>
        <v>618</v>
      </c>
      <c r="CT52" s="102"/>
      <c r="CU52" s="267"/>
      <c r="CV52" s="206">
        <f>MAX(CN52:CR52)</f>
        <v>131</v>
      </c>
      <c r="CW52" s="3"/>
      <c r="CX52" s="3"/>
      <c r="CY52" s="220"/>
      <c r="CZ52" s="281"/>
      <c r="DB52" s="98" t="s">
        <v>28</v>
      </c>
      <c r="DC52" s="225">
        <v>104</v>
      </c>
      <c r="DD52" s="225">
        <v>132</v>
      </c>
      <c r="DE52" s="225">
        <v>127</v>
      </c>
      <c r="DF52" s="225">
        <v>143</v>
      </c>
      <c r="DG52" s="225">
        <v>110</v>
      </c>
      <c r="DH52" s="102">
        <f>SUM(DC52:DG52)</f>
        <v>616</v>
      </c>
      <c r="DI52" s="102"/>
      <c r="DJ52" s="267"/>
      <c r="DK52" s="206">
        <f>MAX(DC52:DG52)</f>
        <v>143</v>
      </c>
      <c r="DL52" s="3"/>
      <c r="DM52" s="3"/>
      <c r="DN52" s="220"/>
      <c r="DO52" s="281"/>
      <c r="DQ52" s="98" t="s">
        <v>28</v>
      </c>
      <c r="DR52" s="225">
        <v>118</v>
      </c>
      <c r="DS52" s="225">
        <v>129</v>
      </c>
      <c r="DT52" s="225">
        <v>104</v>
      </c>
      <c r="DU52" s="225">
        <v>105</v>
      </c>
      <c r="DV52" s="225">
        <v>125</v>
      </c>
      <c r="DW52" s="102">
        <f>SUM(DR52:DV52)</f>
        <v>581</v>
      </c>
      <c r="DX52" s="102"/>
      <c r="DY52" s="267"/>
      <c r="DZ52" s="206">
        <f>MAX(DR52:DV52)</f>
        <v>129</v>
      </c>
      <c r="EA52" s="3"/>
      <c r="EB52" s="3"/>
      <c r="EC52" s="220"/>
      <c r="ED52" s="281"/>
      <c r="EF52" s="98" t="s">
        <v>28</v>
      </c>
      <c r="EG52" s="225">
        <v>109</v>
      </c>
      <c r="EH52" s="225">
        <v>102</v>
      </c>
      <c r="EI52" s="225">
        <v>90</v>
      </c>
      <c r="EJ52" s="225">
        <v>121</v>
      </c>
      <c r="EK52" s="225">
        <v>104</v>
      </c>
      <c r="EL52" s="102">
        <f>SUM(EG52:EK52)</f>
        <v>526</v>
      </c>
      <c r="EM52" s="102"/>
      <c r="EN52" s="267"/>
      <c r="EO52" s="206">
        <f>MAX(EG52:EK52)</f>
        <v>121</v>
      </c>
      <c r="EP52" s="3"/>
      <c r="EQ52" s="3"/>
      <c r="ER52" s="220"/>
      <c r="ES52" s="281"/>
      <c r="EU52" s="98" t="s">
        <v>28</v>
      </c>
      <c r="EV52" s="225">
        <v>102</v>
      </c>
      <c r="EW52" s="225">
        <v>90</v>
      </c>
      <c r="EX52" s="225">
        <v>111</v>
      </c>
      <c r="EY52" s="225">
        <v>135</v>
      </c>
      <c r="EZ52" s="225">
        <v>103</v>
      </c>
      <c r="FA52" s="102">
        <f>SUM(EV52:EZ52)</f>
        <v>541</v>
      </c>
      <c r="FB52" s="102"/>
      <c r="FC52" s="267"/>
      <c r="FD52" s="206">
        <f>MAX(EV52:EZ52)</f>
        <v>135</v>
      </c>
      <c r="FE52" s="3"/>
      <c r="FF52" s="3"/>
      <c r="FG52" s="220"/>
      <c r="FH52" s="281"/>
      <c r="FJ52" s="98" t="s">
        <v>28</v>
      </c>
      <c r="FK52" s="225">
        <v>88</v>
      </c>
      <c r="FL52" s="225">
        <v>112</v>
      </c>
      <c r="FM52" s="225">
        <v>104</v>
      </c>
      <c r="FN52" s="225">
        <v>116</v>
      </c>
      <c r="FO52" s="225">
        <v>117</v>
      </c>
      <c r="FP52" s="102">
        <f>SUM(FK52:FO52)</f>
        <v>537</v>
      </c>
      <c r="FQ52" s="102"/>
      <c r="FR52" s="267"/>
      <c r="FS52" s="206">
        <f>MAX(FK52:FO52)</f>
        <v>117</v>
      </c>
      <c r="FT52" s="3"/>
      <c r="FU52" s="3"/>
      <c r="FV52" s="220"/>
      <c r="FW52" s="281"/>
      <c r="FY52" s="98" t="s">
        <v>28</v>
      </c>
      <c r="FZ52" s="225">
        <v>100</v>
      </c>
      <c r="GA52" s="225">
        <v>83</v>
      </c>
      <c r="GB52" s="225">
        <v>123</v>
      </c>
      <c r="GC52" s="225">
        <v>123</v>
      </c>
      <c r="GD52" s="225">
        <v>117</v>
      </c>
      <c r="GE52" s="102">
        <f>SUM(FZ52:GD52)</f>
        <v>546</v>
      </c>
      <c r="GF52" s="102"/>
      <c r="GG52" s="267"/>
      <c r="GH52" s="206">
        <f>MAX(FZ52:GD52)</f>
        <v>123</v>
      </c>
      <c r="GI52" s="3"/>
      <c r="GJ52" s="3"/>
      <c r="GK52" s="220"/>
      <c r="GL52" s="281"/>
      <c r="GN52" s="98" t="s">
        <v>28</v>
      </c>
      <c r="GO52" s="225"/>
      <c r="GP52" s="225"/>
      <c r="GQ52" s="225"/>
      <c r="GR52" s="225"/>
      <c r="GS52" s="225"/>
      <c r="GT52" s="102">
        <f>SUM(GO52:GS52)</f>
        <v>0</v>
      </c>
      <c r="GU52" s="102"/>
      <c r="GV52" s="267"/>
      <c r="GW52" s="206">
        <f>MAX(GO52:GS52)</f>
        <v>0</v>
      </c>
      <c r="GX52" s="3"/>
      <c r="GY52" s="3"/>
      <c r="GZ52" s="220"/>
      <c r="HA52" s="281"/>
      <c r="HC52" s="98" t="s">
        <v>28</v>
      </c>
      <c r="HD52" s="225"/>
      <c r="HE52" s="225"/>
      <c r="HF52" s="225"/>
      <c r="HG52" s="225"/>
      <c r="HH52" s="225"/>
      <c r="HI52" s="102">
        <f>SUM(HD52:HH52)</f>
        <v>0</v>
      </c>
      <c r="HJ52" s="102"/>
      <c r="HK52" s="267"/>
      <c r="HL52" s="206">
        <f>MAX(HD52:HH52)</f>
        <v>0</v>
      </c>
      <c r="HM52" s="3"/>
      <c r="HN52" s="3"/>
      <c r="HO52" s="220"/>
      <c r="HP52" s="281"/>
      <c r="HR52" s="98" t="s">
        <v>28</v>
      </c>
      <c r="HS52" s="225"/>
      <c r="HT52" s="225"/>
      <c r="HU52" s="225"/>
      <c r="HV52" s="225"/>
      <c r="HW52" s="225"/>
      <c r="HX52" s="102">
        <f>SUM(HS52:HW52)</f>
        <v>0</v>
      </c>
      <c r="HY52" s="102"/>
      <c r="HZ52" s="267"/>
      <c r="IA52" s="206">
        <f>MAX(HS52:HW52)</f>
        <v>0</v>
      </c>
      <c r="IB52" s="3"/>
      <c r="IC52" s="3"/>
      <c r="ID52" s="220"/>
      <c r="IE52" s="281"/>
      <c r="IG52" s="98" t="s">
        <v>28</v>
      </c>
      <c r="IH52" s="225"/>
      <c r="II52" s="225"/>
      <c r="IJ52" s="225"/>
      <c r="IK52" s="225"/>
      <c r="IL52" s="225"/>
      <c r="IM52" s="102">
        <f>SUM(IH52:IL52)</f>
        <v>0</v>
      </c>
      <c r="IN52" s="102"/>
      <c r="IO52" s="267"/>
      <c r="IP52" s="206">
        <f>MAX(IH52:IL52)</f>
        <v>0</v>
      </c>
      <c r="IQ52" s="3"/>
      <c r="IR52" s="3"/>
      <c r="IS52" s="220"/>
      <c r="IT52" s="281"/>
      <c r="IV52" s="98" t="s">
        <v>28</v>
      </c>
      <c r="IW52" s="225"/>
      <c r="IX52" s="225"/>
      <c r="IY52" s="225"/>
      <c r="IZ52" s="225"/>
      <c r="JA52" s="225"/>
      <c r="JB52" s="102">
        <f>SUM(IW52:JA52)</f>
        <v>0</v>
      </c>
      <c r="JC52" s="102"/>
      <c r="JD52" s="267"/>
      <c r="JE52" s="206">
        <f>MAX(IW52:JA52)</f>
        <v>0</v>
      </c>
      <c r="JF52" s="3"/>
      <c r="JG52" s="3"/>
      <c r="JH52" s="220"/>
      <c r="JI52" s="281"/>
    </row>
    <row r="53" spans="1:269" s="69" customFormat="1">
      <c r="A53" s="241" t="s">
        <v>62</v>
      </c>
      <c r="B53" s="3">
        <f t="shared" ref="B53:C53" si="164">SUM(B51:B52)</f>
        <v>206</v>
      </c>
      <c r="C53" s="3">
        <f t="shared" si="164"/>
        <v>228</v>
      </c>
      <c r="D53" s="3">
        <f t="shared" ref="D53" si="165">SUM(D51:D52)</f>
        <v>251</v>
      </c>
      <c r="E53" s="3">
        <f t="shared" ref="E53" si="166">SUM(E51:E52)</f>
        <v>199</v>
      </c>
      <c r="F53" s="3">
        <f t="shared" ref="F53" si="167">SUM(F51:F52)</f>
        <v>242</v>
      </c>
      <c r="G53" s="296"/>
      <c r="H53" s="3"/>
      <c r="I53" s="270"/>
      <c r="J53" s="143"/>
      <c r="K53" s="3">
        <f>MAX(B53:F53)</f>
        <v>251</v>
      </c>
      <c r="L53" s="3"/>
      <c r="M53" s="220"/>
      <c r="N53" s="281"/>
      <c r="P53" s="241" t="s">
        <v>62</v>
      </c>
      <c r="Q53" s="3">
        <f>SUM(Q51:Q52)</f>
        <v>219</v>
      </c>
      <c r="R53" s="3">
        <f t="shared" ref="R53:U53" si="168">SUM(R51:R52)</f>
        <v>233</v>
      </c>
      <c r="S53" s="3">
        <f t="shared" si="168"/>
        <v>227</v>
      </c>
      <c r="T53" s="3">
        <f t="shared" si="168"/>
        <v>240</v>
      </c>
      <c r="U53" s="3">
        <f t="shared" si="168"/>
        <v>236</v>
      </c>
      <c r="V53" s="296"/>
      <c r="W53" s="3"/>
      <c r="X53" s="270"/>
      <c r="Y53" s="143"/>
      <c r="Z53" s="3">
        <f>MAX(Q53:U53)</f>
        <v>240</v>
      </c>
      <c r="AA53" s="3"/>
      <c r="AB53" s="220"/>
      <c r="AC53" s="281"/>
      <c r="AE53" s="241" t="s">
        <v>62</v>
      </c>
      <c r="AF53" s="3">
        <f>SUM(AF51:AF52)</f>
        <v>221</v>
      </c>
      <c r="AG53" s="3">
        <f t="shared" ref="AG53:AJ53" si="169">SUM(AG51:AG52)</f>
        <v>216</v>
      </c>
      <c r="AH53" s="3">
        <f t="shared" si="169"/>
        <v>238</v>
      </c>
      <c r="AI53" s="3">
        <f t="shared" si="169"/>
        <v>234</v>
      </c>
      <c r="AJ53" s="3">
        <f t="shared" si="169"/>
        <v>211</v>
      </c>
      <c r="AK53" s="296"/>
      <c r="AL53" s="3"/>
      <c r="AM53" s="270"/>
      <c r="AN53" s="143"/>
      <c r="AO53" s="3">
        <f>MAX(AF53:AJ53)</f>
        <v>238</v>
      </c>
      <c r="AP53" s="3"/>
      <c r="AQ53" s="220"/>
      <c r="AR53" s="281"/>
      <c r="AT53" s="241" t="s">
        <v>62</v>
      </c>
      <c r="AU53" s="3">
        <f>SUM(AU51:AU52)</f>
        <v>221</v>
      </c>
      <c r="AV53" s="3">
        <f t="shared" ref="AV53:AY53" si="170">SUM(AV51:AV52)</f>
        <v>194</v>
      </c>
      <c r="AW53" s="3">
        <f t="shared" si="170"/>
        <v>260</v>
      </c>
      <c r="AX53" s="3">
        <f t="shared" si="170"/>
        <v>192</v>
      </c>
      <c r="AY53" s="3">
        <f t="shared" si="170"/>
        <v>242</v>
      </c>
      <c r="AZ53" s="296"/>
      <c r="BA53" s="3"/>
      <c r="BB53" s="270"/>
      <c r="BC53" s="143"/>
      <c r="BD53" s="3">
        <f>MAX(AU53:AY53)</f>
        <v>260</v>
      </c>
      <c r="BE53" s="3"/>
      <c r="BF53" s="220"/>
      <c r="BG53" s="281"/>
      <c r="BI53" s="241" t="s">
        <v>62</v>
      </c>
      <c r="BJ53" s="3">
        <f>SUM(BJ51:BJ52)</f>
        <v>246</v>
      </c>
      <c r="BK53" s="3">
        <f t="shared" ref="BK53:BN53" si="171">SUM(BK51:BK52)</f>
        <v>289</v>
      </c>
      <c r="BL53" s="3">
        <f t="shared" si="171"/>
        <v>244</v>
      </c>
      <c r="BM53" s="3">
        <f t="shared" si="171"/>
        <v>207</v>
      </c>
      <c r="BN53" s="3">
        <f t="shared" si="171"/>
        <v>193</v>
      </c>
      <c r="BO53" s="296"/>
      <c r="BP53" s="3"/>
      <c r="BQ53" s="270"/>
      <c r="BR53" s="143"/>
      <c r="BS53" s="3">
        <f>MAX(BJ53:BN53)</f>
        <v>289</v>
      </c>
      <c r="BT53" s="3"/>
      <c r="BU53" s="220"/>
      <c r="BV53" s="281"/>
      <c r="BX53" s="241" t="s">
        <v>62</v>
      </c>
      <c r="BY53" s="3">
        <f>SUM(BY51:BY52)</f>
        <v>236</v>
      </c>
      <c r="BZ53" s="3">
        <f t="shared" ref="BZ53:CC53" si="172">SUM(BZ51:BZ52)</f>
        <v>280</v>
      </c>
      <c r="CA53" s="3">
        <f t="shared" si="172"/>
        <v>267</v>
      </c>
      <c r="CB53" s="3">
        <f t="shared" si="172"/>
        <v>225</v>
      </c>
      <c r="CC53" s="3">
        <f t="shared" si="172"/>
        <v>253</v>
      </c>
      <c r="CD53" s="296"/>
      <c r="CE53" s="3"/>
      <c r="CF53" s="270"/>
      <c r="CG53" s="143"/>
      <c r="CH53" s="3">
        <f>MAX(BY53:CC53)</f>
        <v>280</v>
      </c>
      <c r="CI53" s="3"/>
      <c r="CJ53" s="220"/>
      <c r="CK53" s="281"/>
      <c r="CM53" s="241" t="s">
        <v>62</v>
      </c>
      <c r="CN53" s="3">
        <f>SUM(CN51:CN52)</f>
        <v>227</v>
      </c>
      <c r="CO53" s="3">
        <f t="shared" ref="CO53:CR53" si="173">SUM(CO51:CO52)</f>
        <v>205</v>
      </c>
      <c r="CP53" s="3">
        <f t="shared" si="173"/>
        <v>253</v>
      </c>
      <c r="CQ53" s="3">
        <f t="shared" si="173"/>
        <v>253</v>
      </c>
      <c r="CR53" s="3">
        <f t="shared" si="173"/>
        <v>239</v>
      </c>
      <c r="CS53" s="296"/>
      <c r="CT53" s="3"/>
      <c r="CU53" s="270"/>
      <c r="CV53" s="143"/>
      <c r="CW53" s="3">
        <f>MAX(CN53:CR53)</f>
        <v>253</v>
      </c>
      <c r="CX53" s="3"/>
      <c r="CY53" s="220"/>
      <c r="CZ53" s="281"/>
      <c r="DB53" s="241" t="s">
        <v>62</v>
      </c>
      <c r="DC53" s="3">
        <f>SUM(DC51:DC52)</f>
        <v>212</v>
      </c>
      <c r="DD53" s="3">
        <f>SUM(DD51:DD52)</f>
        <v>238</v>
      </c>
      <c r="DE53" s="3">
        <f>SUM(DE51:DE52)</f>
        <v>239</v>
      </c>
      <c r="DF53" s="3">
        <f>SUM(DF51:DF52)</f>
        <v>267</v>
      </c>
      <c r="DG53" s="3">
        <f>SUM(DG51:DG52)</f>
        <v>207</v>
      </c>
      <c r="DH53" s="296"/>
      <c r="DI53" s="3"/>
      <c r="DJ53" s="270"/>
      <c r="DK53" s="143"/>
      <c r="DL53" s="3">
        <f>MAX(DC53:DG53)</f>
        <v>267</v>
      </c>
      <c r="DM53" s="3"/>
      <c r="DN53" s="220"/>
      <c r="DO53" s="281"/>
      <c r="DQ53" s="241" t="s">
        <v>62</v>
      </c>
      <c r="DR53" s="3">
        <f>SUM(DR51:DR52)</f>
        <v>241</v>
      </c>
      <c r="DS53" s="3">
        <f t="shared" ref="DS53:DV53" si="174">SUM(DS51:DS52)</f>
        <v>251</v>
      </c>
      <c r="DT53" s="3">
        <f t="shared" si="174"/>
        <v>224</v>
      </c>
      <c r="DU53" s="3">
        <f t="shared" si="174"/>
        <v>222</v>
      </c>
      <c r="DV53" s="3">
        <f t="shared" si="174"/>
        <v>253</v>
      </c>
      <c r="DW53" s="296"/>
      <c r="DX53" s="3"/>
      <c r="DY53" s="270"/>
      <c r="DZ53" s="143"/>
      <c r="EA53" s="3">
        <f>MAX(DR53:DV53)</f>
        <v>253</v>
      </c>
      <c r="EB53" s="3"/>
      <c r="EC53" s="220"/>
      <c r="ED53" s="281"/>
      <c r="EF53" s="241" t="s">
        <v>62</v>
      </c>
      <c r="EG53" s="3">
        <f>SUM(EG51:EG52)</f>
        <v>223</v>
      </c>
      <c r="EH53" s="3">
        <f t="shared" ref="EH53:EK53" si="175">SUM(EH51:EH52)</f>
        <v>199</v>
      </c>
      <c r="EI53" s="3">
        <f t="shared" si="175"/>
        <v>189</v>
      </c>
      <c r="EJ53" s="3">
        <f t="shared" si="175"/>
        <v>248</v>
      </c>
      <c r="EK53" s="3">
        <f t="shared" si="175"/>
        <v>213</v>
      </c>
      <c r="EL53" s="296"/>
      <c r="EM53" s="3"/>
      <c r="EN53" s="270"/>
      <c r="EO53" s="143"/>
      <c r="EP53" s="3">
        <f>MAX(EG53:EK53)</f>
        <v>248</v>
      </c>
      <c r="EQ53" s="3"/>
      <c r="ER53" s="220"/>
      <c r="ES53" s="281"/>
      <c r="EU53" s="241" t="s">
        <v>62</v>
      </c>
      <c r="EV53" s="3">
        <f>SUM(EV51:EV52)</f>
        <v>223</v>
      </c>
      <c r="EW53" s="3">
        <f t="shared" ref="EW53:EZ53" si="176">SUM(EW51:EW52)</f>
        <v>237</v>
      </c>
      <c r="EX53" s="3">
        <f t="shared" si="176"/>
        <v>225</v>
      </c>
      <c r="EY53" s="3">
        <f t="shared" si="176"/>
        <v>267</v>
      </c>
      <c r="EZ53" s="3">
        <f t="shared" si="176"/>
        <v>211</v>
      </c>
      <c r="FA53" s="296"/>
      <c r="FB53" s="3"/>
      <c r="FC53" s="270"/>
      <c r="FD53" s="143"/>
      <c r="FE53" s="3">
        <f>MAX(EV53:EZ53)</f>
        <v>267</v>
      </c>
      <c r="FF53" s="3"/>
      <c r="FG53" s="220"/>
      <c r="FH53" s="281"/>
      <c r="FJ53" s="241" t="s">
        <v>62</v>
      </c>
      <c r="FK53" s="3">
        <f>SUM(FK51:FK52)</f>
        <v>177</v>
      </c>
      <c r="FL53" s="3">
        <f t="shared" ref="FL53:FO53" si="177">SUM(FL51:FL52)</f>
        <v>206</v>
      </c>
      <c r="FM53" s="3">
        <f t="shared" si="177"/>
        <v>223</v>
      </c>
      <c r="FN53" s="3">
        <f t="shared" si="177"/>
        <v>204</v>
      </c>
      <c r="FO53" s="3">
        <f t="shared" si="177"/>
        <v>225</v>
      </c>
      <c r="FP53" s="296"/>
      <c r="FQ53" s="3"/>
      <c r="FR53" s="270"/>
      <c r="FS53" s="143"/>
      <c r="FT53" s="3">
        <f>MAX(FK53:FO53)</f>
        <v>225</v>
      </c>
      <c r="FU53" s="3"/>
      <c r="FV53" s="220"/>
      <c r="FW53" s="281"/>
      <c r="FY53" s="241" t="s">
        <v>62</v>
      </c>
      <c r="FZ53" s="3">
        <f>SUM(FZ51:FZ52)</f>
        <v>209</v>
      </c>
      <c r="GA53" s="3">
        <f t="shared" ref="GA53:GD53" si="178">SUM(GA51:GA52)</f>
        <v>183</v>
      </c>
      <c r="GB53" s="3">
        <f t="shared" si="178"/>
        <v>225</v>
      </c>
      <c r="GC53" s="3">
        <f t="shared" si="178"/>
        <v>215</v>
      </c>
      <c r="GD53" s="3">
        <f t="shared" si="178"/>
        <v>254</v>
      </c>
      <c r="GE53" s="296"/>
      <c r="GF53" s="3"/>
      <c r="GG53" s="270"/>
      <c r="GH53" s="143"/>
      <c r="GI53" s="3">
        <f>MAX(FZ53:GD53)</f>
        <v>254</v>
      </c>
      <c r="GJ53" s="3"/>
      <c r="GK53" s="220"/>
      <c r="GL53" s="281"/>
      <c r="GN53" s="241" t="s">
        <v>62</v>
      </c>
      <c r="GO53" s="3">
        <f>SUM(GO51:GO52)</f>
        <v>0</v>
      </c>
      <c r="GP53" s="3">
        <f t="shared" ref="GP53:GS53" si="179">SUM(GP51:GP52)</f>
        <v>0</v>
      </c>
      <c r="GQ53" s="3">
        <f t="shared" si="179"/>
        <v>0</v>
      </c>
      <c r="GR53" s="3">
        <f t="shared" si="179"/>
        <v>0</v>
      </c>
      <c r="GS53" s="3">
        <f t="shared" si="179"/>
        <v>0</v>
      </c>
      <c r="GT53" s="296"/>
      <c r="GU53" s="3"/>
      <c r="GV53" s="270"/>
      <c r="GW53" s="143"/>
      <c r="GX53" s="3">
        <f>MAX(GO53:GS53)</f>
        <v>0</v>
      </c>
      <c r="GY53" s="3"/>
      <c r="GZ53" s="220"/>
      <c r="HA53" s="281"/>
      <c r="HC53" s="241" t="s">
        <v>62</v>
      </c>
      <c r="HD53" s="3">
        <f>SUM(HD51:HD52)</f>
        <v>0</v>
      </c>
      <c r="HE53" s="3">
        <f t="shared" ref="HE53:HH53" si="180">SUM(HE51:HE52)</f>
        <v>0</v>
      </c>
      <c r="HF53" s="3">
        <f t="shared" si="180"/>
        <v>0</v>
      </c>
      <c r="HG53" s="3">
        <f t="shared" si="180"/>
        <v>0</v>
      </c>
      <c r="HH53" s="3">
        <f t="shared" si="180"/>
        <v>0</v>
      </c>
      <c r="HI53" s="296"/>
      <c r="HJ53" s="3"/>
      <c r="HK53" s="270"/>
      <c r="HL53" s="143"/>
      <c r="HM53" s="3">
        <f>MAX(HD53:HH53)</f>
        <v>0</v>
      </c>
      <c r="HN53" s="3"/>
      <c r="HO53" s="220"/>
      <c r="HP53" s="281"/>
      <c r="HR53" s="241" t="s">
        <v>62</v>
      </c>
      <c r="HS53" s="3">
        <f>SUM(HS51:HS52)</f>
        <v>0</v>
      </c>
      <c r="HT53" s="3">
        <f t="shared" ref="HT53:HW53" si="181">SUM(HT51:HT52)</f>
        <v>0</v>
      </c>
      <c r="HU53" s="3">
        <f t="shared" si="181"/>
        <v>0</v>
      </c>
      <c r="HV53" s="3">
        <f t="shared" si="181"/>
        <v>0</v>
      </c>
      <c r="HW53" s="3">
        <f t="shared" si="181"/>
        <v>0</v>
      </c>
      <c r="HX53" s="296"/>
      <c r="HY53" s="3"/>
      <c r="HZ53" s="270"/>
      <c r="IA53" s="143"/>
      <c r="IB53" s="3">
        <f>MAX(HS53:HW53)</f>
        <v>0</v>
      </c>
      <c r="IC53" s="3"/>
      <c r="ID53" s="220"/>
      <c r="IE53" s="281"/>
      <c r="IG53" s="241" t="s">
        <v>62</v>
      </c>
      <c r="IH53" s="3">
        <f>SUM(IH51:IH52)</f>
        <v>0</v>
      </c>
      <c r="II53" s="3">
        <f t="shared" ref="II53:IL53" si="182">SUM(II51:II52)</f>
        <v>0</v>
      </c>
      <c r="IJ53" s="3">
        <f t="shared" si="182"/>
        <v>0</v>
      </c>
      <c r="IK53" s="3">
        <f t="shared" si="182"/>
        <v>0</v>
      </c>
      <c r="IL53" s="3">
        <f t="shared" si="182"/>
        <v>0</v>
      </c>
      <c r="IM53" s="296"/>
      <c r="IN53" s="3"/>
      <c r="IO53" s="270"/>
      <c r="IP53" s="143"/>
      <c r="IQ53" s="3">
        <f>MAX(IH53:IL53)</f>
        <v>0</v>
      </c>
      <c r="IR53" s="3"/>
      <c r="IS53" s="220"/>
      <c r="IT53" s="281"/>
      <c r="IV53" s="241" t="s">
        <v>62</v>
      </c>
      <c r="IW53" s="3">
        <f>SUM(IW51:IW52)</f>
        <v>0</v>
      </c>
      <c r="IX53" s="3">
        <f t="shared" ref="IX53:JA53" si="183">SUM(IX51:IX52)</f>
        <v>0</v>
      </c>
      <c r="IY53" s="3">
        <f t="shared" si="183"/>
        <v>0</v>
      </c>
      <c r="IZ53" s="3">
        <f t="shared" si="183"/>
        <v>0</v>
      </c>
      <c r="JA53" s="3">
        <f t="shared" si="183"/>
        <v>0</v>
      </c>
      <c r="JB53" s="296"/>
      <c r="JC53" s="3"/>
      <c r="JD53" s="270"/>
      <c r="JE53" s="143"/>
      <c r="JF53" s="3">
        <f>MAX(IW53:JA53)</f>
        <v>0</v>
      </c>
      <c r="JG53" s="3"/>
      <c r="JH53" s="220"/>
      <c r="JI53" s="281"/>
    </row>
    <row r="54" spans="1:269" s="69" customFormat="1">
      <c r="A54" s="241" t="s">
        <v>62</v>
      </c>
      <c r="B54" s="2"/>
      <c r="C54" s="3"/>
      <c r="D54" s="3"/>
      <c r="E54" s="3"/>
      <c r="F54" s="511" t="s">
        <v>248</v>
      </c>
      <c r="G54" s="512"/>
      <c r="H54" s="213">
        <f>SUM(G51:G52)</f>
        <v>1126</v>
      </c>
      <c r="I54" s="269"/>
      <c r="J54" s="143"/>
      <c r="K54" s="3"/>
      <c r="L54" s="3">
        <f>MAX(H54)</f>
        <v>1126</v>
      </c>
      <c r="M54" s="220"/>
      <c r="N54" s="281"/>
      <c r="P54" s="241" t="s">
        <v>62</v>
      </c>
      <c r="Q54" s="2"/>
      <c r="R54" s="3"/>
      <c r="S54" s="3"/>
      <c r="T54" s="3"/>
      <c r="U54" s="511" t="s">
        <v>248</v>
      </c>
      <c r="V54" s="512"/>
      <c r="W54" s="213">
        <f>SUM(V51:V52)</f>
        <v>1155</v>
      </c>
      <c r="X54" s="269"/>
      <c r="Y54" s="143"/>
      <c r="Z54" s="3"/>
      <c r="AA54" s="3">
        <f>MAX(W54)</f>
        <v>1155</v>
      </c>
      <c r="AB54" s="220"/>
      <c r="AC54" s="281"/>
      <c r="AE54" s="241" t="s">
        <v>62</v>
      </c>
      <c r="AF54" s="2"/>
      <c r="AG54" s="3"/>
      <c r="AH54" s="3"/>
      <c r="AI54" s="3"/>
      <c r="AJ54" s="511" t="s">
        <v>248</v>
      </c>
      <c r="AK54" s="512"/>
      <c r="AL54" s="213">
        <f>SUM(AK51:AK52)</f>
        <v>1120</v>
      </c>
      <c r="AM54" s="269"/>
      <c r="AN54" s="143"/>
      <c r="AO54" s="3"/>
      <c r="AP54" s="3">
        <f>MAX(AL54)</f>
        <v>1120</v>
      </c>
      <c r="AQ54" s="220"/>
      <c r="AR54" s="281"/>
      <c r="AT54" s="241" t="s">
        <v>62</v>
      </c>
      <c r="AU54" s="2"/>
      <c r="AV54" s="3"/>
      <c r="AW54" s="3"/>
      <c r="AX54" s="3"/>
      <c r="AY54" s="511" t="s">
        <v>248</v>
      </c>
      <c r="AZ54" s="512"/>
      <c r="BA54" s="213">
        <f>SUM(AZ51:AZ52)</f>
        <v>1109</v>
      </c>
      <c r="BB54" s="269"/>
      <c r="BC54" s="143"/>
      <c r="BD54" s="3"/>
      <c r="BE54" s="3">
        <f>MAX(BA54)</f>
        <v>1109</v>
      </c>
      <c r="BF54" s="220"/>
      <c r="BG54" s="281"/>
      <c r="BI54" s="241" t="s">
        <v>62</v>
      </c>
      <c r="BJ54" s="2"/>
      <c r="BK54" s="3"/>
      <c r="BL54" s="3"/>
      <c r="BM54" s="3"/>
      <c r="BN54" s="511" t="s">
        <v>248</v>
      </c>
      <c r="BO54" s="512"/>
      <c r="BP54" s="213">
        <f>SUM(BO51:BO52)</f>
        <v>1179</v>
      </c>
      <c r="BQ54" s="269"/>
      <c r="BR54" s="143"/>
      <c r="BS54" s="3"/>
      <c r="BT54" s="3">
        <f>MAX(BP54)</f>
        <v>1179</v>
      </c>
      <c r="BU54" s="220"/>
      <c r="BV54" s="281"/>
      <c r="BX54" s="241" t="s">
        <v>62</v>
      </c>
      <c r="BY54" s="2"/>
      <c r="BZ54" s="3"/>
      <c r="CA54" s="3"/>
      <c r="CB54" s="3"/>
      <c r="CC54" s="511" t="s">
        <v>248</v>
      </c>
      <c r="CD54" s="512"/>
      <c r="CE54" s="213">
        <f>SUM(CD51:CD52)</f>
        <v>1261</v>
      </c>
      <c r="CF54" s="269"/>
      <c r="CG54" s="143"/>
      <c r="CH54" s="3"/>
      <c r="CI54" s="3">
        <f>MAX(CE54)</f>
        <v>1261</v>
      </c>
      <c r="CJ54" s="220"/>
      <c r="CK54" s="281"/>
      <c r="CM54" s="241" t="s">
        <v>62</v>
      </c>
      <c r="CN54" s="2"/>
      <c r="CO54" s="3"/>
      <c r="CP54" s="3"/>
      <c r="CQ54" s="3"/>
      <c r="CR54" s="511" t="s">
        <v>248</v>
      </c>
      <c r="CS54" s="512"/>
      <c r="CT54" s="213">
        <f>SUM(CS51:CS52)</f>
        <v>1177</v>
      </c>
      <c r="CU54" s="269"/>
      <c r="CV54" s="143"/>
      <c r="CW54" s="3"/>
      <c r="CX54" s="3">
        <f>MAX(CT54)</f>
        <v>1177</v>
      </c>
      <c r="CY54" s="220"/>
      <c r="CZ54" s="281"/>
      <c r="DB54" s="241" t="s">
        <v>62</v>
      </c>
      <c r="DC54" s="2"/>
      <c r="DD54" s="3"/>
      <c r="DE54" s="3"/>
      <c r="DF54" s="3"/>
      <c r="DG54" s="511" t="s">
        <v>248</v>
      </c>
      <c r="DH54" s="512"/>
      <c r="DI54" s="213">
        <f>SUM(DH51:DH52)</f>
        <v>1163</v>
      </c>
      <c r="DJ54" s="269"/>
      <c r="DK54" s="143"/>
      <c r="DL54" s="3"/>
      <c r="DM54" s="3">
        <f>MAX(DI54)</f>
        <v>1163</v>
      </c>
      <c r="DN54" s="220"/>
      <c r="DO54" s="281"/>
      <c r="DQ54" s="241" t="s">
        <v>62</v>
      </c>
      <c r="DR54" s="2"/>
      <c r="DS54" s="3"/>
      <c r="DT54" s="3"/>
      <c r="DU54" s="3"/>
      <c r="DV54" s="511" t="s">
        <v>248</v>
      </c>
      <c r="DW54" s="512"/>
      <c r="DX54" s="213">
        <f>SUM(DW51:DW52)</f>
        <v>1191</v>
      </c>
      <c r="DY54" s="269"/>
      <c r="DZ54" s="143"/>
      <c r="EA54" s="3"/>
      <c r="EB54" s="3">
        <f>MAX(DX54)</f>
        <v>1191</v>
      </c>
      <c r="EC54" s="220"/>
      <c r="ED54" s="281"/>
      <c r="EF54" s="241" t="s">
        <v>62</v>
      </c>
      <c r="EG54" s="2"/>
      <c r="EH54" s="3"/>
      <c r="EI54" s="3"/>
      <c r="EJ54" s="3"/>
      <c r="EK54" s="511" t="s">
        <v>248</v>
      </c>
      <c r="EL54" s="512"/>
      <c r="EM54" s="213">
        <f>SUM(EL51:EL52)</f>
        <v>1072</v>
      </c>
      <c r="EN54" s="269"/>
      <c r="EO54" s="143"/>
      <c r="EP54" s="3"/>
      <c r="EQ54" s="3">
        <f>MAX(EM54)</f>
        <v>1072</v>
      </c>
      <c r="ER54" s="220"/>
      <c r="ES54" s="281"/>
      <c r="EU54" s="241" t="s">
        <v>62</v>
      </c>
      <c r="EV54" s="2"/>
      <c r="EW54" s="3"/>
      <c r="EX54" s="3"/>
      <c r="EY54" s="3"/>
      <c r="EZ54" s="511" t="s">
        <v>248</v>
      </c>
      <c r="FA54" s="512"/>
      <c r="FB54" s="213">
        <f>SUM(FA51:FA52)</f>
        <v>1163</v>
      </c>
      <c r="FC54" s="269"/>
      <c r="FD54" s="143"/>
      <c r="FE54" s="3"/>
      <c r="FF54" s="3">
        <f>MAX(FB54)</f>
        <v>1163</v>
      </c>
      <c r="FG54" s="220"/>
      <c r="FH54" s="281"/>
      <c r="FJ54" s="241" t="s">
        <v>62</v>
      </c>
      <c r="FK54" s="2"/>
      <c r="FL54" s="3"/>
      <c r="FM54" s="3"/>
      <c r="FN54" s="3"/>
      <c r="FO54" s="511" t="s">
        <v>248</v>
      </c>
      <c r="FP54" s="512"/>
      <c r="FQ54" s="213">
        <f>SUM(FP51:FP52)</f>
        <v>1035</v>
      </c>
      <c r="FR54" s="269"/>
      <c r="FS54" s="143"/>
      <c r="FT54" s="3"/>
      <c r="FU54" s="3">
        <f>MAX(FQ54)</f>
        <v>1035</v>
      </c>
      <c r="FV54" s="220"/>
      <c r="FW54" s="281"/>
      <c r="FY54" s="241" t="s">
        <v>62</v>
      </c>
      <c r="FZ54" s="2"/>
      <c r="GA54" s="3"/>
      <c r="GB54" s="3"/>
      <c r="GC54" s="3"/>
      <c r="GD54" s="511" t="s">
        <v>248</v>
      </c>
      <c r="GE54" s="512"/>
      <c r="GF54" s="213">
        <f>SUM(GE51:GE52)</f>
        <v>1086</v>
      </c>
      <c r="GG54" s="269"/>
      <c r="GH54" s="143"/>
      <c r="GI54" s="3"/>
      <c r="GJ54" s="3">
        <f>MAX(GF54)</f>
        <v>1086</v>
      </c>
      <c r="GK54" s="220"/>
      <c r="GL54" s="281"/>
      <c r="GN54" s="241" t="s">
        <v>62</v>
      </c>
      <c r="GO54" s="2"/>
      <c r="GP54" s="3"/>
      <c r="GQ54" s="3"/>
      <c r="GR54" s="3"/>
      <c r="GS54" s="511" t="s">
        <v>248</v>
      </c>
      <c r="GT54" s="512"/>
      <c r="GU54" s="213">
        <f>SUM(GT51:GT52)</f>
        <v>0</v>
      </c>
      <c r="GV54" s="269"/>
      <c r="GW54" s="143"/>
      <c r="GX54" s="3"/>
      <c r="GY54" s="3">
        <f>MAX(GU54)</f>
        <v>0</v>
      </c>
      <c r="GZ54" s="220"/>
      <c r="HA54" s="281"/>
      <c r="HC54" s="241" t="s">
        <v>62</v>
      </c>
      <c r="HD54" s="2"/>
      <c r="HE54" s="3"/>
      <c r="HF54" s="3"/>
      <c r="HG54" s="3"/>
      <c r="HH54" s="511" t="s">
        <v>248</v>
      </c>
      <c r="HI54" s="512"/>
      <c r="HJ54" s="213">
        <f>SUM(HI51:HI52)</f>
        <v>0</v>
      </c>
      <c r="HK54" s="269"/>
      <c r="HL54" s="143"/>
      <c r="HM54" s="3"/>
      <c r="HN54" s="3">
        <f>MAX(HJ54)</f>
        <v>0</v>
      </c>
      <c r="HO54" s="220"/>
      <c r="HP54" s="281"/>
      <c r="HR54" s="241" t="s">
        <v>62</v>
      </c>
      <c r="HS54" s="2"/>
      <c r="HT54" s="3"/>
      <c r="HU54" s="3"/>
      <c r="HV54" s="3"/>
      <c r="HW54" s="511" t="s">
        <v>248</v>
      </c>
      <c r="HX54" s="512"/>
      <c r="HY54" s="213">
        <f>SUM(HX51:HX52)</f>
        <v>0</v>
      </c>
      <c r="HZ54" s="269"/>
      <c r="IA54" s="143"/>
      <c r="IB54" s="3"/>
      <c r="IC54" s="3">
        <f>MAX(HY54)</f>
        <v>0</v>
      </c>
      <c r="ID54" s="220"/>
      <c r="IE54" s="281"/>
      <c r="IG54" s="241" t="s">
        <v>62</v>
      </c>
      <c r="IH54" s="2"/>
      <c r="II54" s="3"/>
      <c r="IJ54" s="3"/>
      <c r="IK54" s="3"/>
      <c r="IL54" s="511" t="s">
        <v>248</v>
      </c>
      <c r="IM54" s="512"/>
      <c r="IN54" s="213">
        <f>SUM(IM51:IM52)</f>
        <v>0</v>
      </c>
      <c r="IO54" s="269"/>
      <c r="IP54" s="143"/>
      <c r="IQ54" s="3"/>
      <c r="IR54" s="3">
        <f>MAX(IN54)</f>
        <v>0</v>
      </c>
      <c r="IS54" s="220"/>
      <c r="IT54" s="281"/>
      <c r="IV54" s="241" t="s">
        <v>62</v>
      </c>
      <c r="IW54" s="2"/>
      <c r="IX54" s="3"/>
      <c r="IY54" s="3"/>
      <c r="IZ54" s="3"/>
      <c r="JA54" s="511" t="s">
        <v>248</v>
      </c>
      <c r="JB54" s="512"/>
      <c r="JC54" s="213">
        <f>SUM(JB51:JB52)</f>
        <v>0</v>
      </c>
      <c r="JD54" s="269"/>
      <c r="JE54" s="143"/>
      <c r="JF54" s="3"/>
      <c r="JG54" s="3">
        <f>MAX(JC54)</f>
        <v>0</v>
      </c>
      <c r="JH54" s="220"/>
      <c r="JI54" s="281"/>
    </row>
    <row r="55" spans="1:269" s="69" customFormat="1">
      <c r="A55" s="209"/>
      <c r="B55" s="212"/>
      <c r="C55" s="214"/>
      <c r="D55" s="214"/>
      <c r="E55" s="214"/>
      <c r="F55" s="214"/>
      <c r="G55" s="214"/>
      <c r="H55" s="214"/>
      <c r="I55" s="270"/>
      <c r="J55" s="210"/>
      <c r="K55" s="214"/>
      <c r="L55" s="214"/>
      <c r="M55" s="220"/>
      <c r="N55" s="281"/>
      <c r="P55" s="209"/>
      <c r="Q55" s="212"/>
      <c r="R55" s="214"/>
      <c r="S55" s="214"/>
      <c r="T55" s="214"/>
      <c r="U55" s="214"/>
      <c r="V55" s="214"/>
      <c r="W55" s="214"/>
      <c r="X55" s="270"/>
      <c r="Y55" s="210"/>
      <c r="Z55" s="214"/>
      <c r="AA55" s="214"/>
      <c r="AB55" s="220"/>
      <c r="AC55" s="281"/>
      <c r="AE55" s="209"/>
      <c r="AF55" s="212"/>
      <c r="AG55" s="214"/>
      <c r="AH55" s="214"/>
      <c r="AI55" s="214"/>
      <c r="AJ55" s="214"/>
      <c r="AK55" s="214"/>
      <c r="AL55" s="214"/>
      <c r="AM55" s="270"/>
      <c r="AN55" s="210"/>
      <c r="AO55" s="214"/>
      <c r="AP55" s="214"/>
      <c r="AQ55" s="220"/>
      <c r="AR55" s="281"/>
      <c r="AT55" s="209"/>
      <c r="AU55" s="212"/>
      <c r="AV55" s="214"/>
      <c r="AW55" s="214"/>
      <c r="AX55" s="214"/>
      <c r="AY55" s="214"/>
      <c r="AZ55" s="214"/>
      <c r="BA55" s="214"/>
      <c r="BB55" s="270"/>
      <c r="BC55" s="210"/>
      <c r="BD55" s="214"/>
      <c r="BE55" s="214"/>
      <c r="BF55" s="220"/>
      <c r="BG55" s="281"/>
      <c r="BI55" s="209"/>
      <c r="BJ55" s="212"/>
      <c r="BK55" s="214"/>
      <c r="BL55" s="214"/>
      <c r="BM55" s="214"/>
      <c r="BN55" s="214"/>
      <c r="BO55" s="214"/>
      <c r="BP55" s="214"/>
      <c r="BQ55" s="270"/>
      <c r="BR55" s="210"/>
      <c r="BS55" s="214"/>
      <c r="BT55" s="214"/>
      <c r="BU55" s="220"/>
      <c r="BV55" s="281"/>
      <c r="BX55" s="209"/>
      <c r="BY55" s="212"/>
      <c r="BZ55" s="214"/>
      <c r="CA55" s="214"/>
      <c r="CB55" s="214"/>
      <c r="CC55" s="214"/>
      <c r="CD55" s="214"/>
      <c r="CE55" s="214"/>
      <c r="CF55" s="270"/>
      <c r="CG55" s="210"/>
      <c r="CH55" s="214"/>
      <c r="CI55" s="214"/>
      <c r="CJ55" s="220"/>
      <c r="CK55" s="281"/>
      <c r="CM55" s="209"/>
      <c r="CN55" s="212"/>
      <c r="CO55" s="214"/>
      <c r="CP55" s="214"/>
      <c r="CQ55" s="214"/>
      <c r="CR55" s="214"/>
      <c r="CS55" s="214"/>
      <c r="CT55" s="214"/>
      <c r="CU55" s="270"/>
      <c r="CV55" s="210"/>
      <c r="CW55" s="214"/>
      <c r="CX55" s="214"/>
      <c r="CY55" s="220"/>
      <c r="CZ55" s="281"/>
      <c r="DB55" s="209"/>
      <c r="DC55" s="212"/>
      <c r="DD55" s="214"/>
      <c r="DE55" s="214"/>
      <c r="DF55" s="214"/>
      <c r="DG55" s="214"/>
      <c r="DH55" s="214"/>
      <c r="DI55" s="214"/>
      <c r="DJ55" s="270"/>
      <c r="DK55" s="210"/>
      <c r="DL55" s="214"/>
      <c r="DM55" s="214"/>
      <c r="DN55" s="220"/>
      <c r="DO55" s="281"/>
      <c r="DQ55" s="209"/>
      <c r="DR55" s="212"/>
      <c r="DS55" s="214"/>
      <c r="DT55" s="214"/>
      <c r="DU55" s="214"/>
      <c r="DV55" s="214"/>
      <c r="DW55" s="214"/>
      <c r="DX55" s="214"/>
      <c r="DY55" s="270"/>
      <c r="DZ55" s="210"/>
      <c r="EA55" s="214"/>
      <c r="EB55" s="214"/>
      <c r="EC55" s="220"/>
      <c r="ED55" s="281"/>
      <c r="EF55" s="209"/>
      <c r="EG55" s="212"/>
      <c r="EH55" s="214"/>
      <c r="EI55" s="214"/>
      <c r="EJ55" s="214"/>
      <c r="EK55" s="214"/>
      <c r="EL55" s="214"/>
      <c r="EM55" s="214"/>
      <c r="EN55" s="270"/>
      <c r="EO55" s="210"/>
      <c r="EP55" s="214"/>
      <c r="EQ55" s="214"/>
      <c r="ER55" s="220"/>
      <c r="ES55" s="281"/>
      <c r="EU55" s="209"/>
      <c r="EV55" s="212"/>
      <c r="EW55" s="214"/>
      <c r="EX55" s="214"/>
      <c r="EY55" s="214"/>
      <c r="EZ55" s="214"/>
      <c r="FA55" s="214"/>
      <c r="FB55" s="214"/>
      <c r="FC55" s="270"/>
      <c r="FD55" s="210"/>
      <c r="FE55" s="214"/>
      <c r="FF55" s="214"/>
      <c r="FG55" s="220"/>
      <c r="FH55" s="281"/>
      <c r="FJ55" s="209"/>
      <c r="FK55" s="212"/>
      <c r="FL55" s="214"/>
      <c r="FM55" s="214"/>
      <c r="FN55" s="214"/>
      <c r="FO55" s="214"/>
      <c r="FP55" s="214"/>
      <c r="FQ55" s="214"/>
      <c r="FR55" s="270"/>
      <c r="FS55" s="210"/>
      <c r="FT55" s="214"/>
      <c r="FU55" s="214"/>
      <c r="FV55" s="220"/>
      <c r="FW55" s="281"/>
      <c r="FY55" s="209"/>
      <c r="FZ55" s="212"/>
      <c r="GA55" s="214"/>
      <c r="GB55" s="214"/>
      <c r="GC55" s="214"/>
      <c r="GD55" s="214"/>
      <c r="GE55" s="214"/>
      <c r="GF55" s="214"/>
      <c r="GG55" s="270"/>
      <c r="GH55" s="210"/>
      <c r="GI55" s="214"/>
      <c r="GJ55" s="214"/>
      <c r="GK55" s="220"/>
      <c r="GL55" s="281"/>
      <c r="GN55" s="209"/>
      <c r="GO55" s="212"/>
      <c r="GP55" s="214"/>
      <c r="GQ55" s="214"/>
      <c r="GR55" s="214"/>
      <c r="GS55" s="214"/>
      <c r="GT55" s="214"/>
      <c r="GU55" s="214"/>
      <c r="GV55" s="270"/>
      <c r="GW55" s="210"/>
      <c r="GX55" s="214"/>
      <c r="GY55" s="214"/>
      <c r="GZ55" s="220"/>
      <c r="HA55" s="281"/>
      <c r="HC55" s="209"/>
      <c r="HD55" s="212"/>
      <c r="HE55" s="214"/>
      <c r="HF55" s="214"/>
      <c r="HG55" s="214"/>
      <c r="HH55" s="214"/>
      <c r="HI55" s="214"/>
      <c r="HJ55" s="214"/>
      <c r="HK55" s="270"/>
      <c r="HL55" s="210"/>
      <c r="HM55" s="214"/>
      <c r="HN55" s="214"/>
      <c r="HO55" s="220"/>
      <c r="HP55" s="281"/>
      <c r="HR55" s="209"/>
      <c r="HS55" s="212"/>
      <c r="HT55" s="214"/>
      <c r="HU55" s="214"/>
      <c r="HV55" s="214"/>
      <c r="HW55" s="214"/>
      <c r="HX55" s="214"/>
      <c r="HY55" s="214"/>
      <c r="HZ55" s="270"/>
      <c r="IA55" s="210"/>
      <c r="IB55" s="214"/>
      <c r="IC55" s="214"/>
      <c r="ID55" s="220"/>
      <c r="IE55" s="281"/>
      <c r="IG55" s="209"/>
      <c r="IH55" s="212"/>
      <c r="II55" s="214"/>
      <c r="IJ55" s="214"/>
      <c r="IK55" s="214"/>
      <c r="IL55" s="214"/>
      <c r="IM55" s="214"/>
      <c r="IN55" s="214"/>
      <c r="IO55" s="270"/>
      <c r="IP55" s="210"/>
      <c r="IQ55" s="214"/>
      <c r="IR55" s="214"/>
      <c r="IS55" s="220"/>
      <c r="IT55" s="281"/>
      <c r="IV55" s="209"/>
      <c r="IW55" s="212"/>
      <c r="IX55" s="214"/>
      <c r="IY55" s="214"/>
      <c r="IZ55" s="214"/>
      <c r="JA55" s="214"/>
      <c r="JB55" s="214"/>
      <c r="JC55" s="214"/>
      <c r="JD55" s="270"/>
      <c r="JE55" s="210"/>
      <c r="JF55" s="214"/>
      <c r="JG55" s="214"/>
      <c r="JH55" s="220"/>
      <c r="JI55" s="281"/>
    </row>
    <row r="56" spans="1:269">
      <c r="A56" s="208" t="s">
        <v>63</v>
      </c>
      <c r="B56" s="2"/>
      <c r="C56" s="3"/>
      <c r="D56" s="3"/>
      <c r="E56" s="3"/>
      <c r="F56" s="3"/>
      <c r="G56" s="3"/>
      <c r="H56" s="3"/>
      <c r="I56" s="270"/>
      <c r="J56" s="143"/>
      <c r="K56" s="3"/>
      <c r="L56" s="3"/>
      <c r="M56" s="220"/>
      <c r="N56" s="281"/>
      <c r="P56" s="208" t="s">
        <v>63</v>
      </c>
      <c r="Q56" s="2"/>
      <c r="R56" s="3"/>
      <c r="S56" s="3"/>
      <c r="T56" s="3"/>
      <c r="U56" s="3"/>
      <c r="V56" s="3"/>
      <c r="W56" s="3"/>
      <c r="X56" s="270"/>
      <c r="Y56" s="143"/>
      <c r="Z56" s="3"/>
      <c r="AA56" s="3"/>
      <c r="AB56" s="220"/>
      <c r="AC56" s="281"/>
      <c r="AE56" s="208" t="s">
        <v>63</v>
      </c>
      <c r="AF56" s="2"/>
      <c r="AG56" s="3"/>
      <c r="AH56" s="3"/>
      <c r="AI56" s="3"/>
      <c r="AJ56" s="3"/>
      <c r="AK56" s="3"/>
      <c r="AL56" s="3"/>
      <c r="AM56" s="270"/>
      <c r="AN56" s="143"/>
      <c r="AO56" s="3"/>
      <c r="AP56" s="3"/>
      <c r="AQ56" s="220"/>
      <c r="AR56" s="281"/>
      <c r="AT56" s="208" t="s">
        <v>63</v>
      </c>
      <c r="AU56" s="2"/>
      <c r="AV56" s="3"/>
      <c r="AW56" s="3"/>
      <c r="AX56" s="3"/>
      <c r="AY56" s="3"/>
      <c r="AZ56" s="3"/>
      <c r="BA56" s="3"/>
      <c r="BB56" s="270"/>
      <c r="BC56" s="143"/>
      <c r="BD56" s="3"/>
      <c r="BE56" s="3"/>
      <c r="BF56" s="220"/>
      <c r="BG56" s="281"/>
      <c r="BI56" s="208" t="s">
        <v>63</v>
      </c>
      <c r="BJ56" s="2"/>
      <c r="BK56" s="3"/>
      <c r="BL56" s="3"/>
      <c r="BM56" s="3"/>
      <c r="BN56" s="3"/>
      <c r="BO56" s="3"/>
      <c r="BP56" s="3"/>
      <c r="BQ56" s="270"/>
      <c r="BR56" s="143"/>
      <c r="BS56" s="3"/>
      <c r="BT56" s="3"/>
      <c r="BU56" s="220"/>
      <c r="BV56" s="281"/>
      <c r="BX56" s="208" t="s">
        <v>63</v>
      </c>
      <c r="BY56" s="2"/>
      <c r="BZ56" s="3"/>
      <c r="CA56" s="3"/>
      <c r="CB56" s="3"/>
      <c r="CC56" s="3"/>
      <c r="CD56" s="3"/>
      <c r="CE56" s="3"/>
      <c r="CF56" s="270"/>
      <c r="CG56" s="143"/>
      <c r="CH56" s="3"/>
      <c r="CI56" s="3"/>
      <c r="CJ56" s="220"/>
      <c r="CK56" s="281"/>
      <c r="CM56" s="208" t="s">
        <v>63</v>
      </c>
      <c r="CN56" s="2"/>
      <c r="CO56" s="3"/>
      <c r="CP56" s="3"/>
      <c r="CQ56" s="3"/>
      <c r="CR56" s="3"/>
      <c r="CS56" s="3"/>
      <c r="CT56" s="3"/>
      <c r="CU56" s="270"/>
      <c r="CV56" s="143"/>
      <c r="CW56" s="3"/>
      <c r="CX56" s="3"/>
      <c r="CY56" s="220"/>
      <c r="CZ56" s="281"/>
      <c r="DB56" s="208" t="s">
        <v>63</v>
      </c>
      <c r="DC56" s="2"/>
      <c r="DD56" s="3"/>
      <c r="DE56" s="3"/>
      <c r="DF56" s="3"/>
      <c r="DG56" s="3"/>
      <c r="DH56" s="3"/>
      <c r="DI56" s="3"/>
      <c r="DJ56" s="270"/>
      <c r="DK56" s="143"/>
      <c r="DL56" s="3"/>
      <c r="DM56" s="3"/>
      <c r="DN56" s="220"/>
      <c r="DO56" s="281"/>
      <c r="DQ56" s="208" t="s">
        <v>63</v>
      </c>
      <c r="DR56" s="2"/>
      <c r="DS56" s="3"/>
      <c r="DT56" s="3"/>
      <c r="DU56" s="3"/>
      <c r="DV56" s="3"/>
      <c r="DW56" s="3"/>
      <c r="DX56" s="3"/>
      <c r="DY56" s="270"/>
      <c r="DZ56" s="143"/>
      <c r="EA56" s="3"/>
      <c r="EB56" s="3"/>
      <c r="EC56" s="220"/>
      <c r="ED56" s="281"/>
      <c r="EF56" s="208" t="s">
        <v>63</v>
      </c>
      <c r="EG56" s="2"/>
      <c r="EH56" s="3"/>
      <c r="EI56" s="3"/>
      <c r="EJ56" s="3"/>
      <c r="EK56" s="3"/>
      <c r="EL56" s="3"/>
      <c r="EM56" s="3"/>
      <c r="EN56" s="270"/>
      <c r="EO56" s="143"/>
      <c r="EP56" s="3"/>
      <c r="EQ56" s="3"/>
      <c r="ER56" s="220"/>
      <c r="ES56" s="281"/>
      <c r="EU56" s="208" t="s">
        <v>63</v>
      </c>
      <c r="EV56" s="2"/>
      <c r="EW56" s="3"/>
      <c r="EX56" s="3"/>
      <c r="EY56" s="3"/>
      <c r="EZ56" s="3"/>
      <c r="FA56" s="3"/>
      <c r="FB56" s="3"/>
      <c r="FC56" s="270"/>
      <c r="FD56" s="143"/>
      <c r="FE56" s="3"/>
      <c r="FF56" s="3"/>
      <c r="FG56" s="220"/>
      <c r="FH56" s="281"/>
      <c r="FJ56" s="208" t="s">
        <v>63</v>
      </c>
      <c r="FK56" s="2"/>
      <c r="FL56" s="3"/>
      <c r="FM56" s="3"/>
      <c r="FN56" s="3"/>
      <c r="FO56" s="3"/>
      <c r="FP56" s="3"/>
      <c r="FQ56" s="3"/>
      <c r="FR56" s="270"/>
      <c r="FS56" s="143"/>
      <c r="FT56" s="3"/>
      <c r="FU56" s="3"/>
      <c r="FV56" s="220"/>
      <c r="FW56" s="281"/>
      <c r="FY56" s="208" t="s">
        <v>63</v>
      </c>
      <c r="FZ56" s="2"/>
      <c r="GA56" s="3"/>
      <c r="GB56" s="3"/>
      <c r="GC56" s="3"/>
      <c r="GD56" s="3"/>
      <c r="GE56" s="3"/>
      <c r="GF56" s="3"/>
      <c r="GG56" s="270"/>
      <c r="GH56" s="143"/>
      <c r="GI56" s="3"/>
      <c r="GJ56" s="3"/>
      <c r="GK56" s="220"/>
      <c r="GL56" s="281"/>
      <c r="GN56" s="208" t="s">
        <v>63</v>
      </c>
      <c r="GO56" s="2"/>
      <c r="GP56" s="3"/>
      <c r="GQ56" s="3"/>
      <c r="GR56" s="3"/>
      <c r="GS56" s="3"/>
      <c r="GT56" s="3"/>
      <c r="GU56" s="3"/>
      <c r="GV56" s="270"/>
      <c r="GW56" s="143"/>
      <c r="GX56" s="3"/>
      <c r="GY56" s="3"/>
      <c r="GZ56" s="220"/>
      <c r="HA56" s="281"/>
      <c r="HC56" s="208" t="s">
        <v>63</v>
      </c>
      <c r="HD56" s="2"/>
      <c r="HE56" s="3"/>
      <c r="HF56" s="3"/>
      <c r="HG56" s="3"/>
      <c r="HH56" s="3"/>
      <c r="HI56" s="3"/>
      <c r="HJ56" s="3"/>
      <c r="HK56" s="270"/>
      <c r="HL56" s="143"/>
      <c r="HM56" s="3"/>
      <c r="HN56" s="3"/>
      <c r="HO56" s="220"/>
      <c r="HP56" s="281"/>
      <c r="HR56" s="208" t="s">
        <v>63</v>
      </c>
      <c r="HS56" s="2"/>
      <c r="HT56" s="3"/>
      <c r="HU56" s="3"/>
      <c r="HV56" s="3"/>
      <c r="HW56" s="3"/>
      <c r="HX56" s="3"/>
      <c r="HY56" s="3"/>
      <c r="HZ56" s="270"/>
      <c r="IA56" s="143"/>
      <c r="IB56" s="3"/>
      <c r="IC56" s="3"/>
      <c r="ID56" s="220"/>
      <c r="IE56" s="281"/>
      <c r="IG56" s="208" t="s">
        <v>63</v>
      </c>
      <c r="IH56" s="2"/>
      <c r="II56" s="3"/>
      <c r="IJ56" s="3"/>
      <c r="IK56" s="3"/>
      <c r="IL56" s="3"/>
      <c r="IM56" s="3"/>
      <c r="IN56" s="3"/>
      <c r="IO56" s="270"/>
      <c r="IP56" s="143"/>
      <c r="IQ56" s="3"/>
      <c r="IR56" s="3"/>
      <c r="IS56" s="220"/>
      <c r="IT56" s="281"/>
      <c r="IV56" s="208" t="s">
        <v>63</v>
      </c>
      <c r="IW56" s="2"/>
      <c r="IX56" s="3"/>
      <c r="IY56" s="3"/>
      <c r="IZ56" s="3"/>
      <c r="JA56" s="3"/>
      <c r="JB56" s="3"/>
      <c r="JC56" s="3"/>
      <c r="JD56" s="270"/>
      <c r="JE56" s="143"/>
      <c r="JF56" s="3"/>
      <c r="JG56" s="3"/>
      <c r="JH56" s="220"/>
      <c r="JI56" s="281"/>
    </row>
    <row r="57" spans="1:269" s="69" customFormat="1">
      <c r="A57" s="98" t="s">
        <v>82</v>
      </c>
      <c r="B57" s="225">
        <v>109</v>
      </c>
      <c r="C57" s="225">
        <v>109</v>
      </c>
      <c r="D57" s="225">
        <v>109</v>
      </c>
      <c r="E57" s="225">
        <v>109</v>
      </c>
      <c r="F57" s="225">
        <v>109</v>
      </c>
      <c r="G57" s="102">
        <f>SUM(B57:F57)</f>
        <v>545</v>
      </c>
      <c r="H57" s="102"/>
      <c r="I57" s="267"/>
      <c r="J57" s="206">
        <f>MAX(B57:F57)</f>
        <v>109</v>
      </c>
      <c r="K57" s="3"/>
      <c r="L57" s="3"/>
      <c r="M57" s="220"/>
      <c r="N57" s="281"/>
      <c r="P57" s="98" t="s">
        <v>82</v>
      </c>
      <c r="Q57" s="225">
        <v>114</v>
      </c>
      <c r="R57" s="225">
        <v>137</v>
      </c>
      <c r="S57" s="225">
        <v>97</v>
      </c>
      <c r="T57" s="225">
        <v>133</v>
      </c>
      <c r="U57" s="225">
        <v>113</v>
      </c>
      <c r="V57" s="102">
        <f>SUM(Q57:U57)</f>
        <v>594</v>
      </c>
      <c r="W57" s="102"/>
      <c r="X57" s="267"/>
      <c r="Y57" s="206">
        <f>MAX(Q57:U57)</f>
        <v>137</v>
      </c>
      <c r="Z57" s="3"/>
      <c r="AA57" s="3"/>
      <c r="AB57" s="220"/>
      <c r="AC57" s="281"/>
      <c r="AE57" s="98" t="s">
        <v>82</v>
      </c>
      <c r="AF57" s="225">
        <v>127</v>
      </c>
      <c r="AG57" s="225">
        <v>129</v>
      </c>
      <c r="AH57" s="225">
        <v>125</v>
      </c>
      <c r="AI57" s="225">
        <v>110</v>
      </c>
      <c r="AJ57" s="225">
        <v>110</v>
      </c>
      <c r="AK57" s="102">
        <f>SUM(AF57:AJ57)</f>
        <v>601</v>
      </c>
      <c r="AL57" s="102"/>
      <c r="AM57" s="267"/>
      <c r="AN57" s="206">
        <f>MAX(AF57:AJ57)</f>
        <v>129</v>
      </c>
      <c r="AO57" s="3"/>
      <c r="AP57" s="3"/>
      <c r="AQ57" s="220"/>
      <c r="AR57" s="281"/>
      <c r="AT57" s="98" t="s">
        <v>82</v>
      </c>
      <c r="AU57" s="225">
        <v>97</v>
      </c>
      <c r="AV57" s="225">
        <v>137</v>
      </c>
      <c r="AW57" s="225">
        <v>120</v>
      </c>
      <c r="AX57" s="225">
        <v>144</v>
      </c>
      <c r="AY57" s="225">
        <v>104</v>
      </c>
      <c r="AZ57" s="102">
        <f>SUM(AU57:AY57)</f>
        <v>602</v>
      </c>
      <c r="BA57" s="102"/>
      <c r="BB57" s="267"/>
      <c r="BC57" s="206">
        <f>MAX(AU57:AY57)</f>
        <v>144</v>
      </c>
      <c r="BD57" s="3"/>
      <c r="BE57" s="3"/>
      <c r="BF57" s="220"/>
      <c r="BG57" s="281"/>
      <c r="BI57" s="98" t="s">
        <v>82</v>
      </c>
      <c r="BJ57" s="225">
        <v>104</v>
      </c>
      <c r="BK57" s="225">
        <v>104</v>
      </c>
      <c r="BL57" s="225">
        <v>97</v>
      </c>
      <c r="BM57" s="225">
        <v>113</v>
      </c>
      <c r="BN57" s="225">
        <v>115</v>
      </c>
      <c r="BO57" s="102">
        <f>SUM(BJ57:BN57)</f>
        <v>533</v>
      </c>
      <c r="BP57" s="102"/>
      <c r="BQ57" s="267"/>
      <c r="BR57" s="206">
        <f>MAX(BJ57:BN57)</f>
        <v>115</v>
      </c>
      <c r="BS57" s="3"/>
      <c r="BT57" s="3"/>
      <c r="BU57" s="220"/>
      <c r="BV57" s="281"/>
      <c r="BX57" s="98" t="s">
        <v>82</v>
      </c>
      <c r="BY57" s="225">
        <v>134</v>
      </c>
      <c r="BZ57" s="225">
        <v>164</v>
      </c>
      <c r="CA57" s="225">
        <v>123</v>
      </c>
      <c r="CB57" s="225">
        <v>124</v>
      </c>
      <c r="CC57" s="225">
        <v>133</v>
      </c>
      <c r="CD57" s="102">
        <f>SUM(BY57:CC57)</f>
        <v>678</v>
      </c>
      <c r="CE57" s="102"/>
      <c r="CF57" s="267"/>
      <c r="CG57" s="206">
        <f>MAX(BY57:CC57)</f>
        <v>164</v>
      </c>
      <c r="CH57" s="3"/>
      <c r="CI57" s="3"/>
      <c r="CJ57" s="220"/>
      <c r="CK57" s="281"/>
      <c r="CM57" s="98" t="s">
        <v>82</v>
      </c>
      <c r="CN57" s="225">
        <v>109</v>
      </c>
      <c r="CO57" s="225">
        <v>103</v>
      </c>
      <c r="CP57" s="225">
        <v>127</v>
      </c>
      <c r="CQ57" s="225">
        <v>109</v>
      </c>
      <c r="CR57" s="225">
        <v>122</v>
      </c>
      <c r="CS57" s="102">
        <f>SUM(CN57:CR57)</f>
        <v>570</v>
      </c>
      <c r="CT57" s="102"/>
      <c r="CU57" s="267"/>
      <c r="CV57" s="206">
        <f>MAX(CN57:CR57)</f>
        <v>127</v>
      </c>
      <c r="CW57" s="3"/>
      <c r="CX57" s="3"/>
      <c r="CY57" s="220"/>
      <c r="CZ57" s="281"/>
      <c r="DB57" s="98" t="s">
        <v>82</v>
      </c>
      <c r="DC57" s="225">
        <v>95</v>
      </c>
      <c r="DD57" s="225">
        <v>102</v>
      </c>
      <c r="DE57" s="225">
        <v>114</v>
      </c>
      <c r="DF57" s="225">
        <v>106</v>
      </c>
      <c r="DG57" s="225">
        <v>105</v>
      </c>
      <c r="DH57" s="102">
        <f>SUM(DC57:DG57)</f>
        <v>522</v>
      </c>
      <c r="DI57" s="102"/>
      <c r="DJ57" s="267"/>
      <c r="DK57" s="206">
        <f>MAX(DC57:DG57)</f>
        <v>114</v>
      </c>
      <c r="DL57" s="3"/>
      <c r="DM57" s="3"/>
      <c r="DN57" s="220"/>
      <c r="DO57" s="281"/>
      <c r="DQ57" s="98" t="s">
        <v>82</v>
      </c>
      <c r="DR57" s="225">
        <v>112</v>
      </c>
      <c r="DS57" s="225">
        <v>112</v>
      </c>
      <c r="DT57" s="225">
        <v>112</v>
      </c>
      <c r="DU57" s="225">
        <v>112</v>
      </c>
      <c r="DV57" s="225">
        <v>112</v>
      </c>
      <c r="DW57" s="102">
        <f>SUM(DR57:DV57)</f>
        <v>560</v>
      </c>
      <c r="DX57" s="102"/>
      <c r="DY57" s="267"/>
      <c r="DZ57" s="206">
        <f>MAX(DR57:DV57)</f>
        <v>112</v>
      </c>
      <c r="EA57" s="3"/>
      <c r="EB57" s="3"/>
      <c r="EC57" s="220"/>
      <c r="ED57" s="281"/>
      <c r="EF57" s="98" t="s">
        <v>82</v>
      </c>
      <c r="EG57" s="225">
        <v>101</v>
      </c>
      <c r="EH57" s="225">
        <v>110</v>
      </c>
      <c r="EI57" s="225">
        <v>92</v>
      </c>
      <c r="EJ57" s="225">
        <v>98</v>
      </c>
      <c r="EK57" s="225">
        <v>118</v>
      </c>
      <c r="EL57" s="102">
        <f>SUM(EG57:EK57)</f>
        <v>519</v>
      </c>
      <c r="EM57" s="102"/>
      <c r="EN57" s="267"/>
      <c r="EO57" s="206">
        <f>MAX(EG57:EK57)</f>
        <v>118</v>
      </c>
      <c r="EP57" s="3"/>
      <c r="EQ57" s="3"/>
      <c r="ER57" s="220"/>
      <c r="ES57" s="281"/>
      <c r="EU57" s="98" t="s">
        <v>82</v>
      </c>
      <c r="EV57" s="225">
        <v>124</v>
      </c>
      <c r="EW57" s="225">
        <v>119</v>
      </c>
      <c r="EX57" s="225">
        <v>97</v>
      </c>
      <c r="EY57" s="225">
        <v>134</v>
      </c>
      <c r="EZ57" s="225">
        <v>119</v>
      </c>
      <c r="FA57" s="102">
        <f>SUM(EV57:EZ57)</f>
        <v>593</v>
      </c>
      <c r="FB57" s="102"/>
      <c r="FC57" s="267"/>
      <c r="FD57" s="206">
        <f>MAX(EV57:EZ57)</f>
        <v>134</v>
      </c>
      <c r="FE57" s="3"/>
      <c r="FF57" s="3"/>
      <c r="FG57" s="220"/>
      <c r="FH57" s="281"/>
      <c r="FJ57" s="98" t="s">
        <v>82</v>
      </c>
      <c r="FK57" s="225">
        <v>100</v>
      </c>
      <c r="FL57" s="225">
        <v>105</v>
      </c>
      <c r="FM57" s="225">
        <v>121</v>
      </c>
      <c r="FN57" s="225">
        <v>89</v>
      </c>
      <c r="FO57" s="225">
        <v>131</v>
      </c>
      <c r="FP57" s="102">
        <f>SUM(FK57:FO57)</f>
        <v>546</v>
      </c>
      <c r="FQ57" s="102"/>
      <c r="FR57" s="267"/>
      <c r="FS57" s="206">
        <f>MAX(FK57:FO57)</f>
        <v>131</v>
      </c>
      <c r="FT57" s="3"/>
      <c r="FU57" s="3"/>
      <c r="FV57" s="220"/>
      <c r="FW57" s="281"/>
      <c r="FY57" s="98" t="s">
        <v>82</v>
      </c>
      <c r="FZ57" s="225">
        <v>123</v>
      </c>
      <c r="GA57" s="225">
        <v>123</v>
      </c>
      <c r="GB57" s="225">
        <v>111</v>
      </c>
      <c r="GC57" s="225">
        <v>102</v>
      </c>
      <c r="GD57" s="225">
        <v>117</v>
      </c>
      <c r="GE57" s="102">
        <f>SUM(FZ57:GD57)</f>
        <v>576</v>
      </c>
      <c r="GF57" s="102"/>
      <c r="GG57" s="267"/>
      <c r="GH57" s="206">
        <f>MAX(FZ57:GD57)</f>
        <v>123</v>
      </c>
      <c r="GI57" s="3"/>
      <c r="GJ57" s="3"/>
      <c r="GK57" s="220"/>
      <c r="GL57" s="281"/>
      <c r="GN57" s="98" t="s">
        <v>82</v>
      </c>
      <c r="GO57" s="225"/>
      <c r="GP57" s="225"/>
      <c r="GQ57" s="225"/>
      <c r="GR57" s="225"/>
      <c r="GS57" s="225"/>
      <c r="GT57" s="102">
        <f>SUM(GO57:GS57)</f>
        <v>0</v>
      </c>
      <c r="GU57" s="102"/>
      <c r="GV57" s="267"/>
      <c r="GW57" s="206">
        <f>MAX(GO57:GS57)</f>
        <v>0</v>
      </c>
      <c r="GX57" s="3"/>
      <c r="GY57" s="3"/>
      <c r="GZ57" s="220"/>
      <c r="HA57" s="281"/>
      <c r="HC57" s="98" t="s">
        <v>82</v>
      </c>
      <c r="HD57" s="225"/>
      <c r="HE57" s="225"/>
      <c r="HF57" s="225"/>
      <c r="HG57" s="225"/>
      <c r="HH57" s="225"/>
      <c r="HI57" s="102">
        <f>SUM(HD57:HH57)</f>
        <v>0</v>
      </c>
      <c r="HJ57" s="102"/>
      <c r="HK57" s="267"/>
      <c r="HL57" s="206">
        <f>MAX(HD57:HH57)</f>
        <v>0</v>
      </c>
      <c r="HM57" s="3"/>
      <c r="HN57" s="3"/>
      <c r="HO57" s="220"/>
      <c r="HP57" s="281"/>
      <c r="HR57" s="98" t="s">
        <v>82</v>
      </c>
      <c r="HS57" s="225"/>
      <c r="HT57" s="225"/>
      <c r="HU57" s="225"/>
      <c r="HV57" s="225"/>
      <c r="HW57" s="225"/>
      <c r="HX57" s="102">
        <f>SUM(HS57:HW57)</f>
        <v>0</v>
      </c>
      <c r="HY57" s="102"/>
      <c r="HZ57" s="267"/>
      <c r="IA57" s="206">
        <f>MAX(HS57:HW57)</f>
        <v>0</v>
      </c>
      <c r="IB57" s="3"/>
      <c r="IC57" s="3"/>
      <c r="ID57" s="220"/>
      <c r="IE57" s="281"/>
      <c r="IG57" s="98" t="s">
        <v>82</v>
      </c>
      <c r="IH57" s="225"/>
      <c r="II57" s="225"/>
      <c r="IJ57" s="225"/>
      <c r="IK57" s="225"/>
      <c r="IL57" s="225"/>
      <c r="IM57" s="102">
        <f>SUM(IH57:IL57)</f>
        <v>0</v>
      </c>
      <c r="IN57" s="102"/>
      <c r="IO57" s="267"/>
      <c r="IP57" s="206">
        <f>MAX(IH57:IL57)</f>
        <v>0</v>
      </c>
      <c r="IQ57" s="3"/>
      <c r="IR57" s="3"/>
      <c r="IS57" s="220"/>
      <c r="IT57" s="281"/>
      <c r="IV57" s="98" t="s">
        <v>82</v>
      </c>
      <c r="IW57" s="225"/>
      <c r="IX57" s="225"/>
      <c r="IY57" s="225"/>
      <c r="IZ57" s="225"/>
      <c r="JA57" s="225"/>
      <c r="JB57" s="102">
        <f>SUM(IW57:JA57)</f>
        <v>0</v>
      </c>
      <c r="JC57" s="102"/>
      <c r="JD57" s="267"/>
      <c r="JE57" s="206">
        <f>MAX(IW57:JA57)</f>
        <v>0</v>
      </c>
      <c r="JF57" s="3"/>
      <c r="JG57" s="3"/>
      <c r="JH57" s="220"/>
      <c r="JI57" s="281"/>
    </row>
    <row r="58" spans="1:269" s="69" customFormat="1">
      <c r="A58" s="98" t="s">
        <v>83</v>
      </c>
      <c r="B58" s="225">
        <v>119</v>
      </c>
      <c r="C58" s="225">
        <v>101</v>
      </c>
      <c r="D58" s="225">
        <v>111</v>
      </c>
      <c r="E58" s="225">
        <v>103</v>
      </c>
      <c r="F58" s="225">
        <v>128</v>
      </c>
      <c r="G58" s="102">
        <f>SUM(B58:F58)</f>
        <v>562</v>
      </c>
      <c r="H58" s="102"/>
      <c r="I58" s="267"/>
      <c r="J58" s="206">
        <f>MAX(B58:F58)</f>
        <v>128</v>
      </c>
      <c r="K58" s="3"/>
      <c r="L58" s="3"/>
      <c r="M58" s="220"/>
      <c r="N58" s="281"/>
      <c r="P58" s="98" t="s">
        <v>83</v>
      </c>
      <c r="Q58" s="225">
        <v>140</v>
      </c>
      <c r="R58" s="225">
        <v>113</v>
      </c>
      <c r="S58" s="225">
        <v>141</v>
      </c>
      <c r="T58" s="225">
        <v>111</v>
      </c>
      <c r="U58" s="225">
        <v>113</v>
      </c>
      <c r="V58" s="102">
        <f>SUM(Q58:U58)</f>
        <v>618</v>
      </c>
      <c r="W58" s="102"/>
      <c r="X58" s="267"/>
      <c r="Y58" s="206">
        <f>MAX(Q58:U58)</f>
        <v>141</v>
      </c>
      <c r="Z58" s="3"/>
      <c r="AA58" s="3"/>
      <c r="AB58" s="220"/>
      <c r="AC58" s="281"/>
      <c r="AE58" s="98" t="s">
        <v>377</v>
      </c>
      <c r="AF58" s="225">
        <v>133</v>
      </c>
      <c r="AG58" s="225">
        <v>116</v>
      </c>
      <c r="AH58" s="225">
        <v>101</v>
      </c>
      <c r="AI58" s="225">
        <v>127</v>
      </c>
      <c r="AJ58" s="225">
        <v>126</v>
      </c>
      <c r="AK58" s="102">
        <f>SUM(AF58:AJ58)</f>
        <v>603</v>
      </c>
      <c r="AL58" s="102"/>
      <c r="AM58" s="267"/>
      <c r="AN58" s="206">
        <f>MAX(AF58:AJ58)</f>
        <v>133</v>
      </c>
      <c r="AO58" s="3"/>
      <c r="AP58" s="3"/>
      <c r="AQ58" s="220"/>
      <c r="AR58" s="281"/>
      <c r="AT58" s="98" t="s">
        <v>83</v>
      </c>
      <c r="AU58" s="225">
        <v>108</v>
      </c>
      <c r="AV58" s="225">
        <v>112</v>
      </c>
      <c r="AW58" s="225">
        <v>128</v>
      </c>
      <c r="AX58" s="225">
        <v>105</v>
      </c>
      <c r="AY58" s="225">
        <v>108</v>
      </c>
      <c r="AZ58" s="102">
        <f>SUM(AU58:AY58)</f>
        <v>561</v>
      </c>
      <c r="BA58" s="102"/>
      <c r="BB58" s="267"/>
      <c r="BC58" s="206">
        <f>MAX(AU58:AY58)</f>
        <v>128</v>
      </c>
      <c r="BD58" s="3"/>
      <c r="BE58" s="3"/>
      <c r="BF58" s="220"/>
      <c r="BG58" s="281"/>
      <c r="BI58" s="98" t="s">
        <v>83</v>
      </c>
      <c r="BJ58" s="225">
        <v>134</v>
      </c>
      <c r="BK58" s="225">
        <v>121</v>
      </c>
      <c r="BL58" s="225">
        <v>137</v>
      </c>
      <c r="BM58" s="225">
        <v>132</v>
      </c>
      <c r="BN58" s="225">
        <v>128</v>
      </c>
      <c r="BO58" s="102">
        <f>SUM(BJ58:BN58)</f>
        <v>652</v>
      </c>
      <c r="BP58" s="102"/>
      <c r="BQ58" s="267"/>
      <c r="BR58" s="206">
        <f>MAX(BJ58:BN58)</f>
        <v>137</v>
      </c>
      <c r="BS58" s="3"/>
      <c r="BT58" s="3"/>
      <c r="BU58" s="220"/>
      <c r="BV58" s="281"/>
      <c r="BX58" s="98" t="s">
        <v>83</v>
      </c>
      <c r="BY58" s="225">
        <v>101</v>
      </c>
      <c r="BZ58" s="225">
        <v>116</v>
      </c>
      <c r="CA58" s="225">
        <v>128</v>
      </c>
      <c r="CB58" s="225">
        <v>165</v>
      </c>
      <c r="CC58" s="225">
        <v>119</v>
      </c>
      <c r="CD58" s="102">
        <f>SUM(BY58:CC58)</f>
        <v>629</v>
      </c>
      <c r="CE58" s="102"/>
      <c r="CF58" s="267"/>
      <c r="CG58" s="206">
        <f>MAX(BY58:CC58)</f>
        <v>165</v>
      </c>
      <c r="CH58" s="3"/>
      <c r="CI58" s="3"/>
      <c r="CJ58" s="220"/>
      <c r="CK58" s="281"/>
      <c r="CM58" s="98" t="s">
        <v>83</v>
      </c>
      <c r="CN58" s="225">
        <v>121</v>
      </c>
      <c r="CO58" s="225">
        <v>116</v>
      </c>
      <c r="CP58" s="225">
        <v>107</v>
      </c>
      <c r="CQ58" s="225">
        <v>134</v>
      </c>
      <c r="CR58" s="225">
        <v>115</v>
      </c>
      <c r="CS58" s="102">
        <f>SUM(CN58:CR58)</f>
        <v>593</v>
      </c>
      <c r="CT58" s="102"/>
      <c r="CU58" s="267"/>
      <c r="CV58" s="206">
        <f>MAX(CN58:CR58)</f>
        <v>134</v>
      </c>
      <c r="CW58" s="3"/>
      <c r="CX58" s="3"/>
      <c r="CY58" s="220"/>
      <c r="CZ58" s="281"/>
      <c r="DB58" s="98" t="s">
        <v>83</v>
      </c>
      <c r="DC58" s="225">
        <v>109</v>
      </c>
      <c r="DD58" s="225">
        <v>106</v>
      </c>
      <c r="DE58" s="225">
        <v>132</v>
      </c>
      <c r="DF58" s="225">
        <v>98</v>
      </c>
      <c r="DG58" s="225">
        <v>132</v>
      </c>
      <c r="DH58" s="102">
        <f>SUM(DC58:DG58)</f>
        <v>577</v>
      </c>
      <c r="DI58" s="102"/>
      <c r="DJ58" s="267"/>
      <c r="DK58" s="206">
        <f>MAX(DC58:DG58)</f>
        <v>132</v>
      </c>
      <c r="DL58" s="3"/>
      <c r="DM58" s="3"/>
      <c r="DN58" s="220"/>
      <c r="DO58" s="281"/>
      <c r="DQ58" s="98" t="s">
        <v>83</v>
      </c>
      <c r="DR58" s="225">
        <v>130</v>
      </c>
      <c r="DS58" s="225">
        <v>120</v>
      </c>
      <c r="DT58" s="225">
        <v>111</v>
      </c>
      <c r="DU58" s="225">
        <v>114</v>
      </c>
      <c r="DV58" s="225">
        <v>130</v>
      </c>
      <c r="DW58" s="102">
        <f>SUM(DR58:DV58)</f>
        <v>605</v>
      </c>
      <c r="DX58" s="102"/>
      <c r="DY58" s="267"/>
      <c r="DZ58" s="206">
        <f>MAX(DR58:DV58)</f>
        <v>130</v>
      </c>
      <c r="EA58" s="3"/>
      <c r="EB58" s="3"/>
      <c r="EC58" s="220"/>
      <c r="ED58" s="281"/>
      <c r="EF58" s="98" t="s">
        <v>83</v>
      </c>
      <c r="EG58" s="225">
        <v>120</v>
      </c>
      <c r="EH58" s="225">
        <v>115</v>
      </c>
      <c r="EI58" s="225">
        <v>108</v>
      </c>
      <c r="EJ58" s="225">
        <v>121</v>
      </c>
      <c r="EK58" s="225">
        <v>131</v>
      </c>
      <c r="EL58" s="102">
        <f>SUM(EG58:EK58)</f>
        <v>595</v>
      </c>
      <c r="EM58" s="102"/>
      <c r="EN58" s="267"/>
      <c r="EO58" s="206">
        <f>MAX(EG58:EK58)</f>
        <v>131</v>
      </c>
      <c r="EP58" s="3"/>
      <c r="EQ58" s="3"/>
      <c r="ER58" s="220"/>
      <c r="ES58" s="281"/>
      <c r="EU58" s="98" t="s">
        <v>83</v>
      </c>
      <c r="EV58" s="225">
        <v>126</v>
      </c>
      <c r="EW58" s="225">
        <v>104</v>
      </c>
      <c r="EX58" s="225">
        <v>112</v>
      </c>
      <c r="EY58" s="225">
        <v>110</v>
      </c>
      <c r="EZ58" s="225">
        <v>103</v>
      </c>
      <c r="FA58" s="102">
        <f>SUM(EV58:EZ58)</f>
        <v>555</v>
      </c>
      <c r="FB58" s="102"/>
      <c r="FC58" s="267"/>
      <c r="FD58" s="206">
        <f>MAX(EV58:EZ58)</f>
        <v>126</v>
      </c>
      <c r="FE58" s="3"/>
      <c r="FF58" s="3"/>
      <c r="FG58" s="220"/>
      <c r="FH58" s="281"/>
      <c r="FJ58" s="98" t="s">
        <v>83</v>
      </c>
      <c r="FK58" s="225">
        <v>108</v>
      </c>
      <c r="FL58" s="225">
        <v>107</v>
      </c>
      <c r="FM58" s="225">
        <v>120</v>
      </c>
      <c r="FN58" s="225">
        <v>122</v>
      </c>
      <c r="FO58" s="225">
        <v>119</v>
      </c>
      <c r="FP58" s="102">
        <f>SUM(FK58:FO58)</f>
        <v>576</v>
      </c>
      <c r="FQ58" s="102"/>
      <c r="FR58" s="267"/>
      <c r="FS58" s="206">
        <f>MAX(FK58:FO58)</f>
        <v>122</v>
      </c>
      <c r="FT58" s="3"/>
      <c r="FU58" s="3"/>
      <c r="FV58" s="220"/>
      <c r="FW58" s="281"/>
      <c r="FY58" s="117" t="s">
        <v>474</v>
      </c>
      <c r="FZ58" s="225">
        <v>102</v>
      </c>
      <c r="GA58" s="225">
        <v>105</v>
      </c>
      <c r="GB58" s="225">
        <v>115</v>
      </c>
      <c r="GC58" s="225">
        <v>125</v>
      </c>
      <c r="GD58" s="225">
        <v>125</v>
      </c>
      <c r="GE58" s="102">
        <f>SUM(FZ58:GD58)</f>
        <v>572</v>
      </c>
      <c r="GF58" s="102"/>
      <c r="GG58" s="267"/>
      <c r="GH58" s="206">
        <f>MAX(FZ58:GD58)</f>
        <v>125</v>
      </c>
      <c r="GI58" s="3"/>
      <c r="GJ58" s="3"/>
      <c r="GK58" s="220"/>
      <c r="GL58" s="281"/>
      <c r="GN58" s="98" t="s">
        <v>83</v>
      </c>
      <c r="GO58" s="225"/>
      <c r="GP58" s="225"/>
      <c r="GQ58" s="225"/>
      <c r="GR58" s="225"/>
      <c r="GS58" s="225"/>
      <c r="GT58" s="102">
        <f>SUM(GO58:GS58)</f>
        <v>0</v>
      </c>
      <c r="GU58" s="102"/>
      <c r="GV58" s="267"/>
      <c r="GW58" s="206">
        <f>MAX(GO58:GS58)</f>
        <v>0</v>
      </c>
      <c r="GX58" s="3"/>
      <c r="GY58" s="3"/>
      <c r="GZ58" s="220"/>
      <c r="HA58" s="281"/>
      <c r="HC58" s="98" t="s">
        <v>83</v>
      </c>
      <c r="HD58" s="225"/>
      <c r="HE58" s="225"/>
      <c r="HF58" s="225"/>
      <c r="HG58" s="225"/>
      <c r="HH58" s="225"/>
      <c r="HI58" s="102">
        <f>SUM(HD58:HH58)</f>
        <v>0</v>
      </c>
      <c r="HJ58" s="102"/>
      <c r="HK58" s="267"/>
      <c r="HL58" s="206">
        <f>MAX(HD58:HH58)</f>
        <v>0</v>
      </c>
      <c r="HM58" s="3"/>
      <c r="HN58" s="3"/>
      <c r="HO58" s="220"/>
      <c r="HP58" s="281"/>
      <c r="HR58" s="98" t="s">
        <v>83</v>
      </c>
      <c r="HS58" s="225"/>
      <c r="HT58" s="225"/>
      <c r="HU58" s="225"/>
      <c r="HV58" s="225"/>
      <c r="HW58" s="225"/>
      <c r="HX58" s="102">
        <f>SUM(HS58:HW58)</f>
        <v>0</v>
      </c>
      <c r="HY58" s="102"/>
      <c r="HZ58" s="267"/>
      <c r="IA58" s="206">
        <f>MAX(HS58:HW58)</f>
        <v>0</v>
      </c>
      <c r="IB58" s="3"/>
      <c r="IC58" s="3"/>
      <c r="ID58" s="220"/>
      <c r="IE58" s="281"/>
      <c r="IG58" s="98" t="s">
        <v>83</v>
      </c>
      <c r="IH58" s="225"/>
      <c r="II58" s="225"/>
      <c r="IJ58" s="225"/>
      <c r="IK58" s="225"/>
      <c r="IL58" s="225"/>
      <c r="IM58" s="102">
        <f>SUM(IH58:IL58)</f>
        <v>0</v>
      </c>
      <c r="IN58" s="102"/>
      <c r="IO58" s="267"/>
      <c r="IP58" s="206">
        <f>MAX(IH58:IL58)</f>
        <v>0</v>
      </c>
      <c r="IQ58" s="3"/>
      <c r="IR58" s="3"/>
      <c r="IS58" s="220"/>
      <c r="IT58" s="281"/>
      <c r="IV58" s="98" t="s">
        <v>83</v>
      </c>
      <c r="IW58" s="225"/>
      <c r="IX58" s="225"/>
      <c r="IY58" s="225"/>
      <c r="IZ58" s="225"/>
      <c r="JA58" s="225"/>
      <c r="JB58" s="102">
        <f>SUM(IW58:JA58)</f>
        <v>0</v>
      </c>
      <c r="JC58" s="102"/>
      <c r="JD58" s="267"/>
      <c r="JE58" s="206">
        <f>MAX(IW58:JA58)</f>
        <v>0</v>
      </c>
      <c r="JF58" s="3"/>
      <c r="JG58" s="3"/>
      <c r="JH58" s="220"/>
      <c r="JI58" s="281"/>
    </row>
    <row r="59" spans="1:269" s="69" customFormat="1">
      <c r="A59" s="241" t="s">
        <v>63</v>
      </c>
      <c r="B59" s="3">
        <f t="shared" ref="B59:C59" si="184">SUM(B57:B58)</f>
        <v>228</v>
      </c>
      <c r="C59" s="3">
        <f t="shared" si="184"/>
        <v>210</v>
      </c>
      <c r="D59" s="3">
        <f t="shared" ref="D59" si="185">SUM(D57:D58)</f>
        <v>220</v>
      </c>
      <c r="E59" s="3">
        <f t="shared" ref="E59" si="186">SUM(E57:E58)</f>
        <v>212</v>
      </c>
      <c r="F59" s="3">
        <f t="shared" ref="F59" si="187">SUM(F57:F58)</f>
        <v>237</v>
      </c>
      <c r="G59" s="296"/>
      <c r="H59" s="3"/>
      <c r="I59" s="270"/>
      <c r="J59" s="143"/>
      <c r="K59" s="3">
        <f>MAX(B59:F59)</f>
        <v>237</v>
      </c>
      <c r="L59" s="3"/>
      <c r="M59" s="220"/>
      <c r="N59" s="281"/>
      <c r="P59" s="241" t="s">
        <v>63</v>
      </c>
      <c r="Q59" s="3">
        <f>SUM(Q57:Q58)</f>
        <v>254</v>
      </c>
      <c r="R59" s="3">
        <f t="shared" ref="R59:U59" si="188">SUM(R57:R58)</f>
        <v>250</v>
      </c>
      <c r="S59" s="3">
        <f t="shared" si="188"/>
        <v>238</v>
      </c>
      <c r="T59" s="3">
        <f t="shared" si="188"/>
        <v>244</v>
      </c>
      <c r="U59" s="3">
        <f t="shared" si="188"/>
        <v>226</v>
      </c>
      <c r="V59" s="296"/>
      <c r="W59" s="3"/>
      <c r="X59" s="270"/>
      <c r="Y59" s="143"/>
      <c r="Z59" s="3">
        <f>MAX(Q59:U59)</f>
        <v>254</v>
      </c>
      <c r="AA59" s="3"/>
      <c r="AB59" s="220"/>
      <c r="AC59" s="281"/>
      <c r="AE59" s="241" t="s">
        <v>63</v>
      </c>
      <c r="AF59" s="3">
        <f>SUM(AF57:AF58)</f>
        <v>260</v>
      </c>
      <c r="AG59" s="3">
        <f t="shared" ref="AG59:AJ59" si="189">SUM(AG57:AG58)</f>
        <v>245</v>
      </c>
      <c r="AH59" s="3">
        <f t="shared" si="189"/>
        <v>226</v>
      </c>
      <c r="AI59" s="3">
        <f t="shared" si="189"/>
        <v>237</v>
      </c>
      <c r="AJ59" s="3">
        <f t="shared" si="189"/>
        <v>236</v>
      </c>
      <c r="AK59" s="296"/>
      <c r="AL59" s="3"/>
      <c r="AM59" s="270"/>
      <c r="AN59" s="143"/>
      <c r="AO59" s="3">
        <f>MAX(AF59:AJ59)</f>
        <v>260</v>
      </c>
      <c r="AP59" s="3"/>
      <c r="AQ59" s="220"/>
      <c r="AR59" s="281"/>
      <c r="AT59" s="241" t="s">
        <v>63</v>
      </c>
      <c r="AU59" s="3">
        <f>SUM(AU57:AU58)</f>
        <v>205</v>
      </c>
      <c r="AV59" s="3">
        <f t="shared" ref="AV59:AY59" si="190">SUM(AV57:AV58)</f>
        <v>249</v>
      </c>
      <c r="AW59" s="3">
        <f t="shared" si="190"/>
        <v>248</v>
      </c>
      <c r="AX59" s="3">
        <f t="shared" si="190"/>
        <v>249</v>
      </c>
      <c r="AY59" s="3">
        <f t="shared" si="190"/>
        <v>212</v>
      </c>
      <c r="AZ59" s="296"/>
      <c r="BA59" s="3"/>
      <c r="BB59" s="270"/>
      <c r="BC59" s="143"/>
      <c r="BD59" s="3">
        <f>MAX(AU59:AY59)</f>
        <v>249</v>
      </c>
      <c r="BE59" s="3"/>
      <c r="BF59" s="220"/>
      <c r="BG59" s="281"/>
      <c r="BI59" s="241" t="s">
        <v>63</v>
      </c>
      <c r="BJ59" s="3">
        <f>SUM(BJ57:BJ58)</f>
        <v>238</v>
      </c>
      <c r="BK59" s="3">
        <f t="shared" ref="BK59:BN59" si="191">SUM(BK57:BK58)</f>
        <v>225</v>
      </c>
      <c r="BL59" s="3">
        <f t="shared" si="191"/>
        <v>234</v>
      </c>
      <c r="BM59" s="3">
        <f t="shared" si="191"/>
        <v>245</v>
      </c>
      <c r="BN59" s="3">
        <f t="shared" si="191"/>
        <v>243</v>
      </c>
      <c r="BO59" s="296"/>
      <c r="BP59" s="3"/>
      <c r="BQ59" s="270"/>
      <c r="BR59" s="143"/>
      <c r="BS59" s="3">
        <f>MAX(BJ59:BN59)</f>
        <v>245</v>
      </c>
      <c r="BT59" s="3"/>
      <c r="BU59" s="220"/>
      <c r="BV59" s="281"/>
      <c r="BX59" s="241" t="s">
        <v>63</v>
      </c>
      <c r="BY59" s="3">
        <f>SUM(BY57:BY58)</f>
        <v>235</v>
      </c>
      <c r="BZ59" s="3">
        <f t="shared" ref="BZ59:CC59" si="192">SUM(BZ57:BZ58)</f>
        <v>280</v>
      </c>
      <c r="CA59" s="3">
        <f t="shared" si="192"/>
        <v>251</v>
      </c>
      <c r="CB59" s="3">
        <f t="shared" si="192"/>
        <v>289</v>
      </c>
      <c r="CC59" s="3">
        <f t="shared" si="192"/>
        <v>252</v>
      </c>
      <c r="CD59" s="296"/>
      <c r="CE59" s="3"/>
      <c r="CF59" s="270"/>
      <c r="CG59" s="143"/>
      <c r="CH59" s="3">
        <f>MAX(BY59:CC59)</f>
        <v>289</v>
      </c>
      <c r="CI59" s="3"/>
      <c r="CJ59" s="220"/>
      <c r="CK59" s="281"/>
      <c r="CM59" s="241" t="s">
        <v>63</v>
      </c>
      <c r="CN59" s="3">
        <f>SUM(CN57:CN58)</f>
        <v>230</v>
      </c>
      <c r="CO59" s="3">
        <f t="shared" ref="CO59:CR59" si="193">SUM(CO57:CO58)</f>
        <v>219</v>
      </c>
      <c r="CP59" s="3">
        <f t="shared" si="193"/>
        <v>234</v>
      </c>
      <c r="CQ59" s="3">
        <f t="shared" si="193"/>
        <v>243</v>
      </c>
      <c r="CR59" s="3">
        <f t="shared" si="193"/>
        <v>237</v>
      </c>
      <c r="CS59" s="296"/>
      <c r="CT59" s="3"/>
      <c r="CU59" s="270"/>
      <c r="CV59" s="143"/>
      <c r="CW59" s="3">
        <f>MAX(CN59:CR59)</f>
        <v>243</v>
      </c>
      <c r="CX59" s="3"/>
      <c r="CY59" s="220"/>
      <c r="CZ59" s="281"/>
      <c r="DB59" s="241" t="s">
        <v>63</v>
      </c>
      <c r="DC59" s="3">
        <f>SUM(DC57:DC58)</f>
        <v>204</v>
      </c>
      <c r="DD59" s="3">
        <f t="shared" ref="DD59:DG59" si="194">SUM(DD57:DD58)</f>
        <v>208</v>
      </c>
      <c r="DE59" s="3">
        <f t="shared" si="194"/>
        <v>246</v>
      </c>
      <c r="DF59" s="3">
        <f t="shared" si="194"/>
        <v>204</v>
      </c>
      <c r="DG59" s="3">
        <f t="shared" si="194"/>
        <v>237</v>
      </c>
      <c r="DH59" s="296"/>
      <c r="DI59" s="3"/>
      <c r="DJ59" s="270"/>
      <c r="DK59" s="143"/>
      <c r="DL59" s="3">
        <f>MAX(DC59:DG59)</f>
        <v>246</v>
      </c>
      <c r="DM59" s="3"/>
      <c r="DN59" s="220"/>
      <c r="DO59" s="281"/>
      <c r="DQ59" s="241" t="s">
        <v>63</v>
      </c>
      <c r="DR59" s="3">
        <f>SUM(DR57:DR58)</f>
        <v>242</v>
      </c>
      <c r="DS59" s="3">
        <f t="shared" ref="DS59:DV59" si="195">SUM(DS57:DS58)</f>
        <v>232</v>
      </c>
      <c r="DT59" s="3">
        <f t="shared" si="195"/>
        <v>223</v>
      </c>
      <c r="DU59" s="3">
        <f t="shared" si="195"/>
        <v>226</v>
      </c>
      <c r="DV59" s="3">
        <f t="shared" si="195"/>
        <v>242</v>
      </c>
      <c r="DW59" s="296"/>
      <c r="DX59" s="3"/>
      <c r="DY59" s="270"/>
      <c r="DZ59" s="143"/>
      <c r="EA59" s="3">
        <f>MAX(DR59:DV59)</f>
        <v>242</v>
      </c>
      <c r="EB59" s="3"/>
      <c r="EC59" s="220"/>
      <c r="ED59" s="281"/>
      <c r="EF59" s="241" t="s">
        <v>63</v>
      </c>
      <c r="EG59" s="3">
        <f>SUM(EG57:EG58)</f>
        <v>221</v>
      </c>
      <c r="EH59" s="3">
        <f t="shared" ref="EH59:EK59" si="196">SUM(EH57:EH58)</f>
        <v>225</v>
      </c>
      <c r="EI59" s="3">
        <f t="shared" si="196"/>
        <v>200</v>
      </c>
      <c r="EJ59" s="3">
        <f t="shared" si="196"/>
        <v>219</v>
      </c>
      <c r="EK59" s="3">
        <f t="shared" si="196"/>
        <v>249</v>
      </c>
      <c r="EL59" s="296"/>
      <c r="EM59" s="3"/>
      <c r="EN59" s="270"/>
      <c r="EO59" s="143"/>
      <c r="EP59" s="3">
        <f>MAX(EG59:EK59)</f>
        <v>249</v>
      </c>
      <c r="EQ59" s="3"/>
      <c r="ER59" s="220"/>
      <c r="ES59" s="281"/>
      <c r="EU59" s="241" t="s">
        <v>63</v>
      </c>
      <c r="EV59" s="3">
        <f>SUM(EV57:EV58)</f>
        <v>250</v>
      </c>
      <c r="EW59" s="3">
        <f t="shared" ref="EW59:EZ59" si="197">SUM(EW57:EW58)</f>
        <v>223</v>
      </c>
      <c r="EX59" s="3">
        <f t="shared" si="197"/>
        <v>209</v>
      </c>
      <c r="EY59" s="3">
        <f t="shared" si="197"/>
        <v>244</v>
      </c>
      <c r="EZ59" s="3">
        <f t="shared" si="197"/>
        <v>222</v>
      </c>
      <c r="FA59" s="296"/>
      <c r="FB59" s="3"/>
      <c r="FC59" s="270"/>
      <c r="FD59" s="143"/>
      <c r="FE59" s="3">
        <f>MAX(EV59:EZ59)</f>
        <v>250</v>
      </c>
      <c r="FF59" s="3"/>
      <c r="FG59" s="220"/>
      <c r="FH59" s="281"/>
      <c r="FJ59" s="241" t="s">
        <v>63</v>
      </c>
      <c r="FK59" s="3">
        <f>SUM(FK57:FK58)</f>
        <v>208</v>
      </c>
      <c r="FL59" s="3">
        <f t="shared" ref="FL59:FO59" si="198">SUM(FL57:FL58)</f>
        <v>212</v>
      </c>
      <c r="FM59" s="3">
        <f t="shared" si="198"/>
        <v>241</v>
      </c>
      <c r="FN59" s="3">
        <f t="shared" si="198"/>
        <v>211</v>
      </c>
      <c r="FO59" s="3">
        <f t="shared" si="198"/>
        <v>250</v>
      </c>
      <c r="FP59" s="296"/>
      <c r="FQ59" s="3"/>
      <c r="FR59" s="270"/>
      <c r="FS59" s="143"/>
      <c r="FT59" s="3">
        <f>MAX(FK59:FO59)</f>
        <v>250</v>
      </c>
      <c r="FU59" s="3"/>
      <c r="FV59" s="220"/>
      <c r="FW59" s="281"/>
      <c r="FY59" s="241" t="s">
        <v>63</v>
      </c>
      <c r="FZ59" s="3">
        <f>SUM(FZ57:FZ58)</f>
        <v>225</v>
      </c>
      <c r="GA59" s="3">
        <f t="shared" ref="GA59:GD59" si="199">SUM(GA57:GA58)</f>
        <v>228</v>
      </c>
      <c r="GB59" s="3">
        <f t="shared" si="199"/>
        <v>226</v>
      </c>
      <c r="GC59" s="3">
        <f t="shared" si="199"/>
        <v>227</v>
      </c>
      <c r="GD59" s="3">
        <f t="shared" si="199"/>
        <v>242</v>
      </c>
      <c r="GE59" s="296"/>
      <c r="GF59" s="3"/>
      <c r="GG59" s="270"/>
      <c r="GH59" s="143"/>
      <c r="GI59" s="3">
        <f>MAX(FZ59:GD59)</f>
        <v>242</v>
      </c>
      <c r="GJ59" s="3"/>
      <c r="GK59" s="220"/>
      <c r="GL59" s="281"/>
      <c r="GN59" s="241" t="s">
        <v>63</v>
      </c>
      <c r="GO59" s="3">
        <f>SUM(GO57:GO58)</f>
        <v>0</v>
      </c>
      <c r="GP59" s="3">
        <f t="shared" ref="GP59:GS59" si="200">SUM(GP57:GP58)</f>
        <v>0</v>
      </c>
      <c r="GQ59" s="3">
        <f t="shared" si="200"/>
        <v>0</v>
      </c>
      <c r="GR59" s="3">
        <f t="shared" si="200"/>
        <v>0</v>
      </c>
      <c r="GS59" s="3">
        <f t="shared" si="200"/>
        <v>0</v>
      </c>
      <c r="GT59" s="296"/>
      <c r="GU59" s="3"/>
      <c r="GV59" s="270"/>
      <c r="GW59" s="143"/>
      <c r="GX59" s="3">
        <f>MAX(GO59:GS59)</f>
        <v>0</v>
      </c>
      <c r="GY59" s="3"/>
      <c r="GZ59" s="220"/>
      <c r="HA59" s="281"/>
      <c r="HC59" s="241" t="s">
        <v>63</v>
      </c>
      <c r="HD59" s="3">
        <f>SUM(HD57:HD58)</f>
        <v>0</v>
      </c>
      <c r="HE59" s="3">
        <f t="shared" ref="HE59:HH59" si="201">SUM(HE57:HE58)</f>
        <v>0</v>
      </c>
      <c r="HF59" s="3">
        <f t="shared" si="201"/>
        <v>0</v>
      </c>
      <c r="HG59" s="3">
        <f t="shared" si="201"/>
        <v>0</v>
      </c>
      <c r="HH59" s="3">
        <f t="shared" si="201"/>
        <v>0</v>
      </c>
      <c r="HI59" s="296"/>
      <c r="HJ59" s="3"/>
      <c r="HK59" s="270"/>
      <c r="HL59" s="143"/>
      <c r="HM59" s="3">
        <f>MAX(HD59:HH59)</f>
        <v>0</v>
      </c>
      <c r="HN59" s="3"/>
      <c r="HO59" s="220"/>
      <c r="HP59" s="281"/>
      <c r="HR59" s="241" t="s">
        <v>63</v>
      </c>
      <c r="HS59" s="3">
        <f>SUM(HS57:HS58)</f>
        <v>0</v>
      </c>
      <c r="HT59" s="3">
        <f t="shared" ref="HT59:HW59" si="202">SUM(HT57:HT58)</f>
        <v>0</v>
      </c>
      <c r="HU59" s="3">
        <f t="shared" si="202"/>
        <v>0</v>
      </c>
      <c r="HV59" s="3">
        <f t="shared" si="202"/>
        <v>0</v>
      </c>
      <c r="HW59" s="3">
        <f t="shared" si="202"/>
        <v>0</v>
      </c>
      <c r="HX59" s="296"/>
      <c r="HY59" s="3"/>
      <c r="HZ59" s="270"/>
      <c r="IA59" s="143"/>
      <c r="IB59" s="3">
        <f>MAX(HS59:HW59)</f>
        <v>0</v>
      </c>
      <c r="IC59" s="3"/>
      <c r="ID59" s="220"/>
      <c r="IE59" s="281"/>
      <c r="IG59" s="241" t="s">
        <v>63</v>
      </c>
      <c r="IH59" s="3">
        <f>SUM(IH57:IH58)</f>
        <v>0</v>
      </c>
      <c r="II59" s="3">
        <f t="shared" ref="II59:IL59" si="203">SUM(II57:II58)</f>
        <v>0</v>
      </c>
      <c r="IJ59" s="3">
        <f t="shared" si="203"/>
        <v>0</v>
      </c>
      <c r="IK59" s="3">
        <f t="shared" si="203"/>
        <v>0</v>
      </c>
      <c r="IL59" s="3">
        <f t="shared" si="203"/>
        <v>0</v>
      </c>
      <c r="IM59" s="296"/>
      <c r="IN59" s="3"/>
      <c r="IO59" s="270"/>
      <c r="IP59" s="143"/>
      <c r="IQ59" s="3">
        <f>MAX(IH59:IL59)</f>
        <v>0</v>
      </c>
      <c r="IR59" s="3"/>
      <c r="IS59" s="220"/>
      <c r="IT59" s="281"/>
      <c r="IV59" s="241" t="s">
        <v>63</v>
      </c>
      <c r="IW59" s="3">
        <f>SUM(IW57:IW58)</f>
        <v>0</v>
      </c>
      <c r="IX59" s="3">
        <f t="shared" ref="IX59:JA59" si="204">SUM(IX57:IX58)</f>
        <v>0</v>
      </c>
      <c r="IY59" s="3">
        <f t="shared" si="204"/>
        <v>0</v>
      </c>
      <c r="IZ59" s="3">
        <f t="shared" si="204"/>
        <v>0</v>
      </c>
      <c r="JA59" s="3">
        <f t="shared" si="204"/>
        <v>0</v>
      </c>
      <c r="JB59" s="296"/>
      <c r="JC59" s="3"/>
      <c r="JD59" s="270"/>
      <c r="JE59" s="143"/>
      <c r="JF59" s="3">
        <f>MAX(IW59:JA59)</f>
        <v>0</v>
      </c>
      <c r="JG59" s="3"/>
      <c r="JH59" s="220"/>
      <c r="JI59" s="281"/>
    </row>
    <row r="60" spans="1:269" s="69" customFormat="1">
      <c r="A60" s="241" t="s">
        <v>63</v>
      </c>
      <c r="B60" s="2"/>
      <c r="C60" s="3"/>
      <c r="D60" s="3"/>
      <c r="E60" s="3"/>
      <c r="F60" s="511" t="s">
        <v>248</v>
      </c>
      <c r="G60" s="512"/>
      <c r="H60" s="213">
        <f>SUM(G57:G58)</f>
        <v>1107</v>
      </c>
      <c r="I60" s="269"/>
      <c r="J60" s="143"/>
      <c r="K60" s="3"/>
      <c r="L60" s="3">
        <f>MAX(H60)</f>
        <v>1107</v>
      </c>
      <c r="M60" s="220"/>
      <c r="N60" s="281"/>
      <c r="P60" s="241" t="s">
        <v>63</v>
      </c>
      <c r="Q60" s="2"/>
      <c r="R60" s="3"/>
      <c r="S60" s="3"/>
      <c r="T60" s="3"/>
      <c r="U60" s="511" t="s">
        <v>248</v>
      </c>
      <c r="V60" s="512"/>
      <c r="W60" s="213">
        <f>SUM(V57:V58)</f>
        <v>1212</v>
      </c>
      <c r="X60" s="269"/>
      <c r="Y60" s="143"/>
      <c r="Z60" s="3"/>
      <c r="AA60" s="3">
        <f>MAX(W60)</f>
        <v>1212</v>
      </c>
      <c r="AB60" s="220"/>
      <c r="AC60" s="281"/>
      <c r="AE60" s="241" t="s">
        <v>63</v>
      </c>
      <c r="AF60" s="2"/>
      <c r="AG60" s="3"/>
      <c r="AH60" s="3"/>
      <c r="AI60" s="3"/>
      <c r="AJ60" s="511" t="s">
        <v>248</v>
      </c>
      <c r="AK60" s="512"/>
      <c r="AL60" s="213">
        <f>SUM(AK57:AK58)</f>
        <v>1204</v>
      </c>
      <c r="AM60" s="269"/>
      <c r="AN60" s="143"/>
      <c r="AO60" s="3"/>
      <c r="AP60" s="3">
        <f>MAX(AL60)</f>
        <v>1204</v>
      </c>
      <c r="AQ60" s="220"/>
      <c r="AR60" s="281"/>
      <c r="AT60" s="241" t="s">
        <v>63</v>
      </c>
      <c r="AU60" s="2"/>
      <c r="AV60" s="3"/>
      <c r="AW60" s="3"/>
      <c r="AX60" s="3"/>
      <c r="AY60" s="511" t="s">
        <v>248</v>
      </c>
      <c r="AZ60" s="512"/>
      <c r="BA60" s="213">
        <f>SUM(AZ57:AZ58)</f>
        <v>1163</v>
      </c>
      <c r="BB60" s="269"/>
      <c r="BC60" s="143"/>
      <c r="BD60" s="3"/>
      <c r="BE60" s="3">
        <f>MAX(BA60)</f>
        <v>1163</v>
      </c>
      <c r="BF60" s="220"/>
      <c r="BG60" s="281"/>
      <c r="BI60" s="241" t="s">
        <v>63</v>
      </c>
      <c r="BJ60" s="2"/>
      <c r="BK60" s="3"/>
      <c r="BL60" s="3"/>
      <c r="BM60" s="3"/>
      <c r="BN60" s="511" t="s">
        <v>248</v>
      </c>
      <c r="BO60" s="512"/>
      <c r="BP60" s="213">
        <f>SUM(BO57:BO58)</f>
        <v>1185</v>
      </c>
      <c r="BQ60" s="269"/>
      <c r="BR60" s="143"/>
      <c r="BS60" s="3"/>
      <c r="BT60" s="3">
        <f>MAX(BP60)</f>
        <v>1185</v>
      </c>
      <c r="BU60" s="220"/>
      <c r="BV60" s="281"/>
      <c r="BX60" s="241" t="s">
        <v>63</v>
      </c>
      <c r="BY60" s="2"/>
      <c r="BZ60" s="3"/>
      <c r="CA60" s="3"/>
      <c r="CB60" s="3"/>
      <c r="CC60" s="511" t="s">
        <v>248</v>
      </c>
      <c r="CD60" s="512"/>
      <c r="CE60" s="213">
        <f>SUM(CD57:CD58)</f>
        <v>1307</v>
      </c>
      <c r="CF60" s="269"/>
      <c r="CG60" s="143"/>
      <c r="CH60" s="3"/>
      <c r="CI60" s="3">
        <f>MAX(CE60)</f>
        <v>1307</v>
      </c>
      <c r="CJ60" s="220"/>
      <c r="CK60" s="281"/>
      <c r="CM60" s="241" t="s">
        <v>63</v>
      </c>
      <c r="CN60" s="2"/>
      <c r="CO60" s="3"/>
      <c r="CP60" s="3"/>
      <c r="CQ60" s="3"/>
      <c r="CR60" s="511" t="s">
        <v>248</v>
      </c>
      <c r="CS60" s="512"/>
      <c r="CT60" s="213">
        <f>SUM(CS57:CS58)</f>
        <v>1163</v>
      </c>
      <c r="CU60" s="269"/>
      <c r="CV60" s="143"/>
      <c r="CW60" s="3"/>
      <c r="CX60" s="3">
        <f>MAX(CT60)</f>
        <v>1163</v>
      </c>
      <c r="CY60" s="220"/>
      <c r="CZ60" s="281"/>
      <c r="DB60" s="241" t="s">
        <v>63</v>
      </c>
      <c r="DC60" s="2"/>
      <c r="DD60" s="3"/>
      <c r="DE60" s="3"/>
      <c r="DF60" s="3"/>
      <c r="DG60" s="511" t="s">
        <v>248</v>
      </c>
      <c r="DH60" s="512"/>
      <c r="DI60" s="213">
        <f>SUM(DH57:DH58)</f>
        <v>1099</v>
      </c>
      <c r="DJ60" s="269"/>
      <c r="DK60" s="143"/>
      <c r="DL60" s="3"/>
      <c r="DM60" s="3">
        <f>MAX(DI60)</f>
        <v>1099</v>
      </c>
      <c r="DN60" s="220"/>
      <c r="DO60" s="281"/>
      <c r="DQ60" s="241" t="s">
        <v>63</v>
      </c>
      <c r="DR60" s="2"/>
      <c r="DS60" s="3"/>
      <c r="DT60" s="3"/>
      <c r="DU60" s="3"/>
      <c r="DV60" s="511" t="s">
        <v>248</v>
      </c>
      <c r="DW60" s="512"/>
      <c r="DX60" s="213">
        <f>SUM(DW57:DW58)</f>
        <v>1165</v>
      </c>
      <c r="DY60" s="269"/>
      <c r="DZ60" s="143"/>
      <c r="EA60" s="3"/>
      <c r="EB60" s="3">
        <f>MAX(DX60)</f>
        <v>1165</v>
      </c>
      <c r="EC60" s="220"/>
      <c r="ED60" s="281"/>
      <c r="EF60" s="241" t="s">
        <v>63</v>
      </c>
      <c r="EG60" s="2"/>
      <c r="EH60" s="3"/>
      <c r="EI60" s="3"/>
      <c r="EJ60" s="3"/>
      <c r="EK60" s="511" t="s">
        <v>248</v>
      </c>
      <c r="EL60" s="512"/>
      <c r="EM60" s="213">
        <f>SUM(EL57:EL58)</f>
        <v>1114</v>
      </c>
      <c r="EN60" s="269"/>
      <c r="EO60" s="143"/>
      <c r="EP60" s="3"/>
      <c r="EQ60" s="3">
        <f>MAX(EM60)</f>
        <v>1114</v>
      </c>
      <c r="ER60" s="220"/>
      <c r="ES60" s="281"/>
      <c r="EU60" s="241" t="s">
        <v>63</v>
      </c>
      <c r="EV60" s="2"/>
      <c r="EW60" s="3"/>
      <c r="EX60" s="3"/>
      <c r="EY60" s="3"/>
      <c r="EZ60" s="511" t="s">
        <v>248</v>
      </c>
      <c r="FA60" s="512"/>
      <c r="FB60" s="213">
        <f>SUM(FA57:FA58)</f>
        <v>1148</v>
      </c>
      <c r="FC60" s="269"/>
      <c r="FD60" s="143"/>
      <c r="FE60" s="3"/>
      <c r="FF60" s="3">
        <f>MAX(FB60)</f>
        <v>1148</v>
      </c>
      <c r="FG60" s="220"/>
      <c r="FH60" s="281"/>
      <c r="FJ60" s="241" t="s">
        <v>63</v>
      </c>
      <c r="FK60" s="2"/>
      <c r="FL60" s="3"/>
      <c r="FM60" s="3"/>
      <c r="FN60" s="3"/>
      <c r="FO60" s="511" t="s">
        <v>248</v>
      </c>
      <c r="FP60" s="512"/>
      <c r="FQ60" s="213">
        <f>SUM(FP57:FP58)</f>
        <v>1122</v>
      </c>
      <c r="FR60" s="269"/>
      <c r="FS60" s="143"/>
      <c r="FT60" s="3"/>
      <c r="FU60" s="3">
        <f>MAX(FQ60)</f>
        <v>1122</v>
      </c>
      <c r="FV60" s="220"/>
      <c r="FW60" s="281"/>
      <c r="FY60" s="241" t="s">
        <v>63</v>
      </c>
      <c r="FZ60" s="2"/>
      <c r="GA60" s="3"/>
      <c r="GB60" s="3"/>
      <c r="GC60" s="3"/>
      <c r="GD60" s="511" t="s">
        <v>248</v>
      </c>
      <c r="GE60" s="512"/>
      <c r="GF60" s="213">
        <f>SUM(GE57:GE58)</f>
        <v>1148</v>
      </c>
      <c r="GG60" s="269"/>
      <c r="GH60" s="143"/>
      <c r="GI60" s="3"/>
      <c r="GJ60" s="3">
        <f>MAX(GF60)</f>
        <v>1148</v>
      </c>
      <c r="GK60" s="220"/>
      <c r="GL60" s="281"/>
      <c r="GN60" s="241" t="s">
        <v>63</v>
      </c>
      <c r="GO60" s="2"/>
      <c r="GP60" s="3"/>
      <c r="GQ60" s="3"/>
      <c r="GR60" s="3"/>
      <c r="GS60" s="511" t="s">
        <v>248</v>
      </c>
      <c r="GT60" s="512"/>
      <c r="GU60" s="213">
        <f>SUM(GT57:GT58)</f>
        <v>0</v>
      </c>
      <c r="GV60" s="269"/>
      <c r="GW60" s="143"/>
      <c r="GX60" s="3"/>
      <c r="GY60" s="3">
        <f>MAX(GU60)</f>
        <v>0</v>
      </c>
      <c r="GZ60" s="220"/>
      <c r="HA60" s="281"/>
      <c r="HC60" s="241" t="s">
        <v>63</v>
      </c>
      <c r="HD60" s="2"/>
      <c r="HE60" s="3"/>
      <c r="HF60" s="3"/>
      <c r="HG60" s="3"/>
      <c r="HH60" s="511" t="s">
        <v>248</v>
      </c>
      <c r="HI60" s="512"/>
      <c r="HJ60" s="213">
        <f>SUM(HI57:HI58)</f>
        <v>0</v>
      </c>
      <c r="HK60" s="269"/>
      <c r="HL60" s="143"/>
      <c r="HM60" s="3"/>
      <c r="HN60" s="3">
        <f>MAX(HJ60)</f>
        <v>0</v>
      </c>
      <c r="HO60" s="220"/>
      <c r="HP60" s="281"/>
      <c r="HR60" s="241" t="s">
        <v>63</v>
      </c>
      <c r="HS60" s="2"/>
      <c r="HT60" s="3"/>
      <c r="HU60" s="3"/>
      <c r="HV60" s="3"/>
      <c r="HW60" s="511" t="s">
        <v>248</v>
      </c>
      <c r="HX60" s="512"/>
      <c r="HY60" s="213">
        <f>SUM(HX57:HX58)</f>
        <v>0</v>
      </c>
      <c r="HZ60" s="269"/>
      <c r="IA60" s="143"/>
      <c r="IB60" s="3"/>
      <c r="IC60" s="3">
        <f>MAX(HY60)</f>
        <v>0</v>
      </c>
      <c r="ID60" s="220"/>
      <c r="IE60" s="281"/>
      <c r="IG60" s="241" t="s">
        <v>63</v>
      </c>
      <c r="IH60" s="2"/>
      <c r="II60" s="3"/>
      <c r="IJ60" s="3"/>
      <c r="IK60" s="3"/>
      <c r="IL60" s="511" t="s">
        <v>248</v>
      </c>
      <c r="IM60" s="512"/>
      <c r="IN60" s="213">
        <f>SUM(IM57:IM58)</f>
        <v>0</v>
      </c>
      <c r="IO60" s="269"/>
      <c r="IP60" s="143"/>
      <c r="IQ60" s="3"/>
      <c r="IR60" s="3">
        <f>MAX(IN60)</f>
        <v>0</v>
      </c>
      <c r="IS60" s="220"/>
      <c r="IT60" s="281"/>
      <c r="IV60" s="241" t="s">
        <v>63</v>
      </c>
      <c r="IW60" s="2"/>
      <c r="IX60" s="3"/>
      <c r="IY60" s="3"/>
      <c r="IZ60" s="3"/>
      <c r="JA60" s="511" t="s">
        <v>248</v>
      </c>
      <c r="JB60" s="512"/>
      <c r="JC60" s="213">
        <f>SUM(JB57:JB58)</f>
        <v>0</v>
      </c>
      <c r="JD60" s="269"/>
      <c r="JE60" s="143"/>
      <c r="JF60" s="3"/>
      <c r="JG60" s="3">
        <f>MAX(JC60)</f>
        <v>0</v>
      </c>
      <c r="JH60" s="220"/>
      <c r="JI60" s="281"/>
    </row>
    <row r="61" spans="1:269" s="69" customFormat="1">
      <c r="A61" s="209"/>
      <c r="B61" s="212"/>
      <c r="C61" s="214"/>
      <c r="D61" s="214"/>
      <c r="E61" s="214"/>
      <c r="F61" s="214"/>
      <c r="G61" s="214"/>
      <c r="H61" s="214"/>
      <c r="I61" s="270"/>
      <c r="J61" s="210"/>
      <c r="K61" s="214"/>
      <c r="L61" s="214"/>
      <c r="M61" s="220"/>
      <c r="N61" s="281"/>
      <c r="P61" s="209"/>
      <c r="Q61" s="212"/>
      <c r="R61" s="214"/>
      <c r="S61" s="214"/>
      <c r="T61" s="214"/>
      <c r="U61" s="214"/>
      <c r="V61" s="214"/>
      <c r="W61" s="214"/>
      <c r="X61" s="270"/>
      <c r="Y61" s="210"/>
      <c r="Z61" s="214"/>
      <c r="AA61" s="214"/>
      <c r="AB61" s="220"/>
      <c r="AC61" s="281"/>
      <c r="AE61" s="209"/>
      <c r="AF61" s="212"/>
      <c r="AG61" s="214"/>
      <c r="AH61" s="214"/>
      <c r="AI61" s="214"/>
      <c r="AJ61" s="214"/>
      <c r="AK61" s="214"/>
      <c r="AL61" s="214"/>
      <c r="AM61" s="270"/>
      <c r="AN61" s="210"/>
      <c r="AO61" s="214"/>
      <c r="AP61" s="214"/>
      <c r="AQ61" s="220"/>
      <c r="AR61" s="281"/>
      <c r="AT61" s="209"/>
      <c r="AU61" s="212"/>
      <c r="AV61" s="214"/>
      <c r="AW61" s="214"/>
      <c r="AX61" s="214"/>
      <c r="AY61" s="214"/>
      <c r="AZ61" s="214"/>
      <c r="BA61" s="214"/>
      <c r="BB61" s="270"/>
      <c r="BC61" s="210"/>
      <c r="BD61" s="214"/>
      <c r="BE61" s="214"/>
      <c r="BF61" s="220"/>
      <c r="BG61" s="281"/>
      <c r="BI61" s="209"/>
      <c r="BJ61" s="212"/>
      <c r="BK61" s="214"/>
      <c r="BL61" s="214"/>
      <c r="BM61" s="214"/>
      <c r="BN61" s="214"/>
      <c r="BO61" s="214"/>
      <c r="BP61" s="214"/>
      <c r="BQ61" s="270"/>
      <c r="BR61" s="210"/>
      <c r="BS61" s="214"/>
      <c r="BT61" s="214"/>
      <c r="BU61" s="220"/>
      <c r="BV61" s="281"/>
      <c r="BX61" s="209"/>
      <c r="BY61" s="212"/>
      <c r="BZ61" s="214"/>
      <c r="CA61" s="214"/>
      <c r="CB61" s="214"/>
      <c r="CC61" s="214"/>
      <c r="CD61" s="214"/>
      <c r="CE61" s="214"/>
      <c r="CF61" s="270"/>
      <c r="CG61" s="210"/>
      <c r="CH61" s="214"/>
      <c r="CI61" s="214"/>
      <c r="CJ61" s="220"/>
      <c r="CK61" s="281"/>
      <c r="CM61" s="209"/>
      <c r="CN61" s="212"/>
      <c r="CO61" s="214"/>
      <c r="CP61" s="214"/>
      <c r="CQ61" s="214"/>
      <c r="CR61" s="214"/>
      <c r="CS61" s="214"/>
      <c r="CT61" s="214"/>
      <c r="CU61" s="270"/>
      <c r="CV61" s="210"/>
      <c r="CW61" s="214"/>
      <c r="CX61" s="214"/>
      <c r="CY61" s="220"/>
      <c r="CZ61" s="281"/>
      <c r="DB61" s="209"/>
      <c r="DC61" s="212"/>
      <c r="DD61" s="214"/>
      <c r="DE61" s="214"/>
      <c r="DF61" s="214"/>
      <c r="DG61" s="214"/>
      <c r="DH61" s="214"/>
      <c r="DI61" s="214"/>
      <c r="DJ61" s="270"/>
      <c r="DK61" s="210"/>
      <c r="DL61" s="214"/>
      <c r="DM61" s="214"/>
      <c r="DN61" s="220"/>
      <c r="DO61" s="281"/>
      <c r="DQ61" s="209"/>
      <c r="DR61" s="212"/>
      <c r="DS61" s="214"/>
      <c r="DT61" s="214"/>
      <c r="DU61" s="214"/>
      <c r="DV61" s="214"/>
      <c r="DW61" s="214"/>
      <c r="DX61" s="214"/>
      <c r="DY61" s="270"/>
      <c r="DZ61" s="210"/>
      <c r="EA61" s="214"/>
      <c r="EB61" s="214"/>
      <c r="EC61" s="220"/>
      <c r="ED61" s="281"/>
      <c r="EF61" s="209"/>
      <c r="EG61" s="212"/>
      <c r="EH61" s="214"/>
      <c r="EI61" s="214"/>
      <c r="EJ61" s="214"/>
      <c r="EK61" s="214"/>
      <c r="EL61" s="214"/>
      <c r="EM61" s="214"/>
      <c r="EN61" s="270"/>
      <c r="EO61" s="210"/>
      <c r="EP61" s="214"/>
      <c r="EQ61" s="214"/>
      <c r="ER61" s="220"/>
      <c r="ES61" s="281"/>
      <c r="EU61" s="209"/>
      <c r="EV61" s="212"/>
      <c r="EW61" s="214"/>
      <c r="EX61" s="214"/>
      <c r="EY61" s="214"/>
      <c r="EZ61" s="214"/>
      <c r="FA61" s="214"/>
      <c r="FB61" s="214"/>
      <c r="FC61" s="270"/>
      <c r="FD61" s="210"/>
      <c r="FE61" s="214"/>
      <c r="FF61" s="214"/>
      <c r="FG61" s="220"/>
      <c r="FH61" s="281"/>
      <c r="FJ61" s="209"/>
      <c r="FK61" s="212"/>
      <c r="FL61" s="214"/>
      <c r="FM61" s="214"/>
      <c r="FN61" s="214"/>
      <c r="FO61" s="214"/>
      <c r="FP61" s="214"/>
      <c r="FQ61" s="214"/>
      <c r="FR61" s="270"/>
      <c r="FS61" s="210"/>
      <c r="FT61" s="214"/>
      <c r="FU61" s="214"/>
      <c r="FV61" s="220"/>
      <c r="FW61" s="281"/>
      <c r="FY61" s="209"/>
      <c r="FZ61" s="212"/>
      <c r="GA61" s="214"/>
      <c r="GB61" s="214"/>
      <c r="GC61" s="214"/>
      <c r="GD61" s="214"/>
      <c r="GE61" s="214"/>
      <c r="GF61" s="214"/>
      <c r="GG61" s="270"/>
      <c r="GH61" s="210"/>
      <c r="GI61" s="214"/>
      <c r="GJ61" s="214"/>
      <c r="GK61" s="220"/>
      <c r="GL61" s="281"/>
      <c r="GN61" s="209"/>
      <c r="GO61" s="212"/>
      <c r="GP61" s="214"/>
      <c r="GQ61" s="214"/>
      <c r="GR61" s="214"/>
      <c r="GS61" s="214"/>
      <c r="GT61" s="214"/>
      <c r="GU61" s="214"/>
      <c r="GV61" s="270"/>
      <c r="GW61" s="210"/>
      <c r="GX61" s="214"/>
      <c r="GY61" s="214"/>
      <c r="GZ61" s="220"/>
      <c r="HA61" s="281"/>
      <c r="HC61" s="209"/>
      <c r="HD61" s="212"/>
      <c r="HE61" s="214"/>
      <c r="HF61" s="214"/>
      <c r="HG61" s="214"/>
      <c r="HH61" s="214"/>
      <c r="HI61" s="214"/>
      <c r="HJ61" s="214"/>
      <c r="HK61" s="270"/>
      <c r="HL61" s="210"/>
      <c r="HM61" s="214"/>
      <c r="HN61" s="214"/>
      <c r="HO61" s="220"/>
      <c r="HP61" s="281"/>
      <c r="HR61" s="209"/>
      <c r="HS61" s="212"/>
      <c r="HT61" s="214"/>
      <c r="HU61" s="214"/>
      <c r="HV61" s="214"/>
      <c r="HW61" s="214"/>
      <c r="HX61" s="214"/>
      <c r="HY61" s="214"/>
      <c r="HZ61" s="270"/>
      <c r="IA61" s="210"/>
      <c r="IB61" s="214"/>
      <c r="IC61" s="214"/>
      <c r="ID61" s="220"/>
      <c r="IE61" s="281"/>
      <c r="IG61" s="209"/>
      <c r="IH61" s="212"/>
      <c r="II61" s="214"/>
      <c r="IJ61" s="214"/>
      <c r="IK61" s="214"/>
      <c r="IL61" s="214"/>
      <c r="IM61" s="214"/>
      <c r="IN61" s="214"/>
      <c r="IO61" s="270"/>
      <c r="IP61" s="210"/>
      <c r="IQ61" s="214"/>
      <c r="IR61" s="214"/>
      <c r="IS61" s="220"/>
      <c r="IT61" s="281"/>
      <c r="IV61" s="209"/>
      <c r="IW61" s="212"/>
      <c r="IX61" s="214"/>
      <c r="IY61" s="214"/>
      <c r="IZ61" s="214"/>
      <c r="JA61" s="214"/>
      <c r="JB61" s="214"/>
      <c r="JC61" s="214"/>
      <c r="JD61" s="270"/>
      <c r="JE61" s="210"/>
      <c r="JF61" s="214"/>
      <c r="JG61" s="214"/>
      <c r="JH61" s="220"/>
      <c r="JI61" s="281"/>
    </row>
    <row r="62" spans="1:269">
      <c r="A62" s="208" t="s">
        <v>64</v>
      </c>
      <c r="B62" s="2"/>
      <c r="C62" s="3"/>
      <c r="D62" s="3"/>
      <c r="E62" s="3"/>
      <c r="F62" s="3"/>
      <c r="G62" s="3"/>
      <c r="H62" s="3"/>
      <c r="I62" s="270"/>
      <c r="J62" s="143"/>
      <c r="K62" s="3"/>
      <c r="L62" s="3"/>
      <c r="M62" s="220"/>
      <c r="N62" s="281"/>
      <c r="P62" s="208" t="s">
        <v>64</v>
      </c>
      <c r="Q62" s="2"/>
      <c r="R62" s="3"/>
      <c r="S62" s="3"/>
      <c r="T62" s="3"/>
      <c r="U62" s="3"/>
      <c r="V62" s="3"/>
      <c r="W62" s="3"/>
      <c r="X62" s="270"/>
      <c r="Y62" s="143"/>
      <c r="Z62" s="3"/>
      <c r="AA62" s="3"/>
      <c r="AB62" s="220"/>
      <c r="AC62" s="281"/>
      <c r="AE62" s="208" t="s">
        <v>64</v>
      </c>
      <c r="AF62" s="2"/>
      <c r="AG62" s="3"/>
      <c r="AH62" s="3"/>
      <c r="AI62" s="3"/>
      <c r="AJ62" s="3"/>
      <c r="AK62" s="3"/>
      <c r="AL62" s="3"/>
      <c r="AM62" s="270"/>
      <c r="AN62" s="143"/>
      <c r="AO62" s="3"/>
      <c r="AP62" s="3"/>
      <c r="AQ62" s="220"/>
      <c r="AR62" s="281"/>
      <c r="AT62" s="208" t="s">
        <v>64</v>
      </c>
      <c r="AU62" s="2"/>
      <c r="AV62" s="3"/>
      <c r="AW62" s="3"/>
      <c r="AX62" s="3"/>
      <c r="AY62" s="3"/>
      <c r="AZ62" s="3"/>
      <c r="BA62" s="3"/>
      <c r="BB62" s="270"/>
      <c r="BC62" s="143"/>
      <c r="BD62" s="3"/>
      <c r="BE62" s="3"/>
      <c r="BF62" s="220"/>
      <c r="BG62" s="281"/>
      <c r="BI62" s="208" t="s">
        <v>64</v>
      </c>
      <c r="BJ62" s="2"/>
      <c r="BK62" s="3"/>
      <c r="BL62" s="3"/>
      <c r="BM62" s="3"/>
      <c r="BN62" s="3"/>
      <c r="BO62" s="3"/>
      <c r="BP62" s="3"/>
      <c r="BQ62" s="270"/>
      <c r="BR62" s="143"/>
      <c r="BS62" s="3"/>
      <c r="BT62" s="3"/>
      <c r="BU62" s="220"/>
      <c r="BV62" s="281"/>
      <c r="BX62" s="208" t="s">
        <v>64</v>
      </c>
      <c r="BY62" s="2"/>
      <c r="BZ62" s="3"/>
      <c r="CA62" s="3"/>
      <c r="CB62" s="3"/>
      <c r="CC62" s="3"/>
      <c r="CD62" s="3"/>
      <c r="CE62" s="3"/>
      <c r="CF62" s="270"/>
      <c r="CG62" s="143"/>
      <c r="CH62" s="3"/>
      <c r="CI62" s="3"/>
      <c r="CJ62" s="220"/>
      <c r="CK62" s="281"/>
      <c r="CM62" s="208" t="s">
        <v>64</v>
      </c>
      <c r="CN62" s="2"/>
      <c r="CO62" s="3"/>
      <c r="CP62" s="3"/>
      <c r="CQ62" s="3"/>
      <c r="CR62" s="3"/>
      <c r="CS62" s="3"/>
      <c r="CT62" s="3"/>
      <c r="CU62" s="270"/>
      <c r="CV62" s="143"/>
      <c r="CW62" s="3"/>
      <c r="CX62" s="3"/>
      <c r="CY62" s="220"/>
      <c r="CZ62" s="281"/>
      <c r="DB62" s="208" t="s">
        <v>64</v>
      </c>
      <c r="DC62" s="2"/>
      <c r="DD62" s="3"/>
      <c r="DE62" s="3"/>
      <c r="DF62" s="3"/>
      <c r="DG62" s="3"/>
      <c r="DH62" s="3"/>
      <c r="DI62" s="3"/>
      <c r="DJ62" s="270"/>
      <c r="DK62" s="143"/>
      <c r="DL62" s="3"/>
      <c r="DM62" s="3"/>
      <c r="DN62" s="220"/>
      <c r="DO62" s="281"/>
      <c r="DQ62" s="208" t="s">
        <v>64</v>
      </c>
      <c r="DR62" s="2"/>
      <c r="DS62" s="3"/>
      <c r="DT62" s="3"/>
      <c r="DU62" s="3"/>
      <c r="DV62" s="3"/>
      <c r="DW62" s="3"/>
      <c r="DX62" s="3"/>
      <c r="DY62" s="270"/>
      <c r="DZ62" s="143"/>
      <c r="EA62" s="3"/>
      <c r="EB62" s="3"/>
      <c r="EC62" s="220"/>
      <c r="ED62" s="281"/>
      <c r="EF62" s="208" t="s">
        <v>64</v>
      </c>
      <c r="EG62" s="2"/>
      <c r="EH62" s="3"/>
      <c r="EI62" s="3"/>
      <c r="EJ62" s="3"/>
      <c r="EK62" s="3"/>
      <c r="EL62" s="3"/>
      <c r="EM62" s="3"/>
      <c r="EN62" s="270"/>
      <c r="EO62" s="143"/>
      <c r="EP62" s="3"/>
      <c r="EQ62" s="3"/>
      <c r="ER62" s="220"/>
      <c r="ES62" s="281"/>
      <c r="EU62" s="208" t="s">
        <v>64</v>
      </c>
      <c r="EV62" s="2"/>
      <c r="EW62" s="3"/>
      <c r="EX62" s="3"/>
      <c r="EY62" s="3"/>
      <c r="EZ62" s="3"/>
      <c r="FA62" s="3"/>
      <c r="FB62" s="3"/>
      <c r="FC62" s="270"/>
      <c r="FD62" s="143"/>
      <c r="FE62" s="3"/>
      <c r="FF62" s="3"/>
      <c r="FG62" s="220"/>
      <c r="FH62" s="281"/>
      <c r="FJ62" s="208" t="s">
        <v>64</v>
      </c>
      <c r="FK62" s="2"/>
      <c r="FL62" s="3"/>
      <c r="FM62" s="3"/>
      <c r="FN62" s="3"/>
      <c r="FO62" s="3"/>
      <c r="FP62" s="3"/>
      <c r="FQ62" s="3"/>
      <c r="FR62" s="270"/>
      <c r="FS62" s="143"/>
      <c r="FT62" s="3"/>
      <c r="FU62" s="3"/>
      <c r="FV62" s="220"/>
      <c r="FW62" s="281"/>
      <c r="FY62" s="208" t="s">
        <v>64</v>
      </c>
      <c r="FZ62" s="2"/>
      <c r="GA62" s="3"/>
      <c r="GB62" s="3"/>
      <c r="GC62" s="3"/>
      <c r="GD62" s="3"/>
      <c r="GE62" s="3"/>
      <c r="GF62" s="3"/>
      <c r="GG62" s="270"/>
      <c r="GH62" s="143"/>
      <c r="GI62" s="3"/>
      <c r="GJ62" s="3"/>
      <c r="GK62" s="220"/>
      <c r="GL62" s="281"/>
      <c r="GN62" s="208" t="s">
        <v>64</v>
      </c>
      <c r="GO62" s="2"/>
      <c r="GP62" s="3"/>
      <c r="GQ62" s="3"/>
      <c r="GR62" s="3"/>
      <c r="GS62" s="3"/>
      <c r="GT62" s="3"/>
      <c r="GU62" s="3"/>
      <c r="GV62" s="270"/>
      <c r="GW62" s="143"/>
      <c r="GX62" s="3"/>
      <c r="GY62" s="3"/>
      <c r="GZ62" s="220"/>
      <c r="HA62" s="281"/>
      <c r="HC62" s="208" t="s">
        <v>64</v>
      </c>
      <c r="HD62" s="2"/>
      <c r="HE62" s="3"/>
      <c r="HF62" s="3"/>
      <c r="HG62" s="3"/>
      <c r="HH62" s="3"/>
      <c r="HI62" s="3"/>
      <c r="HJ62" s="3"/>
      <c r="HK62" s="270"/>
      <c r="HL62" s="143"/>
      <c r="HM62" s="3"/>
      <c r="HN62" s="3"/>
      <c r="HO62" s="220"/>
      <c r="HP62" s="281"/>
      <c r="HR62" s="208" t="s">
        <v>64</v>
      </c>
      <c r="HS62" s="2"/>
      <c r="HT62" s="3"/>
      <c r="HU62" s="3"/>
      <c r="HV62" s="3"/>
      <c r="HW62" s="3"/>
      <c r="HX62" s="3"/>
      <c r="HY62" s="3"/>
      <c r="HZ62" s="270"/>
      <c r="IA62" s="143"/>
      <c r="IB62" s="3"/>
      <c r="IC62" s="3"/>
      <c r="ID62" s="220"/>
      <c r="IE62" s="281"/>
      <c r="IG62" s="208" t="s">
        <v>64</v>
      </c>
      <c r="IH62" s="2"/>
      <c r="II62" s="3"/>
      <c r="IJ62" s="3"/>
      <c r="IK62" s="3"/>
      <c r="IL62" s="3"/>
      <c r="IM62" s="3"/>
      <c r="IN62" s="3"/>
      <c r="IO62" s="270"/>
      <c r="IP62" s="143"/>
      <c r="IQ62" s="3"/>
      <c r="IR62" s="3"/>
      <c r="IS62" s="220"/>
      <c r="IT62" s="281"/>
      <c r="IV62" s="208" t="s">
        <v>64</v>
      </c>
      <c r="IW62" s="2"/>
      <c r="IX62" s="3"/>
      <c r="IY62" s="3"/>
      <c r="IZ62" s="3"/>
      <c r="JA62" s="3"/>
      <c r="JB62" s="3"/>
      <c r="JC62" s="3"/>
      <c r="JD62" s="270"/>
      <c r="JE62" s="143"/>
      <c r="JF62" s="3"/>
      <c r="JG62" s="3"/>
      <c r="JH62" s="220"/>
      <c r="JI62" s="281"/>
    </row>
    <row r="63" spans="1:269" s="69" customFormat="1">
      <c r="A63" s="98" t="s">
        <v>2</v>
      </c>
      <c r="B63" s="225">
        <v>99</v>
      </c>
      <c r="C63" s="225">
        <v>131</v>
      </c>
      <c r="D63" s="225">
        <v>106</v>
      </c>
      <c r="E63" s="225">
        <v>115</v>
      </c>
      <c r="F63" s="225">
        <v>97</v>
      </c>
      <c r="G63" s="102">
        <f>SUM(B63:F63)</f>
        <v>548</v>
      </c>
      <c r="H63" s="102"/>
      <c r="I63" s="267"/>
      <c r="J63" s="206">
        <f>MAX(B63:F63)</f>
        <v>131</v>
      </c>
      <c r="K63" s="3"/>
      <c r="L63" s="3"/>
      <c r="M63" s="220"/>
      <c r="N63" s="281"/>
      <c r="P63" s="98" t="s">
        <v>2</v>
      </c>
      <c r="Q63" s="225">
        <v>95</v>
      </c>
      <c r="R63" s="225">
        <v>117</v>
      </c>
      <c r="S63" s="225">
        <v>129</v>
      </c>
      <c r="T63" s="225">
        <v>133</v>
      </c>
      <c r="U63" s="225">
        <v>147</v>
      </c>
      <c r="V63" s="102">
        <f>SUM(Q63:U63)</f>
        <v>621</v>
      </c>
      <c r="W63" s="102"/>
      <c r="X63" s="267"/>
      <c r="Y63" s="206">
        <f>MAX(Q63:U63)</f>
        <v>147</v>
      </c>
      <c r="Z63" s="3"/>
      <c r="AA63" s="3"/>
      <c r="AB63" s="220"/>
      <c r="AC63" s="281"/>
      <c r="AE63" s="98" t="s">
        <v>2</v>
      </c>
      <c r="AF63" s="225">
        <v>121</v>
      </c>
      <c r="AG63" s="225">
        <v>111</v>
      </c>
      <c r="AH63" s="225">
        <v>137</v>
      </c>
      <c r="AI63" s="225">
        <v>134</v>
      </c>
      <c r="AJ63" s="225">
        <v>152</v>
      </c>
      <c r="AK63" s="102">
        <f>SUM(AF63:AJ63)</f>
        <v>655</v>
      </c>
      <c r="AL63" s="102"/>
      <c r="AM63" s="267"/>
      <c r="AN63" s="206">
        <f>MAX(AF63:AJ63)</f>
        <v>152</v>
      </c>
      <c r="AO63" s="3"/>
      <c r="AP63" s="3"/>
      <c r="AQ63" s="220"/>
      <c r="AR63" s="281"/>
      <c r="AT63" s="98" t="s">
        <v>2</v>
      </c>
      <c r="AU63" s="225">
        <v>115</v>
      </c>
      <c r="AV63" s="225">
        <v>165</v>
      </c>
      <c r="AW63" s="225">
        <v>121</v>
      </c>
      <c r="AX63" s="225">
        <v>125</v>
      </c>
      <c r="AY63" s="225">
        <v>138</v>
      </c>
      <c r="AZ63" s="102">
        <f>SUM(AU63:AY63)</f>
        <v>664</v>
      </c>
      <c r="BA63" s="102"/>
      <c r="BB63" s="267"/>
      <c r="BC63" s="206">
        <f>MAX(AU63:AY63)</f>
        <v>165</v>
      </c>
      <c r="BD63" s="3"/>
      <c r="BE63" s="3"/>
      <c r="BF63" s="220"/>
      <c r="BG63" s="281"/>
      <c r="BI63" s="117" t="s">
        <v>388</v>
      </c>
      <c r="BJ63" s="225">
        <v>101</v>
      </c>
      <c r="BK63" s="225">
        <v>115</v>
      </c>
      <c r="BL63" s="225">
        <v>124</v>
      </c>
      <c r="BM63" s="225">
        <v>133</v>
      </c>
      <c r="BN63" s="225">
        <v>125</v>
      </c>
      <c r="BO63" s="102">
        <f>SUM(BJ63:BN63)</f>
        <v>598</v>
      </c>
      <c r="BP63" s="102"/>
      <c r="BQ63" s="267"/>
      <c r="BR63" s="206">
        <f>MAX(BJ63:BN63)</f>
        <v>133</v>
      </c>
      <c r="BS63" s="3"/>
      <c r="BT63" s="3"/>
      <c r="BU63" s="220"/>
      <c r="BV63" s="281"/>
      <c r="BX63" s="98" t="s">
        <v>2</v>
      </c>
      <c r="BY63" s="225">
        <v>138</v>
      </c>
      <c r="BZ63" s="225">
        <v>112</v>
      </c>
      <c r="CA63" s="225">
        <v>132</v>
      </c>
      <c r="CB63" s="225">
        <v>104</v>
      </c>
      <c r="CC63" s="225">
        <v>118</v>
      </c>
      <c r="CD63" s="102">
        <f>SUM(BY63:CC63)</f>
        <v>604</v>
      </c>
      <c r="CE63" s="102"/>
      <c r="CF63" s="267"/>
      <c r="CG63" s="206">
        <f>MAX(BY63:CC63)</f>
        <v>138</v>
      </c>
      <c r="CH63" s="3"/>
      <c r="CI63" s="3"/>
      <c r="CJ63" s="220"/>
      <c r="CK63" s="281"/>
      <c r="CM63" s="98" t="s">
        <v>2</v>
      </c>
      <c r="CN63" s="225">
        <v>130</v>
      </c>
      <c r="CO63" s="225">
        <v>109</v>
      </c>
      <c r="CP63" s="225">
        <v>140</v>
      </c>
      <c r="CQ63" s="225">
        <v>124</v>
      </c>
      <c r="CR63" s="225">
        <v>97</v>
      </c>
      <c r="CS63" s="102">
        <f>SUM(CN63:CR63)</f>
        <v>600</v>
      </c>
      <c r="CT63" s="102"/>
      <c r="CU63" s="267"/>
      <c r="CV63" s="206">
        <f>MAX(CN63:CR63)</f>
        <v>140</v>
      </c>
      <c r="CW63" s="3"/>
      <c r="CX63" s="3"/>
      <c r="CY63" s="220"/>
      <c r="CZ63" s="281"/>
      <c r="DB63" s="98" t="s">
        <v>2</v>
      </c>
      <c r="DC63" s="225">
        <v>105</v>
      </c>
      <c r="DD63" s="225">
        <v>111</v>
      </c>
      <c r="DE63" s="225">
        <v>117</v>
      </c>
      <c r="DF63" s="225">
        <v>132</v>
      </c>
      <c r="DG63" s="225">
        <v>105</v>
      </c>
      <c r="DH63" s="102">
        <f>SUM(DC63:DG63)</f>
        <v>570</v>
      </c>
      <c r="DI63" s="102"/>
      <c r="DJ63" s="267"/>
      <c r="DK63" s="206">
        <f>MAX(DC63:DG63)</f>
        <v>132</v>
      </c>
      <c r="DL63" s="3"/>
      <c r="DM63" s="3"/>
      <c r="DN63" s="220"/>
      <c r="DO63" s="281"/>
      <c r="DQ63" s="98" t="s">
        <v>2</v>
      </c>
      <c r="DR63" s="225">
        <v>139</v>
      </c>
      <c r="DS63" s="225">
        <v>113</v>
      </c>
      <c r="DT63" s="225">
        <v>134</v>
      </c>
      <c r="DU63" s="225">
        <v>110</v>
      </c>
      <c r="DV63" s="225">
        <v>128</v>
      </c>
      <c r="DW63" s="102">
        <f>SUM(DR63:DV63)</f>
        <v>624</v>
      </c>
      <c r="DX63" s="102"/>
      <c r="DY63" s="267"/>
      <c r="DZ63" s="206">
        <f>MAX(DR63:DV63)</f>
        <v>139</v>
      </c>
      <c r="EA63" s="3"/>
      <c r="EB63" s="3"/>
      <c r="EC63" s="220"/>
      <c r="ED63" s="281"/>
      <c r="EF63" s="98" t="s">
        <v>2</v>
      </c>
      <c r="EG63" s="225">
        <v>144</v>
      </c>
      <c r="EH63" s="225">
        <v>144</v>
      </c>
      <c r="EI63" s="225">
        <v>122</v>
      </c>
      <c r="EJ63" s="225">
        <v>108</v>
      </c>
      <c r="EK63" s="225">
        <v>127</v>
      </c>
      <c r="EL63" s="102">
        <f>SUM(EG63:EK63)</f>
        <v>645</v>
      </c>
      <c r="EM63" s="102"/>
      <c r="EN63" s="267"/>
      <c r="EO63" s="206">
        <f>MAX(EG63:EK63)</f>
        <v>144</v>
      </c>
      <c r="EP63" s="3"/>
      <c r="EQ63" s="3"/>
      <c r="ER63" s="220"/>
      <c r="ES63" s="281"/>
      <c r="EU63" s="98" t="s">
        <v>2</v>
      </c>
      <c r="EV63" s="225">
        <v>110</v>
      </c>
      <c r="EW63" s="225">
        <v>107</v>
      </c>
      <c r="EX63" s="225">
        <v>143</v>
      </c>
      <c r="EY63" s="225">
        <v>118</v>
      </c>
      <c r="EZ63" s="225">
        <v>106</v>
      </c>
      <c r="FA63" s="102">
        <f>SUM(EV63:EZ63)</f>
        <v>584</v>
      </c>
      <c r="FB63" s="102"/>
      <c r="FC63" s="267"/>
      <c r="FD63" s="206">
        <f>MAX(EV63:EZ63)</f>
        <v>143</v>
      </c>
      <c r="FE63" s="3"/>
      <c r="FF63" s="3"/>
      <c r="FG63" s="220"/>
      <c r="FH63" s="281"/>
      <c r="FJ63" s="117" t="s">
        <v>388</v>
      </c>
      <c r="FK63" s="225">
        <v>128</v>
      </c>
      <c r="FL63" s="225">
        <v>116</v>
      </c>
      <c r="FM63" s="225">
        <v>139</v>
      </c>
      <c r="FN63" s="225">
        <v>103</v>
      </c>
      <c r="FO63" s="225">
        <v>122</v>
      </c>
      <c r="FP63" s="102">
        <f>SUM(FK63:FO63)</f>
        <v>608</v>
      </c>
      <c r="FQ63" s="102"/>
      <c r="FR63" s="267"/>
      <c r="FS63" s="206">
        <f>MAX(FK63:FO63)</f>
        <v>139</v>
      </c>
      <c r="FT63" s="3"/>
      <c r="FU63" s="3"/>
      <c r="FV63" s="220"/>
      <c r="FW63" s="281"/>
      <c r="FY63" s="98" t="s">
        <v>2</v>
      </c>
      <c r="FZ63" s="225">
        <v>115</v>
      </c>
      <c r="GA63" s="225">
        <v>136</v>
      </c>
      <c r="GB63" s="225">
        <v>112</v>
      </c>
      <c r="GC63" s="225">
        <v>111</v>
      </c>
      <c r="GD63" s="225">
        <v>133</v>
      </c>
      <c r="GE63" s="102">
        <f>SUM(FZ63:GD63)</f>
        <v>607</v>
      </c>
      <c r="GF63" s="102"/>
      <c r="GG63" s="267"/>
      <c r="GH63" s="206">
        <f>MAX(FZ63:GD63)</f>
        <v>136</v>
      </c>
      <c r="GI63" s="3"/>
      <c r="GJ63" s="3"/>
      <c r="GK63" s="220"/>
      <c r="GL63" s="281"/>
      <c r="GN63" s="98" t="s">
        <v>2</v>
      </c>
      <c r="GO63" s="225"/>
      <c r="GP63" s="225"/>
      <c r="GQ63" s="225"/>
      <c r="GR63" s="225"/>
      <c r="GS63" s="225"/>
      <c r="GT63" s="102">
        <f>SUM(GO63:GS63)</f>
        <v>0</v>
      </c>
      <c r="GU63" s="102"/>
      <c r="GV63" s="267"/>
      <c r="GW63" s="206">
        <f>MAX(GO63:GS63)</f>
        <v>0</v>
      </c>
      <c r="GX63" s="3"/>
      <c r="GY63" s="3"/>
      <c r="GZ63" s="220"/>
      <c r="HA63" s="281"/>
      <c r="HC63" s="98" t="s">
        <v>2</v>
      </c>
      <c r="HD63" s="225"/>
      <c r="HE63" s="225"/>
      <c r="HF63" s="225"/>
      <c r="HG63" s="225"/>
      <c r="HH63" s="225"/>
      <c r="HI63" s="102">
        <f>SUM(HD63:HH63)</f>
        <v>0</v>
      </c>
      <c r="HJ63" s="102"/>
      <c r="HK63" s="267"/>
      <c r="HL63" s="206">
        <f>MAX(HD63:HH63)</f>
        <v>0</v>
      </c>
      <c r="HM63" s="3"/>
      <c r="HN63" s="3"/>
      <c r="HO63" s="220"/>
      <c r="HP63" s="281"/>
      <c r="HR63" s="98" t="s">
        <v>2</v>
      </c>
      <c r="HS63" s="225"/>
      <c r="HT63" s="225"/>
      <c r="HU63" s="225"/>
      <c r="HV63" s="225"/>
      <c r="HW63" s="225"/>
      <c r="HX63" s="102">
        <f>SUM(HS63:HW63)</f>
        <v>0</v>
      </c>
      <c r="HY63" s="102"/>
      <c r="HZ63" s="267"/>
      <c r="IA63" s="206">
        <f>MAX(HS63:HW63)</f>
        <v>0</v>
      </c>
      <c r="IB63" s="3"/>
      <c r="IC63" s="3"/>
      <c r="ID63" s="220"/>
      <c r="IE63" s="281"/>
      <c r="IG63" s="98" t="s">
        <v>2</v>
      </c>
      <c r="IH63" s="225"/>
      <c r="II63" s="225"/>
      <c r="IJ63" s="225"/>
      <c r="IK63" s="225"/>
      <c r="IL63" s="225"/>
      <c r="IM63" s="102">
        <f>SUM(IH63:IL63)</f>
        <v>0</v>
      </c>
      <c r="IN63" s="102"/>
      <c r="IO63" s="267"/>
      <c r="IP63" s="206">
        <f>MAX(IH63:IL63)</f>
        <v>0</v>
      </c>
      <c r="IQ63" s="3"/>
      <c r="IR63" s="3"/>
      <c r="IS63" s="220"/>
      <c r="IT63" s="281"/>
      <c r="IV63" s="98" t="s">
        <v>2</v>
      </c>
      <c r="IW63" s="225"/>
      <c r="IX63" s="225"/>
      <c r="IY63" s="225"/>
      <c r="IZ63" s="225"/>
      <c r="JA63" s="225"/>
      <c r="JB63" s="102">
        <f>SUM(IW63:JA63)</f>
        <v>0</v>
      </c>
      <c r="JC63" s="102"/>
      <c r="JD63" s="267"/>
      <c r="JE63" s="206">
        <f>MAX(IW63:JA63)</f>
        <v>0</v>
      </c>
      <c r="JF63" s="3"/>
      <c r="JG63" s="3"/>
      <c r="JH63" s="220"/>
      <c r="JI63" s="281"/>
    </row>
    <row r="64" spans="1:269" s="69" customFormat="1">
      <c r="A64" s="98" t="s">
        <v>5</v>
      </c>
      <c r="B64" s="225">
        <v>165</v>
      </c>
      <c r="C64" s="225">
        <v>100</v>
      </c>
      <c r="D64" s="225">
        <v>122</v>
      </c>
      <c r="E64" s="225">
        <v>131</v>
      </c>
      <c r="F64" s="225">
        <v>126</v>
      </c>
      <c r="G64" s="102">
        <f>SUM(B64:F64)</f>
        <v>644</v>
      </c>
      <c r="H64" s="102"/>
      <c r="I64" s="267"/>
      <c r="J64" s="206">
        <f>MAX(B64:F64)</f>
        <v>165</v>
      </c>
      <c r="K64" s="3"/>
      <c r="L64" s="3"/>
      <c r="M64" s="220"/>
      <c r="N64" s="281"/>
      <c r="P64" s="98" t="s">
        <v>5</v>
      </c>
      <c r="Q64" s="225">
        <v>108</v>
      </c>
      <c r="R64" s="225">
        <v>126</v>
      </c>
      <c r="S64" s="225">
        <v>117</v>
      </c>
      <c r="T64" s="225">
        <v>125</v>
      </c>
      <c r="U64" s="225">
        <v>92</v>
      </c>
      <c r="V64" s="102">
        <f>SUM(Q64:U64)</f>
        <v>568</v>
      </c>
      <c r="W64" s="102"/>
      <c r="X64" s="267"/>
      <c r="Y64" s="206">
        <f>MAX(Q64:U64)</f>
        <v>126</v>
      </c>
      <c r="Z64" s="3"/>
      <c r="AA64" s="3"/>
      <c r="AB64" s="220"/>
      <c r="AC64" s="281"/>
      <c r="AE64" s="98" t="s">
        <v>5</v>
      </c>
      <c r="AF64" s="225">
        <v>113</v>
      </c>
      <c r="AG64" s="225">
        <v>107</v>
      </c>
      <c r="AH64" s="225">
        <v>110</v>
      </c>
      <c r="AI64" s="225">
        <v>120</v>
      </c>
      <c r="AJ64" s="225">
        <v>101</v>
      </c>
      <c r="AK64" s="102">
        <f>SUM(AF64:AJ64)</f>
        <v>551</v>
      </c>
      <c r="AL64" s="102"/>
      <c r="AM64" s="267"/>
      <c r="AN64" s="206">
        <f>MAX(AF64:AJ64)</f>
        <v>120</v>
      </c>
      <c r="AO64" s="3"/>
      <c r="AP64" s="3"/>
      <c r="AQ64" s="220"/>
      <c r="AR64" s="281"/>
      <c r="AT64" s="98" t="s">
        <v>5</v>
      </c>
      <c r="AU64" s="225">
        <v>146</v>
      </c>
      <c r="AV64" s="225">
        <v>108</v>
      </c>
      <c r="AW64" s="225">
        <v>116</v>
      </c>
      <c r="AX64" s="225">
        <v>119</v>
      </c>
      <c r="AY64" s="225">
        <v>126</v>
      </c>
      <c r="AZ64" s="102">
        <f>SUM(AU64:AY64)</f>
        <v>615</v>
      </c>
      <c r="BA64" s="102"/>
      <c r="BB64" s="267"/>
      <c r="BC64" s="206">
        <f>MAX(AU64:AY64)</f>
        <v>146</v>
      </c>
      <c r="BD64" s="3"/>
      <c r="BE64" s="3"/>
      <c r="BF64" s="220"/>
      <c r="BG64" s="281"/>
      <c r="BI64" s="98" t="s">
        <v>5</v>
      </c>
      <c r="BJ64" s="225">
        <v>129</v>
      </c>
      <c r="BK64" s="225">
        <v>112</v>
      </c>
      <c r="BL64" s="225">
        <v>141</v>
      </c>
      <c r="BM64" s="225">
        <v>124</v>
      </c>
      <c r="BN64" s="225">
        <v>111</v>
      </c>
      <c r="BO64" s="102">
        <f>SUM(BJ64:BN64)</f>
        <v>617</v>
      </c>
      <c r="BP64" s="102"/>
      <c r="BQ64" s="267"/>
      <c r="BR64" s="206">
        <f>MAX(BJ64:BN64)</f>
        <v>141</v>
      </c>
      <c r="BS64" s="3"/>
      <c r="BT64" s="3"/>
      <c r="BU64" s="220"/>
      <c r="BV64" s="281"/>
      <c r="BX64" s="98" t="s">
        <v>5</v>
      </c>
      <c r="BY64" s="225">
        <v>141</v>
      </c>
      <c r="BZ64" s="225">
        <v>115</v>
      </c>
      <c r="CA64" s="225">
        <v>105</v>
      </c>
      <c r="CB64" s="225">
        <v>128</v>
      </c>
      <c r="CC64" s="225">
        <v>153</v>
      </c>
      <c r="CD64" s="102">
        <f>SUM(BY64:CC64)</f>
        <v>642</v>
      </c>
      <c r="CE64" s="102"/>
      <c r="CF64" s="267"/>
      <c r="CG64" s="206">
        <f>MAX(BY64:CC64)</f>
        <v>153</v>
      </c>
      <c r="CH64" s="3"/>
      <c r="CI64" s="3"/>
      <c r="CJ64" s="220"/>
      <c r="CK64" s="281"/>
      <c r="CM64" s="98" t="s">
        <v>5</v>
      </c>
      <c r="CN64" s="225">
        <v>131</v>
      </c>
      <c r="CO64" s="225">
        <v>126</v>
      </c>
      <c r="CP64" s="225">
        <v>137</v>
      </c>
      <c r="CQ64" s="225">
        <v>127</v>
      </c>
      <c r="CR64" s="225">
        <v>160</v>
      </c>
      <c r="CS64" s="102">
        <f>SUM(CN64:CR64)</f>
        <v>681</v>
      </c>
      <c r="CT64" s="102"/>
      <c r="CU64" s="267"/>
      <c r="CV64" s="206">
        <f>MAX(CN64:CR64)</f>
        <v>160</v>
      </c>
      <c r="CW64" s="3"/>
      <c r="CX64" s="3"/>
      <c r="CY64" s="220"/>
      <c r="CZ64" s="281"/>
      <c r="DB64" s="98" t="s">
        <v>5</v>
      </c>
      <c r="DC64" s="225">
        <v>131</v>
      </c>
      <c r="DD64" s="225">
        <v>113</v>
      </c>
      <c r="DE64" s="225">
        <v>132</v>
      </c>
      <c r="DF64" s="225">
        <v>94</v>
      </c>
      <c r="DG64" s="225">
        <v>120</v>
      </c>
      <c r="DH64" s="102">
        <f>SUM(DC64:DG64)</f>
        <v>590</v>
      </c>
      <c r="DI64" s="102"/>
      <c r="DJ64" s="267"/>
      <c r="DK64" s="206">
        <f>MAX(DC64:DG64)</f>
        <v>132</v>
      </c>
      <c r="DL64" s="3"/>
      <c r="DM64" s="3"/>
      <c r="DN64" s="220"/>
      <c r="DO64" s="281"/>
      <c r="DQ64" s="117" t="s">
        <v>432</v>
      </c>
      <c r="DR64" s="225">
        <v>87</v>
      </c>
      <c r="DS64" s="225">
        <v>116</v>
      </c>
      <c r="DT64" s="225">
        <v>121</v>
      </c>
      <c r="DU64" s="225">
        <v>105</v>
      </c>
      <c r="DV64" s="225">
        <v>118</v>
      </c>
      <c r="DW64" s="102">
        <f>SUM(DR64:DV64)</f>
        <v>547</v>
      </c>
      <c r="DX64" s="102"/>
      <c r="DY64" s="267"/>
      <c r="DZ64" s="206">
        <f>MAX(DR64:DV64)</f>
        <v>121</v>
      </c>
      <c r="EA64" s="3"/>
      <c r="EB64" s="3"/>
      <c r="EC64" s="220"/>
      <c r="ED64" s="281"/>
      <c r="EF64" s="117" t="s">
        <v>435</v>
      </c>
      <c r="EG64" s="225">
        <v>106</v>
      </c>
      <c r="EH64" s="225">
        <v>114</v>
      </c>
      <c r="EI64" s="225">
        <v>101</v>
      </c>
      <c r="EJ64" s="225">
        <v>120</v>
      </c>
      <c r="EK64" s="225">
        <v>126</v>
      </c>
      <c r="EL64" s="102">
        <f>SUM(EG64:EK64)</f>
        <v>567</v>
      </c>
      <c r="EM64" s="102"/>
      <c r="EN64" s="267"/>
      <c r="EO64" s="206">
        <f>MAX(EG64:EK64)</f>
        <v>126</v>
      </c>
      <c r="EP64" s="3"/>
      <c r="EQ64" s="3"/>
      <c r="ER64" s="220"/>
      <c r="ES64" s="281"/>
      <c r="EU64" s="117" t="s">
        <v>435</v>
      </c>
      <c r="EV64" s="225">
        <v>116</v>
      </c>
      <c r="EW64" s="225">
        <v>132</v>
      </c>
      <c r="EX64" s="225">
        <v>115</v>
      </c>
      <c r="EY64" s="225">
        <v>104</v>
      </c>
      <c r="EZ64" s="225">
        <v>96</v>
      </c>
      <c r="FA64" s="102">
        <f>SUM(EV64:EZ64)</f>
        <v>563</v>
      </c>
      <c r="FB64" s="102"/>
      <c r="FC64" s="267"/>
      <c r="FD64" s="206">
        <f>MAX(EV64:EZ64)</f>
        <v>132</v>
      </c>
      <c r="FE64" s="3"/>
      <c r="FF64" s="3"/>
      <c r="FG64" s="220"/>
      <c r="FH64" s="281"/>
      <c r="FJ64" s="98" t="s">
        <v>5</v>
      </c>
      <c r="FK64" s="225">
        <v>126</v>
      </c>
      <c r="FL64" s="225">
        <v>134</v>
      </c>
      <c r="FM64" s="225">
        <v>102</v>
      </c>
      <c r="FN64" s="225">
        <v>115</v>
      </c>
      <c r="FO64" s="225">
        <v>119</v>
      </c>
      <c r="FP64" s="102">
        <f>SUM(FK64:FO64)</f>
        <v>596</v>
      </c>
      <c r="FQ64" s="102"/>
      <c r="FR64" s="267"/>
      <c r="FS64" s="206">
        <f>MAX(FK64:FO64)</f>
        <v>134</v>
      </c>
      <c r="FT64" s="3"/>
      <c r="FU64" s="3"/>
      <c r="FV64" s="220"/>
      <c r="FW64" s="281"/>
      <c r="FY64" s="98" t="s">
        <v>5</v>
      </c>
      <c r="FZ64" s="225">
        <v>123</v>
      </c>
      <c r="GA64" s="225">
        <v>156</v>
      </c>
      <c r="GB64" s="225">
        <v>158</v>
      </c>
      <c r="GC64" s="225">
        <v>130</v>
      </c>
      <c r="GD64" s="225">
        <v>134</v>
      </c>
      <c r="GE64" s="102">
        <f>SUM(FZ64:GD64)</f>
        <v>701</v>
      </c>
      <c r="GF64" s="102"/>
      <c r="GG64" s="267"/>
      <c r="GH64" s="206">
        <f>MAX(FZ64:GD64)</f>
        <v>158</v>
      </c>
      <c r="GI64" s="3"/>
      <c r="GJ64" s="3"/>
      <c r="GK64" s="220"/>
      <c r="GL64" s="281"/>
      <c r="GN64" s="98" t="s">
        <v>5</v>
      </c>
      <c r="GO64" s="225"/>
      <c r="GP64" s="225"/>
      <c r="GQ64" s="225"/>
      <c r="GR64" s="225"/>
      <c r="GS64" s="225"/>
      <c r="GT64" s="102">
        <f>SUM(GO64:GS64)</f>
        <v>0</v>
      </c>
      <c r="GU64" s="102"/>
      <c r="GV64" s="267"/>
      <c r="GW64" s="206">
        <f>MAX(GO64:GS64)</f>
        <v>0</v>
      </c>
      <c r="GX64" s="3"/>
      <c r="GY64" s="3"/>
      <c r="GZ64" s="220"/>
      <c r="HA64" s="281"/>
      <c r="HC64" s="98" t="s">
        <v>5</v>
      </c>
      <c r="HD64" s="225"/>
      <c r="HE64" s="225"/>
      <c r="HF64" s="225"/>
      <c r="HG64" s="225"/>
      <c r="HH64" s="225"/>
      <c r="HI64" s="102">
        <f>SUM(HD64:HH64)</f>
        <v>0</v>
      </c>
      <c r="HJ64" s="102"/>
      <c r="HK64" s="267"/>
      <c r="HL64" s="206">
        <f>MAX(HD64:HH64)</f>
        <v>0</v>
      </c>
      <c r="HM64" s="3"/>
      <c r="HN64" s="3"/>
      <c r="HO64" s="220"/>
      <c r="HP64" s="281"/>
      <c r="HR64" s="98" t="s">
        <v>5</v>
      </c>
      <c r="HS64" s="225"/>
      <c r="HT64" s="225"/>
      <c r="HU64" s="225"/>
      <c r="HV64" s="225"/>
      <c r="HW64" s="225"/>
      <c r="HX64" s="102">
        <f>SUM(HS64:HW64)</f>
        <v>0</v>
      </c>
      <c r="HY64" s="102"/>
      <c r="HZ64" s="267"/>
      <c r="IA64" s="206">
        <f>MAX(HS64:HW64)</f>
        <v>0</v>
      </c>
      <c r="IB64" s="3"/>
      <c r="IC64" s="3"/>
      <c r="ID64" s="220"/>
      <c r="IE64" s="281"/>
      <c r="IG64" s="98" t="s">
        <v>5</v>
      </c>
      <c r="IH64" s="225"/>
      <c r="II64" s="225"/>
      <c r="IJ64" s="225"/>
      <c r="IK64" s="225"/>
      <c r="IL64" s="225"/>
      <c r="IM64" s="102">
        <f>SUM(IH64:IL64)</f>
        <v>0</v>
      </c>
      <c r="IN64" s="102"/>
      <c r="IO64" s="267"/>
      <c r="IP64" s="206">
        <f>MAX(IH64:IL64)</f>
        <v>0</v>
      </c>
      <c r="IQ64" s="3"/>
      <c r="IR64" s="3"/>
      <c r="IS64" s="220"/>
      <c r="IT64" s="281"/>
      <c r="IV64" s="98" t="s">
        <v>5</v>
      </c>
      <c r="IW64" s="225"/>
      <c r="IX64" s="225"/>
      <c r="IY64" s="225"/>
      <c r="IZ64" s="225"/>
      <c r="JA64" s="225"/>
      <c r="JB64" s="102">
        <f>SUM(IW64:JA64)</f>
        <v>0</v>
      </c>
      <c r="JC64" s="102"/>
      <c r="JD64" s="267"/>
      <c r="JE64" s="206">
        <f>MAX(IW64:JA64)</f>
        <v>0</v>
      </c>
      <c r="JF64" s="3"/>
      <c r="JG64" s="3"/>
      <c r="JH64" s="220"/>
      <c r="JI64" s="281"/>
    </row>
    <row r="65" spans="1:269" s="69" customFormat="1">
      <c r="A65" s="241" t="s">
        <v>64</v>
      </c>
      <c r="B65" s="3">
        <f t="shared" ref="B65:C65" si="205">SUM(B63:B64)</f>
        <v>264</v>
      </c>
      <c r="C65" s="3">
        <f t="shared" si="205"/>
        <v>231</v>
      </c>
      <c r="D65" s="3">
        <f t="shared" ref="D65" si="206">SUM(D63:D64)</f>
        <v>228</v>
      </c>
      <c r="E65" s="3">
        <f t="shared" ref="E65" si="207">SUM(E63:E64)</f>
        <v>246</v>
      </c>
      <c r="F65" s="3">
        <f t="shared" ref="F65" si="208">SUM(F63:F64)</f>
        <v>223</v>
      </c>
      <c r="G65" s="296"/>
      <c r="H65" s="3"/>
      <c r="I65" s="270"/>
      <c r="J65" s="143"/>
      <c r="K65" s="3">
        <f>MAX(B65:F65)</f>
        <v>264</v>
      </c>
      <c r="L65" s="3"/>
      <c r="M65" s="220"/>
      <c r="N65" s="281"/>
      <c r="P65" s="241" t="s">
        <v>64</v>
      </c>
      <c r="Q65" s="3">
        <f>SUM(Q63:Q64)</f>
        <v>203</v>
      </c>
      <c r="R65" s="3">
        <f t="shared" ref="R65:U65" si="209">SUM(R63:R64)</f>
        <v>243</v>
      </c>
      <c r="S65" s="3">
        <f t="shared" si="209"/>
        <v>246</v>
      </c>
      <c r="T65" s="3">
        <f t="shared" si="209"/>
        <v>258</v>
      </c>
      <c r="U65" s="3">
        <f t="shared" si="209"/>
        <v>239</v>
      </c>
      <c r="V65" s="296"/>
      <c r="W65" s="3"/>
      <c r="X65" s="270"/>
      <c r="Y65" s="143"/>
      <c r="Z65" s="3">
        <f>MAX(Q65:U65)</f>
        <v>258</v>
      </c>
      <c r="AA65" s="3"/>
      <c r="AB65" s="220"/>
      <c r="AC65" s="281"/>
      <c r="AE65" s="241" t="s">
        <v>64</v>
      </c>
      <c r="AF65" s="3">
        <f>SUM(AF63:AF64)</f>
        <v>234</v>
      </c>
      <c r="AG65" s="3">
        <f t="shared" ref="AG65:AJ65" si="210">SUM(AG63:AG64)</f>
        <v>218</v>
      </c>
      <c r="AH65" s="3">
        <f t="shared" si="210"/>
        <v>247</v>
      </c>
      <c r="AI65" s="3">
        <f t="shared" si="210"/>
        <v>254</v>
      </c>
      <c r="AJ65" s="3">
        <f t="shared" si="210"/>
        <v>253</v>
      </c>
      <c r="AK65" s="296"/>
      <c r="AL65" s="3"/>
      <c r="AM65" s="270"/>
      <c r="AN65" s="143"/>
      <c r="AO65" s="3">
        <f>MAX(AF65:AJ65)</f>
        <v>254</v>
      </c>
      <c r="AP65" s="3"/>
      <c r="AQ65" s="220"/>
      <c r="AR65" s="281"/>
      <c r="AT65" s="241" t="s">
        <v>64</v>
      </c>
      <c r="AU65" s="3">
        <f>SUM(AU63:AU64)</f>
        <v>261</v>
      </c>
      <c r="AV65" s="3">
        <f t="shared" ref="AV65:AY65" si="211">SUM(AV63:AV64)</f>
        <v>273</v>
      </c>
      <c r="AW65" s="3">
        <f t="shared" si="211"/>
        <v>237</v>
      </c>
      <c r="AX65" s="3">
        <f t="shared" si="211"/>
        <v>244</v>
      </c>
      <c r="AY65" s="3">
        <f t="shared" si="211"/>
        <v>264</v>
      </c>
      <c r="AZ65" s="296"/>
      <c r="BA65" s="3"/>
      <c r="BB65" s="270"/>
      <c r="BC65" s="143"/>
      <c r="BD65" s="3">
        <f>MAX(AU65:AY65)</f>
        <v>273</v>
      </c>
      <c r="BE65" s="3"/>
      <c r="BF65" s="220"/>
      <c r="BG65" s="281"/>
      <c r="BI65" s="241" t="s">
        <v>64</v>
      </c>
      <c r="BJ65" s="3">
        <f>SUM(BJ63:BJ64)</f>
        <v>230</v>
      </c>
      <c r="BK65" s="3">
        <f t="shared" ref="BK65:BN65" si="212">SUM(BK63:BK64)</f>
        <v>227</v>
      </c>
      <c r="BL65" s="3">
        <f t="shared" si="212"/>
        <v>265</v>
      </c>
      <c r="BM65" s="3">
        <f t="shared" si="212"/>
        <v>257</v>
      </c>
      <c r="BN65" s="3">
        <f t="shared" si="212"/>
        <v>236</v>
      </c>
      <c r="BO65" s="296"/>
      <c r="BP65" s="3"/>
      <c r="BQ65" s="270"/>
      <c r="BR65" s="143"/>
      <c r="BS65" s="3">
        <f>MAX(BJ65:BN65)</f>
        <v>265</v>
      </c>
      <c r="BT65" s="3"/>
      <c r="BU65" s="220"/>
      <c r="BV65" s="281"/>
      <c r="BX65" s="241" t="s">
        <v>64</v>
      </c>
      <c r="BY65" s="3">
        <f>SUM(BY63:BY64)</f>
        <v>279</v>
      </c>
      <c r="BZ65" s="3">
        <f t="shared" ref="BZ65:CC65" si="213">SUM(BZ63:BZ64)</f>
        <v>227</v>
      </c>
      <c r="CA65" s="3">
        <f t="shared" si="213"/>
        <v>237</v>
      </c>
      <c r="CB65" s="3">
        <f t="shared" si="213"/>
        <v>232</v>
      </c>
      <c r="CC65" s="3">
        <f t="shared" si="213"/>
        <v>271</v>
      </c>
      <c r="CD65" s="296"/>
      <c r="CE65" s="3"/>
      <c r="CF65" s="270"/>
      <c r="CG65" s="143"/>
      <c r="CH65" s="3">
        <f>MAX(BY65:CC65)</f>
        <v>279</v>
      </c>
      <c r="CI65" s="3"/>
      <c r="CJ65" s="220"/>
      <c r="CK65" s="281"/>
      <c r="CM65" s="241" t="s">
        <v>64</v>
      </c>
      <c r="CN65" s="3">
        <f>SUM(CN63:CN64)</f>
        <v>261</v>
      </c>
      <c r="CO65" s="3">
        <f t="shared" ref="CO65:CR65" si="214">SUM(CO63:CO64)</f>
        <v>235</v>
      </c>
      <c r="CP65" s="3">
        <f t="shared" si="214"/>
        <v>277</v>
      </c>
      <c r="CQ65" s="3">
        <f t="shared" si="214"/>
        <v>251</v>
      </c>
      <c r="CR65" s="3">
        <f t="shared" si="214"/>
        <v>257</v>
      </c>
      <c r="CS65" s="296"/>
      <c r="CT65" s="3"/>
      <c r="CU65" s="270"/>
      <c r="CV65" s="143"/>
      <c r="CW65" s="3">
        <f>MAX(CN65:CR65)</f>
        <v>277</v>
      </c>
      <c r="CX65" s="3"/>
      <c r="CY65" s="220"/>
      <c r="CZ65" s="281"/>
      <c r="DB65" s="241" t="s">
        <v>64</v>
      </c>
      <c r="DC65" s="3">
        <f>SUM(DC63:DC64)</f>
        <v>236</v>
      </c>
      <c r="DD65" s="3">
        <f t="shared" ref="DD65:DG65" si="215">SUM(DD63:DD64)</f>
        <v>224</v>
      </c>
      <c r="DE65" s="3">
        <f t="shared" si="215"/>
        <v>249</v>
      </c>
      <c r="DF65" s="3">
        <f t="shared" si="215"/>
        <v>226</v>
      </c>
      <c r="DG65" s="3">
        <f t="shared" si="215"/>
        <v>225</v>
      </c>
      <c r="DH65" s="296"/>
      <c r="DI65" s="3"/>
      <c r="DJ65" s="270"/>
      <c r="DK65" s="143"/>
      <c r="DL65" s="3">
        <f>MAX(DC65:DG65)</f>
        <v>249</v>
      </c>
      <c r="DM65" s="3"/>
      <c r="DN65" s="220"/>
      <c r="DO65" s="281"/>
      <c r="DQ65" s="241" t="s">
        <v>64</v>
      </c>
      <c r="DR65" s="3">
        <f>SUM(DR63:DR64)</f>
        <v>226</v>
      </c>
      <c r="DS65" s="3">
        <f t="shared" ref="DS65:DV65" si="216">SUM(DS63:DS64)</f>
        <v>229</v>
      </c>
      <c r="DT65" s="3">
        <f t="shared" si="216"/>
        <v>255</v>
      </c>
      <c r="DU65" s="3">
        <f t="shared" si="216"/>
        <v>215</v>
      </c>
      <c r="DV65" s="3">
        <f t="shared" si="216"/>
        <v>246</v>
      </c>
      <c r="DW65" s="296"/>
      <c r="DX65" s="3"/>
      <c r="DY65" s="270"/>
      <c r="DZ65" s="143"/>
      <c r="EA65" s="3">
        <f>MAX(DR65:DV65)</f>
        <v>255</v>
      </c>
      <c r="EB65" s="3"/>
      <c r="EC65" s="220"/>
      <c r="ED65" s="281"/>
      <c r="EF65" s="241" t="s">
        <v>64</v>
      </c>
      <c r="EG65" s="3">
        <f>SUM(EG63:EG64)</f>
        <v>250</v>
      </c>
      <c r="EH65" s="3">
        <f t="shared" ref="EH65:EK65" si="217">SUM(EH63:EH64)</f>
        <v>258</v>
      </c>
      <c r="EI65" s="3">
        <f t="shared" si="217"/>
        <v>223</v>
      </c>
      <c r="EJ65" s="3">
        <f t="shared" si="217"/>
        <v>228</v>
      </c>
      <c r="EK65" s="3">
        <f t="shared" si="217"/>
        <v>253</v>
      </c>
      <c r="EL65" s="296"/>
      <c r="EM65" s="3"/>
      <c r="EN65" s="270"/>
      <c r="EO65" s="143"/>
      <c r="EP65" s="3">
        <f>MAX(EG65:EK65)</f>
        <v>258</v>
      </c>
      <c r="EQ65" s="3"/>
      <c r="ER65" s="220"/>
      <c r="ES65" s="281"/>
      <c r="EU65" s="241" t="s">
        <v>64</v>
      </c>
      <c r="EV65" s="3">
        <f>SUM(EV63:EV64)</f>
        <v>226</v>
      </c>
      <c r="EW65" s="3">
        <f t="shared" ref="EW65:EZ65" si="218">SUM(EW63:EW64)</f>
        <v>239</v>
      </c>
      <c r="EX65" s="3">
        <f t="shared" si="218"/>
        <v>258</v>
      </c>
      <c r="EY65" s="3">
        <f t="shared" si="218"/>
        <v>222</v>
      </c>
      <c r="EZ65" s="3">
        <f t="shared" si="218"/>
        <v>202</v>
      </c>
      <c r="FA65" s="296"/>
      <c r="FB65" s="3"/>
      <c r="FC65" s="270"/>
      <c r="FD65" s="143"/>
      <c r="FE65" s="3">
        <f>MAX(EV65:EZ65)</f>
        <v>258</v>
      </c>
      <c r="FF65" s="3"/>
      <c r="FG65" s="220"/>
      <c r="FH65" s="281"/>
      <c r="FJ65" s="241" t="s">
        <v>64</v>
      </c>
      <c r="FK65" s="3">
        <f>SUM(FK63:FK64)</f>
        <v>254</v>
      </c>
      <c r="FL65" s="3">
        <f t="shared" ref="FL65:FO65" si="219">SUM(FL63:FL64)</f>
        <v>250</v>
      </c>
      <c r="FM65" s="3">
        <f t="shared" si="219"/>
        <v>241</v>
      </c>
      <c r="FN65" s="3">
        <f t="shared" si="219"/>
        <v>218</v>
      </c>
      <c r="FO65" s="3">
        <f t="shared" si="219"/>
        <v>241</v>
      </c>
      <c r="FP65" s="296"/>
      <c r="FQ65" s="3"/>
      <c r="FR65" s="270"/>
      <c r="FS65" s="143"/>
      <c r="FT65" s="3">
        <f>MAX(FK65:FO65)</f>
        <v>254</v>
      </c>
      <c r="FU65" s="3"/>
      <c r="FV65" s="220"/>
      <c r="FW65" s="281"/>
      <c r="FY65" s="241" t="s">
        <v>64</v>
      </c>
      <c r="FZ65" s="3">
        <f>SUM(FZ63:FZ64)</f>
        <v>238</v>
      </c>
      <c r="GA65" s="3">
        <f t="shared" ref="GA65:GD65" si="220">SUM(GA63:GA64)</f>
        <v>292</v>
      </c>
      <c r="GB65" s="3">
        <f t="shared" si="220"/>
        <v>270</v>
      </c>
      <c r="GC65" s="3">
        <f t="shared" si="220"/>
        <v>241</v>
      </c>
      <c r="GD65" s="3">
        <f t="shared" si="220"/>
        <v>267</v>
      </c>
      <c r="GE65" s="296"/>
      <c r="GF65" s="3"/>
      <c r="GG65" s="270"/>
      <c r="GH65" s="143"/>
      <c r="GI65" s="3">
        <f>MAX(FZ65:GD65)</f>
        <v>292</v>
      </c>
      <c r="GJ65" s="3"/>
      <c r="GK65" s="220"/>
      <c r="GL65" s="281"/>
      <c r="GN65" s="241" t="s">
        <v>64</v>
      </c>
      <c r="GO65" s="3">
        <f>SUM(GO63:GO64)</f>
        <v>0</v>
      </c>
      <c r="GP65" s="3">
        <f t="shared" ref="GP65:GS65" si="221">SUM(GP63:GP64)</f>
        <v>0</v>
      </c>
      <c r="GQ65" s="3">
        <f t="shared" si="221"/>
        <v>0</v>
      </c>
      <c r="GR65" s="3">
        <f t="shared" si="221"/>
        <v>0</v>
      </c>
      <c r="GS65" s="3">
        <f t="shared" si="221"/>
        <v>0</v>
      </c>
      <c r="GT65" s="296"/>
      <c r="GU65" s="3"/>
      <c r="GV65" s="270"/>
      <c r="GW65" s="143"/>
      <c r="GX65" s="3">
        <f>MAX(GO65:GS65)</f>
        <v>0</v>
      </c>
      <c r="GY65" s="3"/>
      <c r="GZ65" s="220"/>
      <c r="HA65" s="281"/>
      <c r="HC65" s="241" t="s">
        <v>64</v>
      </c>
      <c r="HD65" s="3">
        <f>SUM(HD63:HD64)</f>
        <v>0</v>
      </c>
      <c r="HE65" s="3">
        <f t="shared" ref="HE65:HH65" si="222">SUM(HE63:HE64)</f>
        <v>0</v>
      </c>
      <c r="HF65" s="3">
        <f t="shared" si="222"/>
        <v>0</v>
      </c>
      <c r="HG65" s="3">
        <f t="shared" si="222"/>
        <v>0</v>
      </c>
      <c r="HH65" s="3">
        <f t="shared" si="222"/>
        <v>0</v>
      </c>
      <c r="HI65" s="296"/>
      <c r="HJ65" s="3"/>
      <c r="HK65" s="270"/>
      <c r="HL65" s="143"/>
      <c r="HM65" s="3">
        <f>MAX(HD65:HH65)</f>
        <v>0</v>
      </c>
      <c r="HN65" s="3"/>
      <c r="HO65" s="220"/>
      <c r="HP65" s="281"/>
      <c r="HR65" s="241" t="s">
        <v>64</v>
      </c>
      <c r="HS65" s="3">
        <f>SUM(HS63:HS64)</f>
        <v>0</v>
      </c>
      <c r="HT65" s="3">
        <f t="shared" ref="HT65:HW65" si="223">SUM(HT63:HT64)</f>
        <v>0</v>
      </c>
      <c r="HU65" s="3">
        <f t="shared" si="223"/>
        <v>0</v>
      </c>
      <c r="HV65" s="3">
        <f t="shared" si="223"/>
        <v>0</v>
      </c>
      <c r="HW65" s="3">
        <f t="shared" si="223"/>
        <v>0</v>
      </c>
      <c r="HX65" s="296"/>
      <c r="HY65" s="3"/>
      <c r="HZ65" s="270"/>
      <c r="IA65" s="143"/>
      <c r="IB65" s="3">
        <f>MAX(HS65:HW65)</f>
        <v>0</v>
      </c>
      <c r="IC65" s="3"/>
      <c r="ID65" s="220"/>
      <c r="IE65" s="281"/>
      <c r="IG65" s="241" t="s">
        <v>64</v>
      </c>
      <c r="IH65" s="3">
        <f>SUM(IH63:IH64)</f>
        <v>0</v>
      </c>
      <c r="II65" s="3">
        <f t="shared" ref="II65:IL65" si="224">SUM(II63:II64)</f>
        <v>0</v>
      </c>
      <c r="IJ65" s="3">
        <f t="shared" si="224"/>
        <v>0</v>
      </c>
      <c r="IK65" s="3">
        <f t="shared" si="224"/>
        <v>0</v>
      </c>
      <c r="IL65" s="3">
        <f t="shared" si="224"/>
        <v>0</v>
      </c>
      <c r="IM65" s="296"/>
      <c r="IN65" s="3"/>
      <c r="IO65" s="270"/>
      <c r="IP65" s="143"/>
      <c r="IQ65" s="3">
        <f>MAX(IH65:IL65)</f>
        <v>0</v>
      </c>
      <c r="IR65" s="3"/>
      <c r="IS65" s="220"/>
      <c r="IT65" s="281"/>
      <c r="IV65" s="241" t="s">
        <v>64</v>
      </c>
      <c r="IW65" s="3">
        <f>SUM(IW63:IW64)</f>
        <v>0</v>
      </c>
      <c r="IX65" s="3">
        <f t="shared" ref="IX65:JA65" si="225">SUM(IX63:IX64)</f>
        <v>0</v>
      </c>
      <c r="IY65" s="3">
        <f t="shared" si="225"/>
        <v>0</v>
      </c>
      <c r="IZ65" s="3">
        <f t="shared" si="225"/>
        <v>0</v>
      </c>
      <c r="JA65" s="3">
        <f t="shared" si="225"/>
        <v>0</v>
      </c>
      <c r="JB65" s="296"/>
      <c r="JC65" s="3"/>
      <c r="JD65" s="270"/>
      <c r="JE65" s="143"/>
      <c r="JF65" s="3">
        <f>MAX(IW65:JA65)</f>
        <v>0</v>
      </c>
      <c r="JG65" s="3"/>
      <c r="JH65" s="220"/>
      <c r="JI65" s="281"/>
    </row>
    <row r="66" spans="1:269" s="69" customFormat="1">
      <c r="A66" s="241" t="s">
        <v>64</v>
      </c>
      <c r="B66" s="2"/>
      <c r="C66" s="3"/>
      <c r="D66" s="3"/>
      <c r="E66" s="3"/>
      <c r="F66" s="511" t="s">
        <v>248</v>
      </c>
      <c r="G66" s="512"/>
      <c r="H66" s="213">
        <f>SUM(G63:G64)</f>
        <v>1192</v>
      </c>
      <c r="I66" s="269"/>
      <c r="J66" s="143"/>
      <c r="K66" s="3"/>
      <c r="L66" s="3">
        <f>MAX(H66)</f>
        <v>1192</v>
      </c>
      <c r="M66" s="220"/>
      <c r="N66" s="281"/>
      <c r="P66" s="241" t="s">
        <v>64</v>
      </c>
      <c r="Q66" s="2"/>
      <c r="R66" s="3"/>
      <c r="S66" s="3"/>
      <c r="T66" s="3"/>
      <c r="U66" s="511" t="s">
        <v>248</v>
      </c>
      <c r="V66" s="512"/>
      <c r="W66" s="213">
        <f>SUM(V63:V64)</f>
        <v>1189</v>
      </c>
      <c r="X66" s="269"/>
      <c r="Y66" s="143"/>
      <c r="Z66" s="3"/>
      <c r="AA66" s="3">
        <f>MAX(W66)</f>
        <v>1189</v>
      </c>
      <c r="AB66" s="220"/>
      <c r="AC66" s="281"/>
      <c r="AE66" s="241" t="s">
        <v>64</v>
      </c>
      <c r="AF66" s="2"/>
      <c r="AG66" s="3"/>
      <c r="AH66" s="3"/>
      <c r="AI66" s="3"/>
      <c r="AJ66" s="511" t="s">
        <v>248</v>
      </c>
      <c r="AK66" s="512"/>
      <c r="AL66" s="213">
        <f>SUM(AK63:AK64)</f>
        <v>1206</v>
      </c>
      <c r="AM66" s="269"/>
      <c r="AN66" s="143"/>
      <c r="AO66" s="3"/>
      <c r="AP66" s="3">
        <f>MAX(AL66)</f>
        <v>1206</v>
      </c>
      <c r="AQ66" s="220"/>
      <c r="AR66" s="281"/>
      <c r="AT66" s="241" t="s">
        <v>64</v>
      </c>
      <c r="AU66" s="2"/>
      <c r="AV66" s="3"/>
      <c r="AW66" s="3"/>
      <c r="AX66" s="3"/>
      <c r="AY66" s="511" t="s">
        <v>248</v>
      </c>
      <c r="AZ66" s="512"/>
      <c r="BA66" s="213">
        <f>SUM(AZ63:AZ64)</f>
        <v>1279</v>
      </c>
      <c r="BB66" s="269"/>
      <c r="BC66" s="143"/>
      <c r="BD66" s="3"/>
      <c r="BE66" s="3">
        <f>MAX(BA66)</f>
        <v>1279</v>
      </c>
      <c r="BF66" s="220"/>
      <c r="BG66" s="281"/>
      <c r="BI66" s="241" t="s">
        <v>64</v>
      </c>
      <c r="BJ66" s="2"/>
      <c r="BK66" s="3"/>
      <c r="BL66" s="3"/>
      <c r="BM66" s="3"/>
      <c r="BN66" s="511" t="s">
        <v>248</v>
      </c>
      <c r="BO66" s="512"/>
      <c r="BP66" s="213">
        <f>SUM(BO63:BO64)</f>
        <v>1215</v>
      </c>
      <c r="BQ66" s="269"/>
      <c r="BR66" s="143"/>
      <c r="BS66" s="3"/>
      <c r="BT66" s="3">
        <f>MAX(BP66)</f>
        <v>1215</v>
      </c>
      <c r="BU66" s="220"/>
      <c r="BV66" s="281"/>
      <c r="BX66" s="241" t="s">
        <v>64</v>
      </c>
      <c r="BY66" s="2"/>
      <c r="BZ66" s="3"/>
      <c r="CA66" s="3"/>
      <c r="CB66" s="3"/>
      <c r="CC66" s="511" t="s">
        <v>248</v>
      </c>
      <c r="CD66" s="512"/>
      <c r="CE66" s="213">
        <f>SUM(CD63:CD64)</f>
        <v>1246</v>
      </c>
      <c r="CF66" s="269"/>
      <c r="CG66" s="143"/>
      <c r="CH66" s="3"/>
      <c r="CI66" s="3">
        <f>MAX(CE66)</f>
        <v>1246</v>
      </c>
      <c r="CJ66" s="220"/>
      <c r="CK66" s="281"/>
      <c r="CM66" s="241" t="s">
        <v>64</v>
      </c>
      <c r="CN66" s="2"/>
      <c r="CO66" s="3"/>
      <c r="CP66" s="3"/>
      <c r="CQ66" s="3"/>
      <c r="CR66" s="511" t="s">
        <v>248</v>
      </c>
      <c r="CS66" s="512"/>
      <c r="CT66" s="213">
        <f>SUM(CS63:CS64)</f>
        <v>1281</v>
      </c>
      <c r="CU66" s="269"/>
      <c r="CV66" s="143"/>
      <c r="CW66" s="3"/>
      <c r="CX66" s="3">
        <f>MAX(CT66)</f>
        <v>1281</v>
      </c>
      <c r="CY66" s="220"/>
      <c r="CZ66" s="281"/>
      <c r="DB66" s="241" t="s">
        <v>64</v>
      </c>
      <c r="DC66" s="2"/>
      <c r="DD66" s="3"/>
      <c r="DE66" s="3"/>
      <c r="DF66" s="3"/>
      <c r="DG66" s="511" t="s">
        <v>248</v>
      </c>
      <c r="DH66" s="512"/>
      <c r="DI66" s="213">
        <f>SUM(DH63:DH64)</f>
        <v>1160</v>
      </c>
      <c r="DJ66" s="269"/>
      <c r="DK66" s="143"/>
      <c r="DL66" s="3"/>
      <c r="DM66" s="3">
        <f>MAX(DI66)</f>
        <v>1160</v>
      </c>
      <c r="DN66" s="220"/>
      <c r="DO66" s="281"/>
      <c r="DQ66" s="241" t="s">
        <v>64</v>
      </c>
      <c r="DR66" s="2"/>
      <c r="DS66" s="3"/>
      <c r="DT66" s="3"/>
      <c r="DU66" s="3"/>
      <c r="DV66" s="511" t="s">
        <v>248</v>
      </c>
      <c r="DW66" s="512"/>
      <c r="DX66" s="213">
        <f>SUM(DW63:DW64)</f>
        <v>1171</v>
      </c>
      <c r="DY66" s="269"/>
      <c r="DZ66" s="143"/>
      <c r="EA66" s="3"/>
      <c r="EB66" s="3">
        <f>MAX(DX66)</f>
        <v>1171</v>
      </c>
      <c r="EC66" s="220"/>
      <c r="ED66" s="281"/>
      <c r="EF66" s="241" t="s">
        <v>64</v>
      </c>
      <c r="EG66" s="2"/>
      <c r="EH66" s="3"/>
      <c r="EI66" s="3"/>
      <c r="EJ66" s="3"/>
      <c r="EK66" s="511" t="s">
        <v>248</v>
      </c>
      <c r="EL66" s="512"/>
      <c r="EM66" s="213">
        <f>SUM(EL63:EL64)</f>
        <v>1212</v>
      </c>
      <c r="EN66" s="269"/>
      <c r="EO66" s="143"/>
      <c r="EP66" s="3"/>
      <c r="EQ66" s="3">
        <f>MAX(EM66)</f>
        <v>1212</v>
      </c>
      <c r="ER66" s="220"/>
      <c r="ES66" s="281"/>
      <c r="EU66" s="241" t="s">
        <v>64</v>
      </c>
      <c r="EV66" s="2"/>
      <c r="EW66" s="3"/>
      <c r="EX66" s="3"/>
      <c r="EY66" s="3"/>
      <c r="EZ66" s="511" t="s">
        <v>248</v>
      </c>
      <c r="FA66" s="512"/>
      <c r="FB66" s="213">
        <f>SUM(FA63:FA64)</f>
        <v>1147</v>
      </c>
      <c r="FC66" s="269"/>
      <c r="FD66" s="143"/>
      <c r="FE66" s="3"/>
      <c r="FF66" s="3">
        <f>MAX(FB66)</f>
        <v>1147</v>
      </c>
      <c r="FG66" s="220"/>
      <c r="FH66" s="281"/>
      <c r="FJ66" s="241" t="s">
        <v>64</v>
      </c>
      <c r="FK66" s="2"/>
      <c r="FL66" s="3"/>
      <c r="FM66" s="3"/>
      <c r="FN66" s="3"/>
      <c r="FO66" s="511" t="s">
        <v>248</v>
      </c>
      <c r="FP66" s="512"/>
      <c r="FQ66" s="213">
        <f>SUM(FP63:FP64)</f>
        <v>1204</v>
      </c>
      <c r="FR66" s="269"/>
      <c r="FS66" s="143"/>
      <c r="FT66" s="3"/>
      <c r="FU66" s="3">
        <f>MAX(FQ66)</f>
        <v>1204</v>
      </c>
      <c r="FV66" s="220"/>
      <c r="FW66" s="281"/>
      <c r="FY66" s="241" t="s">
        <v>64</v>
      </c>
      <c r="FZ66" s="2"/>
      <c r="GA66" s="3"/>
      <c r="GB66" s="3"/>
      <c r="GC66" s="3"/>
      <c r="GD66" s="511" t="s">
        <v>248</v>
      </c>
      <c r="GE66" s="512"/>
      <c r="GF66" s="213">
        <f>SUM(GE63:GE64)</f>
        <v>1308</v>
      </c>
      <c r="GG66" s="269"/>
      <c r="GH66" s="143"/>
      <c r="GI66" s="3"/>
      <c r="GJ66" s="3">
        <f>MAX(GF66)</f>
        <v>1308</v>
      </c>
      <c r="GK66" s="220"/>
      <c r="GL66" s="281"/>
      <c r="GN66" s="241" t="s">
        <v>64</v>
      </c>
      <c r="GO66" s="2"/>
      <c r="GP66" s="3"/>
      <c r="GQ66" s="3"/>
      <c r="GR66" s="3"/>
      <c r="GS66" s="511" t="s">
        <v>248</v>
      </c>
      <c r="GT66" s="512"/>
      <c r="GU66" s="213">
        <f>SUM(GT63:GT64)</f>
        <v>0</v>
      </c>
      <c r="GV66" s="269"/>
      <c r="GW66" s="143"/>
      <c r="GX66" s="3"/>
      <c r="GY66" s="3">
        <f>MAX(GU66)</f>
        <v>0</v>
      </c>
      <c r="GZ66" s="220"/>
      <c r="HA66" s="281"/>
      <c r="HC66" s="241" t="s">
        <v>64</v>
      </c>
      <c r="HD66" s="2"/>
      <c r="HE66" s="3"/>
      <c r="HF66" s="3"/>
      <c r="HG66" s="3"/>
      <c r="HH66" s="511" t="s">
        <v>248</v>
      </c>
      <c r="HI66" s="512"/>
      <c r="HJ66" s="213">
        <f>SUM(HI63:HI64)</f>
        <v>0</v>
      </c>
      <c r="HK66" s="269"/>
      <c r="HL66" s="143"/>
      <c r="HM66" s="3"/>
      <c r="HN66" s="3">
        <f>MAX(HJ66)</f>
        <v>0</v>
      </c>
      <c r="HO66" s="220"/>
      <c r="HP66" s="281"/>
      <c r="HR66" s="241" t="s">
        <v>64</v>
      </c>
      <c r="HS66" s="2"/>
      <c r="HT66" s="3"/>
      <c r="HU66" s="3"/>
      <c r="HV66" s="3"/>
      <c r="HW66" s="511" t="s">
        <v>248</v>
      </c>
      <c r="HX66" s="512"/>
      <c r="HY66" s="213">
        <f>SUM(HX63:HX64)</f>
        <v>0</v>
      </c>
      <c r="HZ66" s="269"/>
      <c r="IA66" s="143"/>
      <c r="IB66" s="3"/>
      <c r="IC66" s="3">
        <f>MAX(HY66)</f>
        <v>0</v>
      </c>
      <c r="ID66" s="220"/>
      <c r="IE66" s="281"/>
      <c r="IG66" s="241" t="s">
        <v>64</v>
      </c>
      <c r="IH66" s="2"/>
      <c r="II66" s="3"/>
      <c r="IJ66" s="3"/>
      <c r="IK66" s="3"/>
      <c r="IL66" s="511" t="s">
        <v>248</v>
      </c>
      <c r="IM66" s="512"/>
      <c r="IN66" s="213">
        <f>SUM(IM63:IM64)</f>
        <v>0</v>
      </c>
      <c r="IO66" s="269"/>
      <c r="IP66" s="143"/>
      <c r="IQ66" s="3"/>
      <c r="IR66" s="3">
        <f>MAX(IN66)</f>
        <v>0</v>
      </c>
      <c r="IS66" s="220"/>
      <c r="IT66" s="281"/>
      <c r="IV66" s="241" t="s">
        <v>64</v>
      </c>
      <c r="IW66" s="2"/>
      <c r="IX66" s="3"/>
      <c r="IY66" s="3"/>
      <c r="IZ66" s="3"/>
      <c r="JA66" s="511" t="s">
        <v>248</v>
      </c>
      <c r="JB66" s="512"/>
      <c r="JC66" s="213">
        <f>SUM(JB63:JB64)</f>
        <v>0</v>
      </c>
      <c r="JD66" s="269"/>
      <c r="JE66" s="143"/>
      <c r="JF66" s="3"/>
      <c r="JG66" s="3">
        <f>MAX(JC66)</f>
        <v>0</v>
      </c>
      <c r="JH66" s="220"/>
      <c r="JI66" s="281"/>
    </row>
    <row r="67" spans="1:269" s="69" customFormat="1">
      <c r="A67" s="209"/>
      <c r="B67" s="212"/>
      <c r="C67" s="214"/>
      <c r="D67" s="214"/>
      <c r="E67" s="214"/>
      <c r="F67" s="214"/>
      <c r="G67" s="214"/>
      <c r="H67" s="214"/>
      <c r="I67" s="270"/>
      <c r="J67" s="210"/>
      <c r="K67" s="214"/>
      <c r="L67" s="214"/>
      <c r="M67" s="220"/>
      <c r="N67" s="281"/>
      <c r="P67" s="209"/>
      <c r="Q67" s="212"/>
      <c r="R67" s="214"/>
      <c r="S67" s="214"/>
      <c r="T67" s="214"/>
      <c r="U67" s="214"/>
      <c r="V67" s="214"/>
      <c r="W67" s="214"/>
      <c r="X67" s="270"/>
      <c r="Y67" s="210"/>
      <c r="Z67" s="214"/>
      <c r="AA67" s="214"/>
      <c r="AB67" s="220"/>
      <c r="AC67" s="281"/>
      <c r="AE67" s="209"/>
      <c r="AF67" s="212"/>
      <c r="AG67" s="214"/>
      <c r="AH67" s="214"/>
      <c r="AI67" s="214"/>
      <c r="AJ67" s="214"/>
      <c r="AK67" s="214"/>
      <c r="AL67" s="214"/>
      <c r="AM67" s="270"/>
      <c r="AN67" s="210"/>
      <c r="AO67" s="214"/>
      <c r="AP67" s="214"/>
      <c r="AQ67" s="220"/>
      <c r="AR67" s="281"/>
      <c r="AT67" s="209"/>
      <c r="AU67" s="212"/>
      <c r="AV67" s="214"/>
      <c r="AW67" s="214"/>
      <c r="AX67" s="214"/>
      <c r="AY67" s="214"/>
      <c r="AZ67" s="214"/>
      <c r="BA67" s="214"/>
      <c r="BB67" s="270"/>
      <c r="BC67" s="210"/>
      <c r="BD67" s="214"/>
      <c r="BE67" s="214"/>
      <c r="BF67" s="220"/>
      <c r="BG67" s="281"/>
      <c r="BI67" s="209"/>
      <c r="BJ67" s="212"/>
      <c r="BK67" s="214"/>
      <c r="BL67" s="214"/>
      <c r="BM67" s="214"/>
      <c r="BN67" s="214"/>
      <c r="BO67" s="214"/>
      <c r="BP67" s="214"/>
      <c r="BQ67" s="270"/>
      <c r="BR67" s="210"/>
      <c r="BS67" s="214"/>
      <c r="BT67" s="214"/>
      <c r="BU67" s="220"/>
      <c r="BV67" s="281"/>
      <c r="BX67" s="209"/>
      <c r="BY67" s="212"/>
      <c r="BZ67" s="214"/>
      <c r="CA67" s="214"/>
      <c r="CB67" s="214"/>
      <c r="CC67" s="214"/>
      <c r="CD67" s="214"/>
      <c r="CE67" s="214"/>
      <c r="CF67" s="270"/>
      <c r="CG67" s="210"/>
      <c r="CH67" s="214"/>
      <c r="CI67" s="214"/>
      <c r="CJ67" s="220"/>
      <c r="CK67" s="281"/>
      <c r="CM67" s="209"/>
      <c r="CN67" s="212"/>
      <c r="CO67" s="214"/>
      <c r="CP67" s="214"/>
      <c r="CQ67" s="214"/>
      <c r="CR67" s="214"/>
      <c r="CS67" s="214"/>
      <c r="CT67" s="214"/>
      <c r="CU67" s="270"/>
      <c r="CV67" s="210"/>
      <c r="CW67" s="214"/>
      <c r="CX67" s="214"/>
      <c r="CY67" s="220"/>
      <c r="CZ67" s="281"/>
      <c r="DB67" s="209"/>
      <c r="DC67" s="212"/>
      <c r="DD67" s="214"/>
      <c r="DE67" s="214"/>
      <c r="DF67" s="214"/>
      <c r="DG67" s="214"/>
      <c r="DH67" s="214"/>
      <c r="DI67" s="214"/>
      <c r="DJ67" s="270"/>
      <c r="DK67" s="210"/>
      <c r="DL67" s="214"/>
      <c r="DM67" s="214"/>
      <c r="DN67" s="220"/>
      <c r="DO67" s="281"/>
      <c r="DQ67" s="209"/>
      <c r="DR67" s="212"/>
      <c r="DS67" s="214"/>
      <c r="DT67" s="214"/>
      <c r="DU67" s="214"/>
      <c r="DV67" s="214"/>
      <c r="DW67" s="214"/>
      <c r="DX67" s="214"/>
      <c r="DY67" s="270"/>
      <c r="DZ67" s="210"/>
      <c r="EA67" s="214"/>
      <c r="EB67" s="214"/>
      <c r="EC67" s="220"/>
      <c r="ED67" s="281"/>
      <c r="EF67" s="209"/>
      <c r="EG67" s="212"/>
      <c r="EH67" s="214"/>
      <c r="EI67" s="214"/>
      <c r="EJ67" s="214"/>
      <c r="EK67" s="214"/>
      <c r="EL67" s="214"/>
      <c r="EM67" s="214"/>
      <c r="EN67" s="270"/>
      <c r="EO67" s="210"/>
      <c r="EP67" s="214"/>
      <c r="EQ67" s="214"/>
      <c r="ER67" s="220"/>
      <c r="ES67" s="281"/>
      <c r="EU67" s="209"/>
      <c r="EV67" s="212"/>
      <c r="EW67" s="214"/>
      <c r="EX67" s="214"/>
      <c r="EY67" s="214"/>
      <c r="EZ67" s="214"/>
      <c r="FA67" s="214"/>
      <c r="FB67" s="214"/>
      <c r="FC67" s="270"/>
      <c r="FD67" s="210"/>
      <c r="FE67" s="214"/>
      <c r="FF67" s="214"/>
      <c r="FG67" s="220"/>
      <c r="FH67" s="281"/>
      <c r="FJ67" s="209"/>
      <c r="FK67" s="212"/>
      <c r="FL67" s="214"/>
      <c r="FM67" s="214"/>
      <c r="FN67" s="214"/>
      <c r="FO67" s="214"/>
      <c r="FP67" s="214"/>
      <c r="FQ67" s="214"/>
      <c r="FR67" s="270"/>
      <c r="FS67" s="210"/>
      <c r="FT67" s="214"/>
      <c r="FU67" s="214"/>
      <c r="FV67" s="220"/>
      <c r="FW67" s="281"/>
      <c r="FY67" s="209"/>
      <c r="FZ67" s="212"/>
      <c r="GA67" s="214"/>
      <c r="GB67" s="214"/>
      <c r="GC67" s="214"/>
      <c r="GD67" s="214"/>
      <c r="GE67" s="214"/>
      <c r="GF67" s="214"/>
      <c r="GG67" s="270"/>
      <c r="GH67" s="210"/>
      <c r="GI67" s="214"/>
      <c r="GJ67" s="214"/>
      <c r="GK67" s="220"/>
      <c r="GL67" s="281"/>
      <c r="GN67" s="209"/>
      <c r="GO67" s="212"/>
      <c r="GP67" s="214"/>
      <c r="GQ67" s="214"/>
      <c r="GR67" s="214"/>
      <c r="GS67" s="214"/>
      <c r="GT67" s="214"/>
      <c r="GU67" s="214"/>
      <c r="GV67" s="270"/>
      <c r="GW67" s="210"/>
      <c r="GX67" s="214"/>
      <c r="GY67" s="214"/>
      <c r="GZ67" s="220"/>
      <c r="HA67" s="281"/>
      <c r="HC67" s="209"/>
      <c r="HD67" s="212"/>
      <c r="HE67" s="214"/>
      <c r="HF67" s="214"/>
      <c r="HG67" s="214"/>
      <c r="HH67" s="214"/>
      <c r="HI67" s="214"/>
      <c r="HJ67" s="214"/>
      <c r="HK67" s="270"/>
      <c r="HL67" s="210"/>
      <c r="HM67" s="214"/>
      <c r="HN67" s="214"/>
      <c r="HO67" s="220"/>
      <c r="HP67" s="281"/>
      <c r="HR67" s="209"/>
      <c r="HS67" s="212"/>
      <c r="HT67" s="214"/>
      <c r="HU67" s="214"/>
      <c r="HV67" s="214"/>
      <c r="HW67" s="214"/>
      <c r="HX67" s="214"/>
      <c r="HY67" s="214"/>
      <c r="HZ67" s="270"/>
      <c r="IA67" s="210"/>
      <c r="IB67" s="214"/>
      <c r="IC67" s="214"/>
      <c r="ID67" s="220"/>
      <c r="IE67" s="281"/>
      <c r="IG67" s="209"/>
      <c r="IH67" s="212"/>
      <c r="II67" s="214"/>
      <c r="IJ67" s="214"/>
      <c r="IK67" s="214"/>
      <c r="IL67" s="214"/>
      <c r="IM67" s="214"/>
      <c r="IN67" s="214"/>
      <c r="IO67" s="270"/>
      <c r="IP67" s="210"/>
      <c r="IQ67" s="214"/>
      <c r="IR67" s="214"/>
      <c r="IS67" s="220"/>
      <c r="IT67" s="281"/>
      <c r="IV67" s="209"/>
      <c r="IW67" s="212"/>
      <c r="IX67" s="214"/>
      <c r="IY67" s="214"/>
      <c r="IZ67" s="214"/>
      <c r="JA67" s="214"/>
      <c r="JB67" s="214"/>
      <c r="JC67" s="214"/>
      <c r="JD67" s="270"/>
      <c r="JE67" s="210"/>
      <c r="JF67" s="214"/>
      <c r="JG67" s="214"/>
      <c r="JH67" s="220"/>
      <c r="JI67" s="281"/>
    </row>
    <row r="68" spans="1:269">
      <c r="A68" s="208" t="s">
        <v>65</v>
      </c>
      <c r="B68" s="2"/>
      <c r="C68" s="3"/>
      <c r="D68" s="3"/>
      <c r="E68" s="3"/>
      <c r="F68" s="3"/>
      <c r="G68" s="3"/>
      <c r="H68" s="3"/>
      <c r="I68" s="270"/>
      <c r="J68" s="143"/>
      <c r="K68" s="3"/>
      <c r="L68" s="3"/>
      <c r="M68" s="220"/>
      <c r="N68" s="281"/>
      <c r="P68" s="208" t="s">
        <v>65</v>
      </c>
      <c r="Q68" s="2"/>
      <c r="R68" s="3"/>
      <c r="S68" s="3"/>
      <c r="T68" s="3"/>
      <c r="U68" s="3"/>
      <c r="V68" s="3"/>
      <c r="W68" s="3"/>
      <c r="X68" s="270"/>
      <c r="Y68" s="143"/>
      <c r="Z68" s="3"/>
      <c r="AA68" s="3"/>
      <c r="AB68" s="220"/>
      <c r="AC68" s="281"/>
      <c r="AE68" s="208" t="s">
        <v>65</v>
      </c>
      <c r="AF68" s="2"/>
      <c r="AG68" s="3"/>
      <c r="AH68" s="3"/>
      <c r="AI68" s="3"/>
      <c r="AJ68" s="3"/>
      <c r="AK68" s="3"/>
      <c r="AL68" s="3"/>
      <c r="AM68" s="270"/>
      <c r="AN68" s="143"/>
      <c r="AO68" s="3"/>
      <c r="AP68" s="3"/>
      <c r="AQ68" s="220"/>
      <c r="AR68" s="281"/>
      <c r="AT68" s="208" t="s">
        <v>65</v>
      </c>
      <c r="AU68" s="2"/>
      <c r="AV68" s="3"/>
      <c r="AW68" s="3"/>
      <c r="AX68" s="3"/>
      <c r="AY68" s="3"/>
      <c r="AZ68" s="3"/>
      <c r="BA68" s="3"/>
      <c r="BB68" s="270"/>
      <c r="BC68" s="143"/>
      <c r="BD68" s="3"/>
      <c r="BE68" s="3"/>
      <c r="BF68" s="220"/>
      <c r="BG68" s="281"/>
      <c r="BI68" s="208" t="s">
        <v>65</v>
      </c>
      <c r="BJ68" s="2"/>
      <c r="BK68" s="3"/>
      <c r="BL68" s="3"/>
      <c r="BM68" s="3"/>
      <c r="BN68" s="3"/>
      <c r="BO68" s="3"/>
      <c r="BP68" s="3"/>
      <c r="BQ68" s="270"/>
      <c r="BR68" s="143"/>
      <c r="BS68" s="3"/>
      <c r="BT68" s="3"/>
      <c r="BU68" s="220"/>
      <c r="BV68" s="281"/>
      <c r="BX68" s="208" t="s">
        <v>65</v>
      </c>
      <c r="BY68" s="2"/>
      <c r="BZ68" s="3"/>
      <c r="CA68" s="3"/>
      <c r="CB68" s="3"/>
      <c r="CC68" s="3"/>
      <c r="CD68" s="3"/>
      <c r="CE68" s="3"/>
      <c r="CF68" s="270"/>
      <c r="CG68" s="143"/>
      <c r="CH68" s="3"/>
      <c r="CI68" s="3"/>
      <c r="CJ68" s="220"/>
      <c r="CK68" s="281"/>
      <c r="CM68" s="208" t="s">
        <v>65</v>
      </c>
      <c r="CN68" s="2"/>
      <c r="CO68" s="3"/>
      <c r="CP68" s="3"/>
      <c r="CQ68" s="3"/>
      <c r="CR68" s="3"/>
      <c r="CS68" s="3"/>
      <c r="CT68" s="3"/>
      <c r="CU68" s="270"/>
      <c r="CV68" s="143"/>
      <c r="CW68" s="3"/>
      <c r="CX68" s="3"/>
      <c r="CY68" s="220"/>
      <c r="CZ68" s="281"/>
      <c r="DB68" s="208" t="s">
        <v>65</v>
      </c>
      <c r="DC68" s="2"/>
      <c r="DD68" s="3"/>
      <c r="DE68" s="3"/>
      <c r="DF68" s="3"/>
      <c r="DG68" s="3"/>
      <c r="DH68" s="3"/>
      <c r="DI68" s="3"/>
      <c r="DJ68" s="270"/>
      <c r="DK68" s="143"/>
      <c r="DL68" s="3"/>
      <c r="DM68" s="3"/>
      <c r="DN68" s="220"/>
      <c r="DO68" s="281"/>
      <c r="DQ68" s="208" t="s">
        <v>65</v>
      </c>
      <c r="DR68" s="2"/>
      <c r="DS68" s="3"/>
      <c r="DT68" s="3"/>
      <c r="DU68" s="3"/>
      <c r="DV68" s="3"/>
      <c r="DW68" s="3"/>
      <c r="DX68" s="3"/>
      <c r="DY68" s="270"/>
      <c r="DZ68" s="143"/>
      <c r="EA68" s="3"/>
      <c r="EB68" s="3"/>
      <c r="EC68" s="220"/>
      <c r="ED68" s="281"/>
      <c r="EF68" s="208" t="s">
        <v>65</v>
      </c>
      <c r="EG68" s="2"/>
      <c r="EH68" s="3"/>
      <c r="EI68" s="3"/>
      <c r="EJ68" s="3"/>
      <c r="EK68" s="3"/>
      <c r="EL68" s="3"/>
      <c r="EM68" s="3"/>
      <c r="EN68" s="270"/>
      <c r="EO68" s="143"/>
      <c r="EP68" s="3"/>
      <c r="EQ68" s="3"/>
      <c r="ER68" s="220"/>
      <c r="ES68" s="281"/>
      <c r="EU68" s="208" t="s">
        <v>65</v>
      </c>
      <c r="EV68" s="2"/>
      <c r="EW68" s="3"/>
      <c r="EX68" s="3"/>
      <c r="EY68" s="3"/>
      <c r="EZ68" s="3"/>
      <c r="FA68" s="3"/>
      <c r="FB68" s="3"/>
      <c r="FC68" s="270"/>
      <c r="FD68" s="143"/>
      <c r="FE68" s="3"/>
      <c r="FF68" s="3"/>
      <c r="FG68" s="220"/>
      <c r="FH68" s="281"/>
      <c r="FJ68" s="208" t="s">
        <v>65</v>
      </c>
      <c r="FK68" s="2"/>
      <c r="FL68" s="3"/>
      <c r="FM68" s="3"/>
      <c r="FN68" s="3"/>
      <c r="FO68" s="3"/>
      <c r="FP68" s="3"/>
      <c r="FQ68" s="3"/>
      <c r="FR68" s="270"/>
      <c r="FS68" s="143"/>
      <c r="FT68" s="3"/>
      <c r="FU68" s="3"/>
      <c r="FV68" s="220"/>
      <c r="FW68" s="281"/>
      <c r="FY68" s="208" t="s">
        <v>65</v>
      </c>
      <c r="FZ68" s="2"/>
      <c r="GA68" s="3"/>
      <c r="GB68" s="3"/>
      <c r="GC68" s="3"/>
      <c r="GD68" s="3"/>
      <c r="GE68" s="3"/>
      <c r="GF68" s="3"/>
      <c r="GG68" s="270"/>
      <c r="GH68" s="143"/>
      <c r="GI68" s="3"/>
      <c r="GJ68" s="3"/>
      <c r="GK68" s="220"/>
      <c r="GL68" s="281"/>
      <c r="GN68" s="208" t="s">
        <v>65</v>
      </c>
      <c r="GO68" s="2"/>
      <c r="GP68" s="3"/>
      <c r="GQ68" s="3"/>
      <c r="GR68" s="3"/>
      <c r="GS68" s="3"/>
      <c r="GT68" s="3"/>
      <c r="GU68" s="3"/>
      <c r="GV68" s="270"/>
      <c r="GW68" s="143"/>
      <c r="GX68" s="3"/>
      <c r="GY68" s="3"/>
      <c r="GZ68" s="220"/>
      <c r="HA68" s="281"/>
      <c r="HC68" s="208" t="s">
        <v>65</v>
      </c>
      <c r="HD68" s="2"/>
      <c r="HE68" s="3"/>
      <c r="HF68" s="3"/>
      <c r="HG68" s="3"/>
      <c r="HH68" s="3"/>
      <c r="HI68" s="3"/>
      <c r="HJ68" s="3"/>
      <c r="HK68" s="270"/>
      <c r="HL68" s="143"/>
      <c r="HM68" s="3"/>
      <c r="HN68" s="3"/>
      <c r="HO68" s="220"/>
      <c r="HP68" s="281"/>
      <c r="HR68" s="208" t="s">
        <v>65</v>
      </c>
      <c r="HS68" s="2"/>
      <c r="HT68" s="3"/>
      <c r="HU68" s="3"/>
      <c r="HV68" s="3"/>
      <c r="HW68" s="3"/>
      <c r="HX68" s="3"/>
      <c r="HY68" s="3"/>
      <c r="HZ68" s="270"/>
      <c r="IA68" s="143"/>
      <c r="IB68" s="3"/>
      <c r="IC68" s="3"/>
      <c r="ID68" s="220"/>
      <c r="IE68" s="281"/>
      <c r="IG68" s="208" t="s">
        <v>65</v>
      </c>
      <c r="IH68" s="2"/>
      <c r="II68" s="3"/>
      <c r="IJ68" s="3"/>
      <c r="IK68" s="3"/>
      <c r="IL68" s="3"/>
      <c r="IM68" s="3"/>
      <c r="IN68" s="3"/>
      <c r="IO68" s="270"/>
      <c r="IP68" s="143"/>
      <c r="IQ68" s="3"/>
      <c r="IR68" s="3"/>
      <c r="IS68" s="220"/>
      <c r="IT68" s="281"/>
      <c r="IV68" s="208" t="s">
        <v>65</v>
      </c>
      <c r="IW68" s="2"/>
      <c r="IX68" s="3"/>
      <c r="IY68" s="3"/>
      <c r="IZ68" s="3"/>
      <c r="JA68" s="3"/>
      <c r="JB68" s="3"/>
      <c r="JC68" s="3"/>
      <c r="JD68" s="270"/>
      <c r="JE68" s="143"/>
      <c r="JF68" s="3"/>
      <c r="JG68" s="3"/>
      <c r="JH68" s="220"/>
      <c r="JI68" s="281"/>
    </row>
    <row r="69" spans="1:269" s="69" customFormat="1">
      <c r="A69" s="98" t="s">
        <v>84</v>
      </c>
      <c r="B69" s="225">
        <v>94</v>
      </c>
      <c r="C69" s="225">
        <v>108</v>
      </c>
      <c r="D69" s="225">
        <v>127</v>
      </c>
      <c r="E69" s="225">
        <v>112</v>
      </c>
      <c r="F69" s="225">
        <v>97</v>
      </c>
      <c r="G69" s="102">
        <f>SUM(B69:F69)</f>
        <v>538</v>
      </c>
      <c r="H69" s="102"/>
      <c r="I69" s="267"/>
      <c r="J69" s="206">
        <f>MAX(B69:F69)</f>
        <v>127</v>
      </c>
      <c r="K69" s="3"/>
      <c r="L69" s="3"/>
      <c r="M69" s="220"/>
      <c r="N69" s="281"/>
      <c r="P69" s="98" t="s">
        <v>84</v>
      </c>
      <c r="Q69" s="225">
        <v>101</v>
      </c>
      <c r="R69" s="225">
        <v>113</v>
      </c>
      <c r="S69" s="225">
        <v>94</v>
      </c>
      <c r="T69" s="225">
        <v>118</v>
      </c>
      <c r="U69" s="225">
        <v>104</v>
      </c>
      <c r="V69" s="102">
        <f>SUM(Q69:U69)</f>
        <v>530</v>
      </c>
      <c r="W69" s="102"/>
      <c r="X69" s="267"/>
      <c r="Y69" s="206">
        <f>MAX(Q69:U69)</f>
        <v>118</v>
      </c>
      <c r="Z69" s="3"/>
      <c r="AA69" s="3"/>
      <c r="AB69" s="220"/>
      <c r="AC69" s="281"/>
      <c r="AE69" s="98" t="s">
        <v>84</v>
      </c>
      <c r="AF69" s="225">
        <v>111</v>
      </c>
      <c r="AG69" s="225">
        <v>118</v>
      </c>
      <c r="AH69" s="225">
        <v>103</v>
      </c>
      <c r="AI69" s="225">
        <v>123</v>
      </c>
      <c r="AJ69" s="225">
        <v>115</v>
      </c>
      <c r="AK69" s="102">
        <f>SUM(AF69:AJ69)</f>
        <v>570</v>
      </c>
      <c r="AL69" s="102"/>
      <c r="AM69" s="267"/>
      <c r="AN69" s="206">
        <f>MAX(AF69:AJ69)</f>
        <v>123</v>
      </c>
      <c r="AO69" s="3"/>
      <c r="AP69" s="3"/>
      <c r="AQ69" s="220"/>
      <c r="AR69" s="281"/>
      <c r="AT69" s="98" t="s">
        <v>84</v>
      </c>
      <c r="AU69" s="225">
        <v>109</v>
      </c>
      <c r="AV69" s="225">
        <v>119</v>
      </c>
      <c r="AW69" s="225">
        <v>83</v>
      </c>
      <c r="AX69" s="225">
        <v>98</v>
      </c>
      <c r="AY69" s="225">
        <v>101</v>
      </c>
      <c r="AZ69" s="102">
        <f>SUM(AU69:AY69)</f>
        <v>510</v>
      </c>
      <c r="BA69" s="102"/>
      <c r="BB69" s="267"/>
      <c r="BC69" s="206">
        <f>MAX(AU69:AY69)</f>
        <v>119</v>
      </c>
      <c r="BD69" s="3"/>
      <c r="BE69" s="3"/>
      <c r="BF69" s="220"/>
      <c r="BG69" s="281"/>
      <c r="BI69" s="98" t="s">
        <v>84</v>
      </c>
      <c r="BJ69" s="225">
        <v>99</v>
      </c>
      <c r="BK69" s="225">
        <v>93</v>
      </c>
      <c r="BL69" s="225">
        <v>93</v>
      </c>
      <c r="BM69" s="225">
        <v>112</v>
      </c>
      <c r="BN69" s="225">
        <v>99</v>
      </c>
      <c r="BO69" s="102">
        <f>SUM(BJ69:BN69)</f>
        <v>496</v>
      </c>
      <c r="BP69" s="102"/>
      <c r="BQ69" s="267"/>
      <c r="BR69" s="206">
        <f>MAX(BJ69:BN69)</f>
        <v>112</v>
      </c>
      <c r="BS69" s="3"/>
      <c r="BT69" s="3"/>
      <c r="BU69" s="220"/>
      <c r="BV69" s="281"/>
      <c r="BX69" s="98" t="s">
        <v>84</v>
      </c>
      <c r="BY69" s="225">
        <v>129</v>
      </c>
      <c r="BZ69" s="225">
        <v>111</v>
      </c>
      <c r="CA69" s="225">
        <v>102</v>
      </c>
      <c r="CB69" s="225">
        <v>135</v>
      </c>
      <c r="CC69" s="225">
        <v>122</v>
      </c>
      <c r="CD69" s="102">
        <f>SUM(BY69:CC69)</f>
        <v>599</v>
      </c>
      <c r="CE69" s="102"/>
      <c r="CF69" s="267"/>
      <c r="CG69" s="206">
        <f>MAX(BY69:CC69)</f>
        <v>135</v>
      </c>
      <c r="CH69" s="3"/>
      <c r="CI69" s="3"/>
      <c r="CJ69" s="220"/>
      <c r="CK69" s="281"/>
      <c r="CM69" s="98" t="s">
        <v>84</v>
      </c>
      <c r="CN69" s="225">
        <v>95</v>
      </c>
      <c r="CO69" s="225">
        <v>104</v>
      </c>
      <c r="CP69" s="225">
        <v>114</v>
      </c>
      <c r="CQ69" s="225">
        <v>102</v>
      </c>
      <c r="CR69" s="225">
        <v>100</v>
      </c>
      <c r="CS69" s="102">
        <f>SUM(CN69:CR69)</f>
        <v>515</v>
      </c>
      <c r="CT69" s="102"/>
      <c r="CU69" s="267"/>
      <c r="CV69" s="206">
        <f>MAX(CN69:CR69)</f>
        <v>114</v>
      </c>
      <c r="CW69" s="3"/>
      <c r="CX69" s="3"/>
      <c r="CY69" s="220"/>
      <c r="CZ69" s="281"/>
      <c r="DB69" s="98" t="s">
        <v>84</v>
      </c>
      <c r="DC69" s="225">
        <v>139</v>
      </c>
      <c r="DD69" s="225">
        <v>97</v>
      </c>
      <c r="DE69" s="225">
        <v>105</v>
      </c>
      <c r="DF69" s="225">
        <v>80</v>
      </c>
      <c r="DG69" s="225">
        <v>89</v>
      </c>
      <c r="DH69" s="102">
        <f>SUM(DC69:DG69)</f>
        <v>510</v>
      </c>
      <c r="DI69" s="102"/>
      <c r="DJ69" s="267"/>
      <c r="DK69" s="206">
        <f>MAX(DC69:DG69)</f>
        <v>139</v>
      </c>
      <c r="DL69" s="3"/>
      <c r="DM69" s="3"/>
      <c r="DN69" s="220"/>
      <c r="DO69" s="281"/>
      <c r="DQ69" s="98" t="s">
        <v>84</v>
      </c>
      <c r="DR69" s="225">
        <v>99</v>
      </c>
      <c r="DS69" s="225">
        <v>118</v>
      </c>
      <c r="DT69" s="225">
        <v>105</v>
      </c>
      <c r="DU69" s="225">
        <v>124</v>
      </c>
      <c r="DV69" s="225">
        <v>121</v>
      </c>
      <c r="DW69" s="102">
        <f>SUM(DR69:DV69)</f>
        <v>567</v>
      </c>
      <c r="DX69" s="102"/>
      <c r="DY69" s="267"/>
      <c r="DZ69" s="206">
        <f>MAX(DR69:DV69)</f>
        <v>124</v>
      </c>
      <c r="EA69" s="3"/>
      <c r="EB69" s="3"/>
      <c r="EC69" s="220"/>
      <c r="ED69" s="281"/>
      <c r="EF69" s="98" t="s">
        <v>84</v>
      </c>
      <c r="EG69" s="225">
        <v>101</v>
      </c>
      <c r="EH69" s="225">
        <v>114</v>
      </c>
      <c r="EI69" s="225">
        <v>115</v>
      </c>
      <c r="EJ69" s="225">
        <v>115</v>
      </c>
      <c r="EK69" s="225">
        <v>89</v>
      </c>
      <c r="EL69" s="102">
        <f>SUM(EG69:EK69)</f>
        <v>534</v>
      </c>
      <c r="EM69" s="102"/>
      <c r="EN69" s="267"/>
      <c r="EO69" s="206">
        <f>MAX(EG69:EK69)</f>
        <v>115</v>
      </c>
      <c r="EP69" s="3"/>
      <c r="EQ69" s="3"/>
      <c r="ER69" s="220"/>
      <c r="ES69" s="281"/>
      <c r="EU69" s="98" t="s">
        <v>84</v>
      </c>
      <c r="EV69" s="225">
        <v>104</v>
      </c>
      <c r="EW69" s="225">
        <v>82</v>
      </c>
      <c r="EX69" s="225">
        <v>108</v>
      </c>
      <c r="EY69" s="225">
        <v>93</v>
      </c>
      <c r="EZ69" s="225">
        <v>110</v>
      </c>
      <c r="FA69" s="102">
        <f>SUM(EV69:EZ69)</f>
        <v>497</v>
      </c>
      <c r="FB69" s="102"/>
      <c r="FC69" s="267"/>
      <c r="FD69" s="206">
        <f>MAX(EV69:EZ69)</f>
        <v>110</v>
      </c>
      <c r="FE69" s="3"/>
      <c r="FF69" s="3"/>
      <c r="FG69" s="220"/>
      <c r="FH69" s="281"/>
      <c r="FJ69" s="98" t="s">
        <v>84</v>
      </c>
      <c r="FK69" s="225">
        <v>89</v>
      </c>
      <c r="FL69" s="225">
        <v>118</v>
      </c>
      <c r="FM69" s="225">
        <v>103</v>
      </c>
      <c r="FN69" s="225">
        <v>105</v>
      </c>
      <c r="FO69" s="225">
        <v>106</v>
      </c>
      <c r="FP69" s="102">
        <f>SUM(FK69:FO69)</f>
        <v>521</v>
      </c>
      <c r="FQ69" s="102"/>
      <c r="FR69" s="267"/>
      <c r="FS69" s="206">
        <f>MAX(FK69:FO69)</f>
        <v>118</v>
      </c>
      <c r="FT69" s="3"/>
      <c r="FU69" s="3"/>
      <c r="FV69" s="220"/>
      <c r="FW69" s="281"/>
      <c r="FY69" s="98" t="s">
        <v>84</v>
      </c>
      <c r="FZ69" s="225">
        <v>121</v>
      </c>
      <c r="GA69" s="225">
        <v>100</v>
      </c>
      <c r="GB69" s="225">
        <v>110</v>
      </c>
      <c r="GC69" s="225">
        <v>106</v>
      </c>
      <c r="GD69" s="225">
        <v>107</v>
      </c>
      <c r="GE69" s="102">
        <f>SUM(FZ69:GD69)</f>
        <v>544</v>
      </c>
      <c r="GF69" s="102"/>
      <c r="GG69" s="267"/>
      <c r="GH69" s="206">
        <f>MAX(FZ69:GD69)</f>
        <v>121</v>
      </c>
      <c r="GI69" s="3"/>
      <c r="GJ69" s="3"/>
      <c r="GK69" s="220"/>
      <c r="GL69" s="281"/>
      <c r="GN69" s="98" t="s">
        <v>84</v>
      </c>
      <c r="GO69" s="225"/>
      <c r="GP69" s="225"/>
      <c r="GQ69" s="225"/>
      <c r="GR69" s="225"/>
      <c r="GS69" s="225"/>
      <c r="GT69" s="102">
        <f>SUM(GO69:GS69)</f>
        <v>0</v>
      </c>
      <c r="GU69" s="102"/>
      <c r="GV69" s="267"/>
      <c r="GW69" s="206">
        <f>MAX(GO69:GS69)</f>
        <v>0</v>
      </c>
      <c r="GX69" s="3"/>
      <c r="GY69" s="3"/>
      <c r="GZ69" s="220"/>
      <c r="HA69" s="281"/>
      <c r="HC69" s="98" t="s">
        <v>84</v>
      </c>
      <c r="HD69" s="225"/>
      <c r="HE69" s="225"/>
      <c r="HF69" s="225"/>
      <c r="HG69" s="225"/>
      <c r="HH69" s="225"/>
      <c r="HI69" s="102">
        <f>SUM(HD69:HH69)</f>
        <v>0</v>
      </c>
      <c r="HJ69" s="102"/>
      <c r="HK69" s="267"/>
      <c r="HL69" s="206">
        <f>MAX(HD69:HH69)</f>
        <v>0</v>
      </c>
      <c r="HM69" s="3"/>
      <c r="HN69" s="3"/>
      <c r="HO69" s="220"/>
      <c r="HP69" s="281"/>
      <c r="HR69" s="98" t="s">
        <v>84</v>
      </c>
      <c r="HS69" s="225"/>
      <c r="HT69" s="225"/>
      <c r="HU69" s="225"/>
      <c r="HV69" s="225"/>
      <c r="HW69" s="225"/>
      <c r="HX69" s="102">
        <f>SUM(HS69:HW69)</f>
        <v>0</v>
      </c>
      <c r="HY69" s="102"/>
      <c r="HZ69" s="267"/>
      <c r="IA69" s="206">
        <f>MAX(HS69:HW69)</f>
        <v>0</v>
      </c>
      <c r="IB69" s="3"/>
      <c r="IC69" s="3"/>
      <c r="ID69" s="220"/>
      <c r="IE69" s="281"/>
      <c r="IG69" s="98" t="s">
        <v>84</v>
      </c>
      <c r="IH69" s="225"/>
      <c r="II69" s="225"/>
      <c r="IJ69" s="225"/>
      <c r="IK69" s="225"/>
      <c r="IL69" s="225"/>
      <c r="IM69" s="102">
        <f>SUM(IH69:IL69)</f>
        <v>0</v>
      </c>
      <c r="IN69" s="102"/>
      <c r="IO69" s="267"/>
      <c r="IP69" s="206">
        <f>MAX(IH69:IL69)</f>
        <v>0</v>
      </c>
      <c r="IQ69" s="3"/>
      <c r="IR69" s="3"/>
      <c r="IS69" s="220"/>
      <c r="IT69" s="281"/>
      <c r="IV69" s="98" t="s">
        <v>84</v>
      </c>
      <c r="IW69" s="225"/>
      <c r="IX69" s="225"/>
      <c r="IY69" s="225"/>
      <c r="IZ69" s="225"/>
      <c r="JA69" s="225"/>
      <c r="JB69" s="102">
        <f>SUM(IW69:JA69)</f>
        <v>0</v>
      </c>
      <c r="JC69" s="102"/>
      <c r="JD69" s="267"/>
      <c r="JE69" s="206">
        <f>MAX(IW69:JA69)</f>
        <v>0</v>
      </c>
      <c r="JF69" s="3"/>
      <c r="JG69" s="3"/>
      <c r="JH69" s="220"/>
      <c r="JI69" s="281"/>
    </row>
    <row r="70" spans="1:269" s="69" customFormat="1">
      <c r="A70" s="98" t="s">
        <v>85</v>
      </c>
      <c r="B70" s="225">
        <v>100</v>
      </c>
      <c r="C70" s="225">
        <v>137</v>
      </c>
      <c r="D70" s="225">
        <v>106</v>
      </c>
      <c r="E70" s="225">
        <v>129</v>
      </c>
      <c r="F70" s="225">
        <v>145</v>
      </c>
      <c r="G70" s="102">
        <f>SUM(B70:F70)</f>
        <v>617</v>
      </c>
      <c r="H70" s="102"/>
      <c r="I70" s="267"/>
      <c r="J70" s="206">
        <f>MAX(B70:F70)</f>
        <v>145</v>
      </c>
      <c r="K70" s="3"/>
      <c r="L70" s="3"/>
      <c r="M70" s="220"/>
      <c r="N70" s="281"/>
      <c r="P70" s="98" t="s">
        <v>85</v>
      </c>
      <c r="Q70" s="225">
        <v>114</v>
      </c>
      <c r="R70" s="225">
        <v>140</v>
      </c>
      <c r="S70" s="225">
        <v>111</v>
      </c>
      <c r="T70" s="225">
        <v>106</v>
      </c>
      <c r="U70" s="225">
        <v>98</v>
      </c>
      <c r="V70" s="102">
        <f>SUM(Q70:U70)</f>
        <v>569</v>
      </c>
      <c r="W70" s="102"/>
      <c r="X70" s="267"/>
      <c r="Y70" s="206">
        <f>MAX(Q70:U70)</f>
        <v>140</v>
      </c>
      <c r="Z70" s="3"/>
      <c r="AA70" s="3"/>
      <c r="AB70" s="220"/>
      <c r="AC70" s="281"/>
      <c r="AE70" s="98" t="s">
        <v>85</v>
      </c>
      <c r="AF70" s="225">
        <v>109</v>
      </c>
      <c r="AG70" s="225">
        <v>115</v>
      </c>
      <c r="AH70" s="225">
        <v>150</v>
      </c>
      <c r="AI70" s="225">
        <v>130</v>
      </c>
      <c r="AJ70" s="225">
        <v>106</v>
      </c>
      <c r="AK70" s="102">
        <f>SUM(AF70:AJ70)</f>
        <v>610</v>
      </c>
      <c r="AL70" s="102"/>
      <c r="AM70" s="267"/>
      <c r="AN70" s="206">
        <f>MAX(AF70:AJ70)</f>
        <v>150</v>
      </c>
      <c r="AO70" s="3"/>
      <c r="AP70" s="3"/>
      <c r="AQ70" s="220"/>
      <c r="AR70" s="281"/>
      <c r="AT70" s="98" t="s">
        <v>85</v>
      </c>
      <c r="AU70" s="225">
        <v>120</v>
      </c>
      <c r="AV70" s="225">
        <v>123</v>
      </c>
      <c r="AW70" s="225">
        <v>134</v>
      </c>
      <c r="AX70" s="225">
        <v>145</v>
      </c>
      <c r="AY70" s="225">
        <v>130</v>
      </c>
      <c r="AZ70" s="102">
        <f>SUM(AU70:AY70)</f>
        <v>652</v>
      </c>
      <c r="BA70" s="102"/>
      <c r="BB70" s="267"/>
      <c r="BC70" s="206">
        <f>MAX(AU70:AY70)</f>
        <v>145</v>
      </c>
      <c r="BD70" s="3"/>
      <c r="BE70" s="3"/>
      <c r="BF70" s="220"/>
      <c r="BG70" s="281"/>
      <c r="BI70" s="98" t="s">
        <v>85</v>
      </c>
      <c r="BJ70" s="225">
        <v>132</v>
      </c>
      <c r="BK70" s="225">
        <v>128</v>
      </c>
      <c r="BL70" s="225">
        <v>98</v>
      </c>
      <c r="BM70" s="225">
        <v>135</v>
      </c>
      <c r="BN70" s="225">
        <v>134</v>
      </c>
      <c r="BO70" s="102">
        <f>SUM(BJ70:BN70)</f>
        <v>627</v>
      </c>
      <c r="BP70" s="102"/>
      <c r="BQ70" s="267"/>
      <c r="BR70" s="206">
        <f>MAX(BJ70:BN70)</f>
        <v>135</v>
      </c>
      <c r="BS70" s="3"/>
      <c r="BT70" s="3"/>
      <c r="BU70" s="220"/>
      <c r="BV70" s="281"/>
      <c r="BX70" s="98" t="s">
        <v>85</v>
      </c>
      <c r="BY70" s="225">
        <v>133</v>
      </c>
      <c r="BZ70" s="225">
        <v>115</v>
      </c>
      <c r="CA70" s="225">
        <v>122</v>
      </c>
      <c r="CB70" s="225">
        <v>126</v>
      </c>
      <c r="CC70" s="225">
        <v>116</v>
      </c>
      <c r="CD70" s="102">
        <f>SUM(BY70:CC70)</f>
        <v>612</v>
      </c>
      <c r="CE70" s="102"/>
      <c r="CF70" s="267"/>
      <c r="CG70" s="206">
        <f>MAX(BY70:CC70)</f>
        <v>133</v>
      </c>
      <c r="CH70" s="3"/>
      <c r="CI70" s="3"/>
      <c r="CJ70" s="220"/>
      <c r="CK70" s="281"/>
      <c r="CM70" s="98" t="s">
        <v>85</v>
      </c>
      <c r="CN70" s="225">
        <v>149</v>
      </c>
      <c r="CO70" s="225">
        <v>104</v>
      </c>
      <c r="CP70" s="225">
        <v>137</v>
      </c>
      <c r="CQ70" s="225">
        <v>121</v>
      </c>
      <c r="CR70" s="225">
        <v>128</v>
      </c>
      <c r="CS70" s="102">
        <f>SUM(CN70:CR70)</f>
        <v>639</v>
      </c>
      <c r="CT70" s="102"/>
      <c r="CU70" s="267"/>
      <c r="CV70" s="206">
        <f>MAX(CN70:CR70)</f>
        <v>149</v>
      </c>
      <c r="CW70" s="3"/>
      <c r="CX70" s="3"/>
      <c r="CY70" s="220"/>
      <c r="CZ70" s="281"/>
      <c r="DB70" s="98" t="s">
        <v>85</v>
      </c>
      <c r="DC70" s="225">
        <v>104</v>
      </c>
      <c r="DD70" s="225">
        <v>127</v>
      </c>
      <c r="DE70" s="225">
        <v>133</v>
      </c>
      <c r="DF70" s="225">
        <v>133</v>
      </c>
      <c r="DG70" s="225">
        <v>120</v>
      </c>
      <c r="DH70" s="102">
        <f>SUM(DC70:DG70)</f>
        <v>617</v>
      </c>
      <c r="DI70" s="102"/>
      <c r="DJ70" s="267"/>
      <c r="DK70" s="206">
        <f>MAX(DC70:DG70)</f>
        <v>133</v>
      </c>
      <c r="DL70" s="3"/>
      <c r="DM70" s="3"/>
      <c r="DN70" s="220"/>
      <c r="DO70" s="281"/>
      <c r="DQ70" s="98" t="s">
        <v>85</v>
      </c>
      <c r="DR70" s="225">
        <v>119</v>
      </c>
      <c r="DS70" s="225">
        <v>125</v>
      </c>
      <c r="DT70" s="225">
        <v>122</v>
      </c>
      <c r="DU70" s="225">
        <v>142</v>
      </c>
      <c r="DV70" s="225">
        <v>132</v>
      </c>
      <c r="DW70" s="102">
        <f>SUM(DR70:DV70)</f>
        <v>640</v>
      </c>
      <c r="DX70" s="102"/>
      <c r="DY70" s="267"/>
      <c r="DZ70" s="206">
        <f>MAX(DR70:DV70)</f>
        <v>142</v>
      </c>
      <c r="EA70" s="3"/>
      <c r="EB70" s="3"/>
      <c r="EC70" s="220"/>
      <c r="ED70" s="281"/>
      <c r="EF70" s="98" t="s">
        <v>85</v>
      </c>
      <c r="EG70" s="225">
        <v>109</v>
      </c>
      <c r="EH70" s="225">
        <v>119</v>
      </c>
      <c r="EI70" s="225">
        <v>113</v>
      </c>
      <c r="EJ70" s="225">
        <v>116</v>
      </c>
      <c r="EK70" s="225">
        <v>154</v>
      </c>
      <c r="EL70" s="102">
        <f>SUM(EG70:EK70)</f>
        <v>611</v>
      </c>
      <c r="EM70" s="102"/>
      <c r="EN70" s="267"/>
      <c r="EO70" s="206">
        <f>MAX(EG70:EK70)</f>
        <v>154</v>
      </c>
      <c r="EP70" s="3"/>
      <c r="EQ70" s="3"/>
      <c r="ER70" s="220"/>
      <c r="ES70" s="281"/>
      <c r="EU70" s="98" t="s">
        <v>85</v>
      </c>
      <c r="EV70" s="225">
        <v>111</v>
      </c>
      <c r="EW70" s="225">
        <v>117</v>
      </c>
      <c r="EX70" s="225">
        <v>98</v>
      </c>
      <c r="EY70" s="225">
        <v>137</v>
      </c>
      <c r="EZ70" s="225">
        <v>121</v>
      </c>
      <c r="FA70" s="102">
        <f>SUM(EV70:EZ70)</f>
        <v>584</v>
      </c>
      <c r="FB70" s="102"/>
      <c r="FC70" s="267"/>
      <c r="FD70" s="206">
        <f>MAX(EV70:EZ70)</f>
        <v>137</v>
      </c>
      <c r="FE70" s="3"/>
      <c r="FF70" s="3"/>
      <c r="FG70" s="220"/>
      <c r="FH70" s="281"/>
      <c r="FJ70" s="98" t="s">
        <v>85</v>
      </c>
      <c r="FK70" s="225">
        <v>127</v>
      </c>
      <c r="FL70" s="225">
        <v>139</v>
      </c>
      <c r="FM70" s="225">
        <v>138</v>
      </c>
      <c r="FN70" s="225">
        <v>107</v>
      </c>
      <c r="FO70" s="225">
        <v>129</v>
      </c>
      <c r="FP70" s="102">
        <f>SUM(FK70:FO70)</f>
        <v>640</v>
      </c>
      <c r="FQ70" s="102"/>
      <c r="FR70" s="267"/>
      <c r="FS70" s="206">
        <f>MAX(FK70:FO70)</f>
        <v>139</v>
      </c>
      <c r="FT70" s="3"/>
      <c r="FU70" s="3"/>
      <c r="FV70" s="220"/>
      <c r="FW70" s="281"/>
      <c r="FY70" s="98" t="s">
        <v>85</v>
      </c>
      <c r="FZ70" s="225">
        <v>152</v>
      </c>
      <c r="GA70" s="225">
        <v>109</v>
      </c>
      <c r="GB70" s="225">
        <v>123</v>
      </c>
      <c r="GC70" s="225">
        <v>138</v>
      </c>
      <c r="GD70" s="225">
        <v>152</v>
      </c>
      <c r="GE70" s="102">
        <f>SUM(FZ70:GD70)</f>
        <v>674</v>
      </c>
      <c r="GF70" s="102"/>
      <c r="GG70" s="267"/>
      <c r="GH70" s="206">
        <f>MAX(FZ70:GD70)</f>
        <v>152</v>
      </c>
      <c r="GI70" s="3"/>
      <c r="GJ70" s="3"/>
      <c r="GK70" s="220"/>
      <c r="GL70" s="281"/>
      <c r="GN70" s="98" t="s">
        <v>85</v>
      </c>
      <c r="GO70" s="225"/>
      <c r="GP70" s="225"/>
      <c r="GQ70" s="225"/>
      <c r="GR70" s="225"/>
      <c r="GS70" s="225"/>
      <c r="GT70" s="102">
        <f>SUM(GO70:GS70)</f>
        <v>0</v>
      </c>
      <c r="GU70" s="102"/>
      <c r="GV70" s="267"/>
      <c r="GW70" s="206">
        <f>MAX(GO70:GS70)</f>
        <v>0</v>
      </c>
      <c r="GX70" s="3"/>
      <c r="GY70" s="3"/>
      <c r="GZ70" s="220"/>
      <c r="HA70" s="281"/>
      <c r="HC70" s="98" t="s">
        <v>85</v>
      </c>
      <c r="HD70" s="225"/>
      <c r="HE70" s="225"/>
      <c r="HF70" s="225"/>
      <c r="HG70" s="225"/>
      <c r="HH70" s="225"/>
      <c r="HI70" s="102">
        <f>SUM(HD70:HH70)</f>
        <v>0</v>
      </c>
      <c r="HJ70" s="102"/>
      <c r="HK70" s="267"/>
      <c r="HL70" s="206">
        <f>MAX(HD70:HH70)</f>
        <v>0</v>
      </c>
      <c r="HM70" s="3"/>
      <c r="HN70" s="3"/>
      <c r="HO70" s="220"/>
      <c r="HP70" s="281"/>
      <c r="HR70" s="98" t="s">
        <v>85</v>
      </c>
      <c r="HS70" s="225"/>
      <c r="HT70" s="225"/>
      <c r="HU70" s="225"/>
      <c r="HV70" s="225"/>
      <c r="HW70" s="225"/>
      <c r="HX70" s="102">
        <f>SUM(HS70:HW70)</f>
        <v>0</v>
      </c>
      <c r="HY70" s="102"/>
      <c r="HZ70" s="267"/>
      <c r="IA70" s="206">
        <f>MAX(HS70:HW70)</f>
        <v>0</v>
      </c>
      <c r="IB70" s="3"/>
      <c r="IC70" s="3"/>
      <c r="ID70" s="220"/>
      <c r="IE70" s="281"/>
      <c r="IG70" s="98" t="s">
        <v>85</v>
      </c>
      <c r="IH70" s="225"/>
      <c r="II70" s="225"/>
      <c r="IJ70" s="225"/>
      <c r="IK70" s="225"/>
      <c r="IL70" s="225"/>
      <c r="IM70" s="102">
        <f>SUM(IH70:IL70)</f>
        <v>0</v>
      </c>
      <c r="IN70" s="102"/>
      <c r="IO70" s="267"/>
      <c r="IP70" s="206">
        <f>MAX(IH70:IL70)</f>
        <v>0</v>
      </c>
      <c r="IQ70" s="3"/>
      <c r="IR70" s="3"/>
      <c r="IS70" s="220"/>
      <c r="IT70" s="281"/>
      <c r="IV70" s="98" t="s">
        <v>85</v>
      </c>
      <c r="IW70" s="225"/>
      <c r="IX70" s="225"/>
      <c r="IY70" s="225"/>
      <c r="IZ70" s="225"/>
      <c r="JA70" s="225"/>
      <c r="JB70" s="102">
        <f>SUM(IW70:JA70)</f>
        <v>0</v>
      </c>
      <c r="JC70" s="102"/>
      <c r="JD70" s="267"/>
      <c r="JE70" s="206">
        <f>MAX(IW70:JA70)</f>
        <v>0</v>
      </c>
      <c r="JF70" s="3"/>
      <c r="JG70" s="3"/>
      <c r="JH70" s="220"/>
      <c r="JI70" s="281"/>
    </row>
    <row r="71" spans="1:269" s="69" customFormat="1">
      <c r="A71" s="241" t="s">
        <v>65</v>
      </c>
      <c r="B71" s="3">
        <f t="shared" ref="B71:C71" si="226">SUM(B69:B70)</f>
        <v>194</v>
      </c>
      <c r="C71" s="3">
        <f t="shared" si="226"/>
        <v>245</v>
      </c>
      <c r="D71" s="3">
        <f t="shared" ref="D71" si="227">SUM(D69:D70)</f>
        <v>233</v>
      </c>
      <c r="E71" s="3">
        <f t="shared" ref="E71" si="228">SUM(E69:E70)</f>
        <v>241</v>
      </c>
      <c r="F71" s="3">
        <f t="shared" ref="F71" si="229">SUM(F69:F70)</f>
        <v>242</v>
      </c>
      <c r="G71" s="296"/>
      <c r="H71" s="3"/>
      <c r="I71" s="270"/>
      <c r="J71" s="143"/>
      <c r="K71" s="3">
        <f>MAX(B71:F71)</f>
        <v>245</v>
      </c>
      <c r="L71" s="3"/>
      <c r="M71" s="220"/>
      <c r="N71" s="281"/>
      <c r="P71" s="241" t="s">
        <v>65</v>
      </c>
      <c r="Q71" s="3">
        <f>SUM(Q69:Q70)</f>
        <v>215</v>
      </c>
      <c r="R71" s="3">
        <f t="shared" ref="R71:U71" si="230">SUM(R69:R70)</f>
        <v>253</v>
      </c>
      <c r="S71" s="3">
        <f t="shared" si="230"/>
        <v>205</v>
      </c>
      <c r="T71" s="3">
        <f t="shared" si="230"/>
        <v>224</v>
      </c>
      <c r="U71" s="3">
        <f t="shared" si="230"/>
        <v>202</v>
      </c>
      <c r="V71" s="296"/>
      <c r="W71" s="3"/>
      <c r="X71" s="270"/>
      <c r="Y71" s="143"/>
      <c r="Z71" s="3">
        <f>MAX(Q71:U71)</f>
        <v>253</v>
      </c>
      <c r="AA71" s="3"/>
      <c r="AB71" s="220"/>
      <c r="AC71" s="281"/>
      <c r="AE71" s="241" t="s">
        <v>65</v>
      </c>
      <c r="AF71" s="3">
        <f>SUM(AF69:AF70)</f>
        <v>220</v>
      </c>
      <c r="AG71" s="3">
        <f t="shared" ref="AG71:AJ71" si="231">SUM(AG69:AG70)</f>
        <v>233</v>
      </c>
      <c r="AH71" s="3">
        <f t="shared" si="231"/>
        <v>253</v>
      </c>
      <c r="AI71" s="3">
        <f t="shared" si="231"/>
        <v>253</v>
      </c>
      <c r="AJ71" s="3">
        <f t="shared" si="231"/>
        <v>221</v>
      </c>
      <c r="AK71" s="296"/>
      <c r="AL71" s="3"/>
      <c r="AM71" s="270"/>
      <c r="AN71" s="143"/>
      <c r="AO71" s="3">
        <f>MAX(AF71:AJ71)</f>
        <v>253</v>
      </c>
      <c r="AP71" s="3"/>
      <c r="AQ71" s="220"/>
      <c r="AR71" s="281"/>
      <c r="AT71" s="241" t="s">
        <v>65</v>
      </c>
      <c r="AU71" s="3">
        <f>SUM(AU69:AU70)</f>
        <v>229</v>
      </c>
      <c r="AV71" s="3">
        <f t="shared" ref="AV71:AY71" si="232">SUM(AV69:AV70)</f>
        <v>242</v>
      </c>
      <c r="AW71" s="3">
        <f t="shared" si="232"/>
        <v>217</v>
      </c>
      <c r="AX71" s="3">
        <f t="shared" si="232"/>
        <v>243</v>
      </c>
      <c r="AY71" s="3">
        <f t="shared" si="232"/>
        <v>231</v>
      </c>
      <c r="AZ71" s="296"/>
      <c r="BA71" s="3"/>
      <c r="BB71" s="270"/>
      <c r="BC71" s="143"/>
      <c r="BD71" s="3">
        <f>MAX(AU71:AY71)</f>
        <v>243</v>
      </c>
      <c r="BE71" s="3"/>
      <c r="BF71" s="220"/>
      <c r="BG71" s="281"/>
      <c r="BI71" s="241" t="s">
        <v>65</v>
      </c>
      <c r="BJ71" s="3">
        <f>SUM(BJ69:BJ70)</f>
        <v>231</v>
      </c>
      <c r="BK71" s="3">
        <f t="shared" ref="BK71:BN71" si="233">SUM(BK69:BK70)</f>
        <v>221</v>
      </c>
      <c r="BL71" s="3">
        <f t="shared" si="233"/>
        <v>191</v>
      </c>
      <c r="BM71" s="3">
        <f t="shared" si="233"/>
        <v>247</v>
      </c>
      <c r="BN71" s="3">
        <f t="shared" si="233"/>
        <v>233</v>
      </c>
      <c r="BO71" s="296"/>
      <c r="BP71" s="3"/>
      <c r="BQ71" s="270"/>
      <c r="BR71" s="143"/>
      <c r="BS71" s="3">
        <f>MAX(BJ71:BN71)</f>
        <v>247</v>
      </c>
      <c r="BT71" s="3"/>
      <c r="BU71" s="220"/>
      <c r="BV71" s="281"/>
      <c r="BX71" s="241" t="s">
        <v>65</v>
      </c>
      <c r="BY71" s="3">
        <f>SUM(BY69:BY70)</f>
        <v>262</v>
      </c>
      <c r="BZ71" s="3">
        <f t="shared" ref="BZ71:CC71" si="234">SUM(BZ69:BZ70)</f>
        <v>226</v>
      </c>
      <c r="CA71" s="3">
        <f t="shared" si="234"/>
        <v>224</v>
      </c>
      <c r="CB71" s="3">
        <f t="shared" si="234"/>
        <v>261</v>
      </c>
      <c r="CC71" s="3">
        <f t="shared" si="234"/>
        <v>238</v>
      </c>
      <c r="CD71" s="296"/>
      <c r="CE71" s="3"/>
      <c r="CF71" s="270"/>
      <c r="CG71" s="143"/>
      <c r="CH71" s="3">
        <f>MAX(BY71:CC71)</f>
        <v>262</v>
      </c>
      <c r="CI71" s="3"/>
      <c r="CJ71" s="220"/>
      <c r="CK71" s="281"/>
      <c r="CM71" s="241" t="s">
        <v>65</v>
      </c>
      <c r="CN71" s="3">
        <f>SUM(CN69:CN70)</f>
        <v>244</v>
      </c>
      <c r="CO71" s="3">
        <f t="shared" ref="CO71:CR71" si="235">SUM(CO69:CO70)</f>
        <v>208</v>
      </c>
      <c r="CP71" s="3">
        <f t="shared" si="235"/>
        <v>251</v>
      </c>
      <c r="CQ71" s="3">
        <f t="shared" si="235"/>
        <v>223</v>
      </c>
      <c r="CR71" s="3">
        <f t="shared" si="235"/>
        <v>228</v>
      </c>
      <c r="CS71" s="296"/>
      <c r="CT71" s="3"/>
      <c r="CU71" s="270"/>
      <c r="CV71" s="143"/>
      <c r="CW71" s="3">
        <f>MAX(CN71:CR71)</f>
        <v>251</v>
      </c>
      <c r="CX71" s="3"/>
      <c r="CY71" s="220"/>
      <c r="CZ71" s="281"/>
      <c r="DB71" s="241" t="s">
        <v>65</v>
      </c>
      <c r="DC71" s="3">
        <f>SUM(DC69:DC70)</f>
        <v>243</v>
      </c>
      <c r="DD71" s="3">
        <f t="shared" ref="DD71:DG71" si="236">SUM(DD69:DD70)</f>
        <v>224</v>
      </c>
      <c r="DE71" s="3">
        <f t="shared" si="236"/>
        <v>238</v>
      </c>
      <c r="DF71" s="3">
        <f t="shared" si="236"/>
        <v>213</v>
      </c>
      <c r="DG71" s="3">
        <f t="shared" si="236"/>
        <v>209</v>
      </c>
      <c r="DH71" s="296"/>
      <c r="DI71" s="3"/>
      <c r="DJ71" s="270"/>
      <c r="DK71" s="143"/>
      <c r="DL71" s="3">
        <f>MAX(DC71:DG71)</f>
        <v>243</v>
      </c>
      <c r="DM71" s="3"/>
      <c r="DN71" s="220"/>
      <c r="DO71" s="281"/>
      <c r="DQ71" s="241" t="s">
        <v>65</v>
      </c>
      <c r="DR71" s="3">
        <f>SUM(DR69:DR70)</f>
        <v>218</v>
      </c>
      <c r="DS71" s="3">
        <f t="shared" ref="DS71:DV71" si="237">SUM(DS69:DS70)</f>
        <v>243</v>
      </c>
      <c r="DT71" s="3">
        <f t="shared" si="237"/>
        <v>227</v>
      </c>
      <c r="DU71" s="3">
        <f t="shared" si="237"/>
        <v>266</v>
      </c>
      <c r="DV71" s="3">
        <f t="shared" si="237"/>
        <v>253</v>
      </c>
      <c r="DW71" s="296"/>
      <c r="DX71" s="3"/>
      <c r="DY71" s="270"/>
      <c r="DZ71" s="143"/>
      <c r="EA71" s="3">
        <f>MAX(DR71:DV71)</f>
        <v>266</v>
      </c>
      <c r="EB71" s="3"/>
      <c r="EC71" s="220"/>
      <c r="ED71" s="281"/>
      <c r="EF71" s="241" t="s">
        <v>65</v>
      </c>
      <c r="EG71" s="3">
        <f>SUM(EG69:EG70)</f>
        <v>210</v>
      </c>
      <c r="EH71" s="3">
        <f t="shared" ref="EH71:EK71" si="238">SUM(EH69:EH70)</f>
        <v>233</v>
      </c>
      <c r="EI71" s="3">
        <f t="shared" si="238"/>
        <v>228</v>
      </c>
      <c r="EJ71" s="3">
        <f t="shared" si="238"/>
        <v>231</v>
      </c>
      <c r="EK71" s="3">
        <f t="shared" si="238"/>
        <v>243</v>
      </c>
      <c r="EL71" s="296"/>
      <c r="EM71" s="3"/>
      <c r="EN71" s="270"/>
      <c r="EO71" s="143"/>
      <c r="EP71" s="3">
        <f>MAX(EG71:EK71)</f>
        <v>243</v>
      </c>
      <c r="EQ71" s="3"/>
      <c r="ER71" s="220"/>
      <c r="ES71" s="281"/>
      <c r="EU71" s="241" t="s">
        <v>65</v>
      </c>
      <c r="EV71" s="3">
        <f>SUM(EV69:EV70)</f>
        <v>215</v>
      </c>
      <c r="EW71" s="3">
        <f t="shared" ref="EW71:EZ71" si="239">SUM(EW69:EW70)</f>
        <v>199</v>
      </c>
      <c r="EX71" s="3">
        <f t="shared" si="239"/>
        <v>206</v>
      </c>
      <c r="EY71" s="3">
        <f t="shared" si="239"/>
        <v>230</v>
      </c>
      <c r="EZ71" s="3">
        <f t="shared" si="239"/>
        <v>231</v>
      </c>
      <c r="FA71" s="296"/>
      <c r="FB71" s="3"/>
      <c r="FC71" s="270"/>
      <c r="FD71" s="143"/>
      <c r="FE71" s="3">
        <f>MAX(EV71:EZ71)</f>
        <v>231</v>
      </c>
      <c r="FF71" s="3"/>
      <c r="FG71" s="220"/>
      <c r="FH71" s="281"/>
      <c r="FJ71" s="241" t="s">
        <v>65</v>
      </c>
      <c r="FK71" s="3">
        <f>SUM(FK69:FK70)</f>
        <v>216</v>
      </c>
      <c r="FL71" s="3">
        <f t="shared" ref="FL71:FO71" si="240">SUM(FL69:FL70)</f>
        <v>257</v>
      </c>
      <c r="FM71" s="3">
        <f t="shared" si="240"/>
        <v>241</v>
      </c>
      <c r="FN71" s="3">
        <f t="shared" si="240"/>
        <v>212</v>
      </c>
      <c r="FO71" s="3">
        <f t="shared" si="240"/>
        <v>235</v>
      </c>
      <c r="FP71" s="296"/>
      <c r="FQ71" s="3"/>
      <c r="FR71" s="270"/>
      <c r="FS71" s="143"/>
      <c r="FT71" s="3">
        <f>MAX(FK71:FO71)</f>
        <v>257</v>
      </c>
      <c r="FU71" s="3"/>
      <c r="FV71" s="220"/>
      <c r="FW71" s="281"/>
      <c r="FY71" s="241" t="s">
        <v>65</v>
      </c>
      <c r="FZ71" s="3">
        <f>SUM(FZ69:FZ70)</f>
        <v>273</v>
      </c>
      <c r="GA71" s="3">
        <f t="shared" ref="GA71:GD71" si="241">SUM(GA69:GA70)</f>
        <v>209</v>
      </c>
      <c r="GB71" s="3">
        <f t="shared" si="241"/>
        <v>233</v>
      </c>
      <c r="GC71" s="3">
        <f t="shared" si="241"/>
        <v>244</v>
      </c>
      <c r="GD71" s="3">
        <f t="shared" si="241"/>
        <v>259</v>
      </c>
      <c r="GE71" s="296"/>
      <c r="GF71" s="3"/>
      <c r="GG71" s="270"/>
      <c r="GH71" s="143"/>
      <c r="GI71" s="3">
        <f>MAX(FZ71:GD71)</f>
        <v>273</v>
      </c>
      <c r="GJ71" s="3"/>
      <c r="GK71" s="220"/>
      <c r="GL71" s="281"/>
      <c r="GN71" s="241" t="s">
        <v>65</v>
      </c>
      <c r="GO71" s="3">
        <f>SUM(GO69:GO70)</f>
        <v>0</v>
      </c>
      <c r="GP71" s="3">
        <f t="shared" ref="GP71:GS71" si="242">SUM(GP69:GP70)</f>
        <v>0</v>
      </c>
      <c r="GQ71" s="3">
        <f t="shared" si="242"/>
        <v>0</v>
      </c>
      <c r="GR71" s="3">
        <f t="shared" si="242"/>
        <v>0</v>
      </c>
      <c r="GS71" s="3">
        <f t="shared" si="242"/>
        <v>0</v>
      </c>
      <c r="GT71" s="296"/>
      <c r="GU71" s="3"/>
      <c r="GV71" s="270"/>
      <c r="GW71" s="143"/>
      <c r="GX71" s="3">
        <f>MAX(GO71:GS71)</f>
        <v>0</v>
      </c>
      <c r="GY71" s="3"/>
      <c r="GZ71" s="220"/>
      <c r="HA71" s="281"/>
      <c r="HC71" s="241" t="s">
        <v>65</v>
      </c>
      <c r="HD71" s="3">
        <f>SUM(HD69:HD70)</f>
        <v>0</v>
      </c>
      <c r="HE71" s="3">
        <f t="shared" ref="HE71:HH71" si="243">SUM(HE69:HE70)</f>
        <v>0</v>
      </c>
      <c r="HF71" s="3">
        <f t="shared" si="243"/>
        <v>0</v>
      </c>
      <c r="HG71" s="3">
        <f t="shared" si="243"/>
        <v>0</v>
      </c>
      <c r="HH71" s="3">
        <f t="shared" si="243"/>
        <v>0</v>
      </c>
      <c r="HI71" s="296"/>
      <c r="HJ71" s="3"/>
      <c r="HK71" s="270"/>
      <c r="HL71" s="143"/>
      <c r="HM71" s="3">
        <f>MAX(HD71:HH71)</f>
        <v>0</v>
      </c>
      <c r="HN71" s="3"/>
      <c r="HO71" s="220"/>
      <c r="HP71" s="281"/>
      <c r="HR71" s="241" t="s">
        <v>65</v>
      </c>
      <c r="HS71" s="3">
        <f>SUM(HS69:HS70)</f>
        <v>0</v>
      </c>
      <c r="HT71" s="3">
        <f t="shared" ref="HT71:HW71" si="244">SUM(HT69:HT70)</f>
        <v>0</v>
      </c>
      <c r="HU71" s="3">
        <f t="shared" si="244"/>
        <v>0</v>
      </c>
      <c r="HV71" s="3">
        <f t="shared" si="244"/>
        <v>0</v>
      </c>
      <c r="HW71" s="3">
        <f t="shared" si="244"/>
        <v>0</v>
      </c>
      <c r="HX71" s="296"/>
      <c r="HY71" s="3"/>
      <c r="HZ71" s="270"/>
      <c r="IA71" s="143"/>
      <c r="IB71" s="3">
        <f>MAX(HS71:HW71)</f>
        <v>0</v>
      </c>
      <c r="IC71" s="3"/>
      <c r="ID71" s="220"/>
      <c r="IE71" s="281"/>
      <c r="IG71" s="241" t="s">
        <v>65</v>
      </c>
      <c r="IH71" s="3">
        <f>SUM(IH69:IH70)</f>
        <v>0</v>
      </c>
      <c r="II71" s="3">
        <f t="shared" ref="II71:IL71" si="245">SUM(II69:II70)</f>
        <v>0</v>
      </c>
      <c r="IJ71" s="3">
        <f t="shared" si="245"/>
        <v>0</v>
      </c>
      <c r="IK71" s="3">
        <f t="shared" si="245"/>
        <v>0</v>
      </c>
      <c r="IL71" s="3">
        <f t="shared" si="245"/>
        <v>0</v>
      </c>
      <c r="IM71" s="296"/>
      <c r="IN71" s="3"/>
      <c r="IO71" s="270"/>
      <c r="IP71" s="143"/>
      <c r="IQ71" s="3">
        <f>MAX(IH71:IL71)</f>
        <v>0</v>
      </c>
      <c r="IR71" s="3"/>
      <c r="IS71" s="220"/>
      <c r="IT71" s="281"/>
      <c r="IV71" s="241" t="s">
        <v>65</v>
      </c>
      <c r="IW71" s="3">
        <f>SUM(IW69:IW70)</f>
        <v>0</v>
      </c>
      <c r="IX71" s="3">
        <f t="shared" ref="IX71:JA71" si="246">SUM(IX69:IX70)</f>
        <v>0</v>
      </c>
      <c r="IY71" s="3">
        <f t="shared" si="246"/>
        <v>0</v>
      </c>
      <c r="IZ71" s="3">
        <f t="shared" si="246"/>
        <v>0</v>
      </c>
      <c r="JA71" s="3">
        <f t="shared" si="246"/>
        <v>0</v>
      </c>
      <c r="JB71" s="296"/>
      <c r="JC71" s="3"/>
      <c r="JD71" s="270"/>
      <c r="JE71" s="143"/>
      <c r="JF71" s="3">
        <f>MAX(IW71:JA71)</f>
        <v>0</v>
      </c>
      <c r="JG71" s="3"/>
      <c r="JH71" s="220"/>
      <c r="JI71" s="281"/>
    </row>
    <row r="72" spans="1:269" s="69" customFormat="1">
      <c r="A72" s="241" t="s">
        <v>65</v>
      </c>
      <c r="B72" s="2"/>
      <c r="C72" s="3"/>
      <c r="D72" s="3"/>
      <c r="E72" s="3"/>
      <c r="F72" s="511" t="s">
        <v>248</v>
      </c>
      <c r="G72" s="512"/>
      <c r="H72" s="213">
        <f>SUM(G69:G70)</f>
        <v>1155</v>
      </c>
      <c r="I72" s="269"/>
      <c r="J72" s="143"/>
      <c r="K72" s="3"/>
      <c r="L72" s="3">
        <f>MAX(H72)</f>
        <v>1155</v>
      </c>
      <c r="M72" s="220"/>
      <c r="N72" s="281"/>
      <c r="P72" s="241" t="s">
        <v>65</v>
      </c>
      <c r="Q72" s="2"/>
      <c r="R72" s="3"/>
      <c r="S72" s="3"/>
      <c r="T72" s="3"/>
      <c r="U72" s="511" t="s">
        <v>248</v>
      </c>
      <c r="V72" s="512"/>
      <c r="W72" s="213">
        <f>SUM(V69:V70)</f>
        <v>1099</v>
      </c>
      <c r="X72" s="269"/>
      <c r="Y72" s="143"/>
      <c r="Z72" s="3"/>
      <c r="AA72" s="3">
        <f>MAX(W72)</f>
        <v>1099</v>
      </c>
      <c r="AB72" s="220"/>
      <c r="AC72" s="281"/>
      <c r="AE72" s="241" t="s">
        <v>65</v>
      </c>
      <c r="AF72" s="2"/>
      <c r="AG72" s="3"/>
      <c r="AH72" s="3"/>
      <c r="AI72" s="3"/>
      <c r="AJ72" s="511" t="s">
        <v>248</v>
      </c>
      <c r="AK72" s="512"/>
      <c r="AL72" s="213">
        <f>SUM(AK69:AK70)</f>
        <v>1180</v>
      </c>
      <c r="AM72" s="269"/>
      <c r="AN72" s="143"/>
      <c r="AO72" s="3"/>
      <c r="AP72" s="3">
        <f>MAX(AL72)</f>
        <v>1180</v>
      </c>
      <c r="AQ72" s="220"/>
      <c r="AR72" s="281"/>
      <c r="AT72" s="241" t="s">
        <v>65</v>
      </c>
      <c r="AU72" s="2"/>
      <c r="AV72" s="3"/>
      <c r="AW72" s="3"/>
      <c r="AX72" s="3"/>
      <c r="AY72" s="511" t="s">
        <v>248</v>
      </c>
      <c r="AZ72" s="512"/>
      <c r="BA72" s="213">
        <f>SUM(AZ69:AZ70)</f>
        <v>1162</v>
      </c>
      <c r="BB72" s="269"/>
      <c r="BC72" s="143"/>
      <c r="BD72" s="3"/>
      <c r="BE72" s="3">
        <f>MAX(BA72)</f>
        <v>1162</v>
      </c>
      <c r="BF72" s="220"/>
      <c r="BG72" s="281"/>
      <c r="BI72" s="241" t="s">
        <v>65</v>
      </c>
      <c r="BJ72" s="2"/>
      <c r="BK72" s="3"/>
      <c r="BL72" s="3"/>
      <c r="BM72" s="3"/>
      <c r="BN72" s="511" t="s">
        <v>248</v>
      </c>
      <c r="BO72" s="512"/>
      <c r="BP72" s="213">
        <f>SUM(BO69:BO70)</f>
        <v>1123</v>
      </c>
      <c r="BQ72" s="269"/>
      <c r="BR72" s="143"/>
      <c r="BS72" s="3"/>
      <c r="BT72" s="3">
        <f>MAX(BP72)</f>
        <v>1123</v>
      </c>
      <c r="BU72" s="220"/>
      <c r="BV72" s="281"/>
      <c r="BX72" s="241" t="s">
        <v>65</v>
      </c>
      <c r="BY72" s="2"/>
      <c r="BZ72" s="3"/>
      <c r="CA72" s="3"/>
      <c r="CB72" s="3"/>
      <c r="CC72" s="511" t="s">
        <v>248</v>
      </c>
      <c r="CD72" s="512"/>
      <c r="CE72" s="213">
        <f>SUM(CD69:CD70)</f>
        <v>1211</v>
      </c>
      <c r="CF72" s="269"/>
      <c r="CG72" s="143"/>
      <c r="CH72" s="3"/>
      <c r="CI72" s="3">
        <f>MAX(CE72)</f>
        <v>1211</v>
      </c>
      <c r="CJ72" s="220"/>
      <c r="CK72" s="281"/>
      <c r="CM72" s="241" t="s">
        <v>65</v>
      </c>
      <c r="CN72" s="2"/>
      <c r="CO72" s="3"/>
      <c r="CP72" s="3"/>
      <c r="CQ72" s="3"/>
      <c r="CR72" s="511" t="s">
        <v>248</v>
      </c>
      <c r="CS72" s="512"/>
      <c r="CT72" s="213">
        <f>SUM(CS69:CS70)</f>
        <v>1154</v>
      </c>
      <c r="CU72" s="269"/>
      <c r="CV72" s="143"/>
      <c r="CW72" s="3"/>
      <c r="CX72" s="3">
        <f>MAX(CT72)</f>
        <v>1154</v>
      </c>
      <c r="CY72" s="220"/>
      <c r="CZ72" s="281"/>
      <c r="DB72" s="241" t="s">
        <v>65</v>
      </c>
      <c r="DC72" s="2"/>
      <c r="DD72" s="3"/>
      <c r="DE72" s="3"/>
      <c r="DF72" s="3"/>
      <c r="DG72" s="511" t="s">
        <v>248</v>
      </c>
      <c r="DH72" s="512"/>
      <c r="DI72" s="213">
        <f>SUM(DH69:DH70)</f>
        <v>1127</v>
      </c>
      <c r="DJ72" s="269"/>
      <c r="DK72" s="143"/>
      <c r="DL72" s="3"/>
      <c r="DM72" s="3">
        <f>MAX(DI72)</f>
        <v>1127</v>
      </c>
      <c r="DN72" s="220"/>
      <c r="DO72" s="281"/>
      <c r="DQ72" s="241" t="s">
        <v>65</v>
      </c>
      <c r="DR72" s="2"/>
      <c r="DS72" s="3"/>
      <c r="DT72" s="3"/>
      <c r="DU72" s="3"/>
      <c r="DV72" s="511" t="s">
        <v>248</v>
      </c>
      <c r="DW72" s="512"/>
      <c r="DX72" s="213">
        <f>SUM(DW69:DW70)</f>
        <v>1207</v>
      </c>
      <c r="DY72" s="269"/>
      <c r="DZ72" s="143"/>
      <c r="EA72" s="3"/>
      <c r="EB72" s="3">
        <f>MAX(DX72)</f>
        <v>1207</v>
      </c>
      <c r="EC72" s="220"/>
      <c r="ED72" s="281"/>
      <c r="EF72" s="241" t="s">
        <v>65</v>
      </c>
      <c r="EG72" s="2"/>
      <c r="EH72" s="3"/>
      <c r="EI72" s="3"/>
      <c r="EJ72" s="3"/>
      <c r="EK72" s="511" t="s">
        <v>248</v>
      </c>
      <c r="EL72" s="512"/>
      <c r="EM72" s="213">
        <f>SUM(EL69:EL70)</f>
        <v>1145</v>
      </c>
      <c r="EN72" s="269"/>
      <c r="EO72" s="143"/>
      <c r="EP72" s="3"/>
      <c r="EQ72" s="3">
        <f>MAX(EM72)</f>
        <v>1145</v>
      </c>
      <c r="ER72" s="220"/>
      <c r="ES72" s="281"/>
      <c r="EU72" s="241" t="s">
        <v>65</v>
      </c>
      <c r="EV72" s="2"/>
      <c r="EW72" s="3"/>
      <c r="EX72" s="3"/>
      <c r="EY72" s="3"/>
      <c r="EZ72" s="511" t="s">
        <v>248</v>
      </c>
      <c r="FA72" s="512"/>
      <c r="FB72" s="213">
        <f>SUM(FA69:FA70)</f>
        <v>1081</v>
      </c>
      <c r="FC72" s="269"/>
      <c r="FD72" s="143"/>
      <c r="FE72" s="3"/>
      <c r="FF72" s="3">
        <f>MAX(FB72)</f>
        <v>1081</v>
      </c>
      <c r="FG72" s="220"/>
      <c r="FH72" s="281"/>
      <c r="FJ72" s="241" t="s">
        <v>65</v>
      </c>
      <c r="FK72" s="2"/>
      <c r="FL72" s="3"/>
      <c r="FM72" s="3"/>
      <c r="FN72" s="3"/>
      <c r="FO72" s="511" t="s">
        <v>248</v>
      </c>
      <c r="FP72" s="512"/>
      <c r="FQ72" s="213">
        <f>SUM(FP69:FP70)</f>
        <v>1161</v>
      </c>
      <c r="FR72" s="269"/>
      <c r="FS72" s="143"/>
      <c r="FT72" s="3"/>
      <c r="FU72" s="3">
        <f>MAX(FQ72)</f>
        <v>1161</v>
      </c>
      <c r="FV72" s="220"/>
      <c r="FW72" s="281"/>
      <c r="FY72" s="241" t="s">
        <v>65</v>
      </c>
      <c r="FZ72" s="2"/>
      <c r="GA72" s="3"/>
      <c r="GB72" s="3"/>
      <c r="GC72" s="3"/>
      <c r="GD72" s="511" t="s">
        <v>248</v>
      </c>
      <c r="GE72" s="512"/>
      <c r="GF72" s="213">
        <f>SUM(GE69:GE70)</f>
        <v>1218</v>
      </c>
      <c r="GG72" s="269"/>
      <c r="GH72" s="143"/>
      <c r="GI72" s="3"/>
      <c r="GJ72" s="3">
        <f>MAX(GF72)</f>
        <v>1218</v>
      </c>
      <c r="GK72" s="220"/>
      <c r="GL72" s="281"/>
      <c r="GN72" s="241" t="s">
        <v>65</v>
      </c>
      <c r="GO72" s="2"/>
      <c r="GP72" s="3"/>
      <c r="GQ72" s="3"/>
      <c r="GR72" s="3"/>
      <c r="GS72" s="511" t="s">
        <v>248</v>
      </c>
      <c r="GT72" s="512"/>
      <c r="GU72" s="213">
        <f>SUM(GT69:GT70)</f>
        <v>0</v>
      </c>
      <c r="GV72" s="269"/>
      <c r="GW72" s="143"/>
      <c r="GX72" s="3"/>
      <c r="GY72" s="3">
        <f>MAX(GU72)</f>
        <v>0</v>
      </c>
      <c r="GZ72" s="220"/>
      <c r="HA72" s="281"/>
      <c r="HC72" s="241" t="s">
        <v>65</v>
      </c>
      <c r="HD72" s="2"/>
      <c r="HE72" s="3"/>
      <c r="HF72" s="3"/>
      <c r="HG72" s="3"/>
      <c r="HH72" s="511" t="s">
        <v>248</v>
      </c>
      <c r="HI72" s="512"/>
      <c r="HJ72" s="213">
        <f>SUM(HI69:HI70)</f>
        <v>0</v>
      </c>
      <c r="HK72" s="269"/>
      <c r="HL72" s="143"/>
      <c r="HM72" s="3"/>
      <c r="HN72" s="3">
        <f>MAX(HJ72)</f>
        <v>0</v>
      </c>
      <c r="HO72" s="220"/>
      <c r="HP72" s="281"/>
      <c r="HR72" s="241" t="s">
        <v>65</v>
      </c>
      <c r="HS72" s="2"/>
      <c r="HT72" s="3"/>
      <c r="HU72" s="3"/>
      <c r="HV72" s="3"/>
      <c r="HW72" s="511" t="s">
        <v>248</v>
      </c>
      <c r="HX72" s="512"/>
      <c r="HY72" s="213">
        <f>SUM(HX69:HX70)</f>
        <v>0</v>
      </c>
      <c r="HZ72" s="269"/>
      <c r="IA72" s="143"/>
      <c r="IB72" s="3"/>
      <c r="IC72" s="3">
        <f>MAX(HY72)</f>
        <v>0</v>
      </c>
      <c r="ID72" s="220"/>
      <c r="IE72" s="281"/>
      <c r="IG72" s="241" t="s">
        <v>65</v>
      </c>
      <c r="IH72" s="2"/>
      <c r="II72" s="3"/>
      <c r="IJ72" s="3"/>
      <c r="IK72" s="3"/>
      <c r="IL72" s="511" t="s">
        <v>248</v>
      </c>
      <c r="IM72" s="512"/>
      <c r="IN72" s="213">
        <f>SUM(IM69:IM70)</f>
        <v>0</v>
      </c>
      <c r="IO72" s="269"/>
      <c r="IP72" s="143"/>
      <c r="IQ72" s="3"/>
      <c r="IR72" s="3">
        <f>MAX(IN72)</f>
        <v>0</v>
      </c>
      <c r="IS72" s="220"/>
      <c r="IT72" s="281"/>
      <c r="IV72" s="241" t="s">
        <v>65</v>
      </c>
      <c r="IW72" s="2"/>
      <c r="IX72" s="3"/>
      <c r="IY72" s="3"/>
      <c r="IZ72" s="3"/>
      <c r="JA72" s="511" t="s">
        <v>248</v>
      </c>
      <c r="JB72" s="512"/>
      <c r="JC72" s="213">
        <f>SUM(JB69:JB70)</f>
        <v>0</v>
      </c>
      <c r="JD72" s="269"/>
      <c r="JE72" s="143"/>
      <c r="JF72" s="3"/>
      <c r="JG72" s="3">
        <f>MAX(JC72)</f>
        <v>0</v>
      </c>
      <c r="JH72" s="220"/>
      <c r="JI72" s="281"/>
    </row>
    <row r="73" spans="1:269" s="69" customFormat="1">
      <c r="A73" s="209"/>
      <c r="B73" s="212"/>
      <c r="C73" s="214"/>
      <c r="D73" s="214"/>
      <c r="E73" s="214"/>
      <c r="F73" s="214"/>
      <c r="G73" s="214"/>
      <c r="H73" s="214"/>
      <c r="I73" s="270"/>
      <c r="J73" s="210"/>
      <c r="K73" s="214"/>
      <c r="L73" s="214"/>
      <c r="M73" s="220"/>
      <c r="N73" s="281"/>
      <c r="P73" s="209"/>
      <c r="Q73" s="212"/>
      <c r="R73" s="214"/>
      <c r="S73" s="214"/>
      <c r="T73" s="214"/>
      <c r="U73" s="214"/>
      <c r="V73" s="214"/>
      <c r="W73" s="214"/>
      <c r="X73" s="270"/>
      <c r="Y73" s="210"/>
      <c r="Z73" s="214"/>
      <c r="AA73" s="214"/>
      <c r="AB73" s="220"/>
      <c r="AC73" s="281"/>
      <c r="AE73" s="209"/>
      <c r="AF73" s="212"/>
      <c r="AG73" s="214"/>
      <c r="AH73" s="214"/>
      <c r="AI73" s="214"/>
      <c r="AJ73" s="214"/>
      <c r="AK73" s="214"/>
      <c r="AL73" s="214"/>
      <c r="AM73" s="270"/>
      <c r="AN73" s="210"/>
      <c r="AO73" s="214"/>
      <c r="AP73" s="214"/>
      <c r="AQ73" s="220"/>
      <c r="AR73" s="281"/>
      <c r="AT73" s="209"/>
      <c r="AU73" s="212"/>
      <c r="AV73" s="214"/>
      <c r="AW73" s="214"/>
      <c r="AX73" s="214"/>
      <c r="AY73" s="214"/>
      <c r="AZ73" s="214"/>
      <c r="BA73" s="214"/>
      <c r="BB73" s="270"/>
      <c r="BC73" s="210"/>
      <c r="BD73" s="214"/>
      <c r="BE73" s="214"/>
      <c r="BF73" s="220"/>
      <c r="BG73" s="281"/>
      <c r="BI73" s="209"/>
      <c r="BJ73" s="212"/>
      <c r="BK73" s="214"/>
      <c r="BL73" s="214"/>
      <c r="BM73" s="214"/>
      <c r="BN73" s="214"/>
      <c r="BO73" s="214"/>
      <c r="BP73" s="214"/>
      <c r="BQ73" s="270"/>
      <c r="BR73" s="210"/>
      <c r="BS73" s="214"/>
      <c r="BT73" s="214"/>
      <c r="BU73" s="220"/>
      <c r="BV73" s="281"/>
      <c r="BX73" s="209"/>
      <c r="BY73" s="212"/>
      <c r="BZ73" s="214"/>
      <c r="CA73" s="214"/>
      <c r="CB73" s="214"/>
      <c r="CC73" s="214"/>
      <c r="CD73" s="214"/>
      <c r="CE73" s="214"/>
      <c r="CF73" s="270"/>
      <c r="CG73" s="210"/>
      <c r="CH73" s="214"/>
      <c r="CI73" s="214"/>
      <c r="CJ73" s="220"/>
      <c r="CK73" s="281"/>
      <c r="CM73" s="209"/>
      <c r="CN73" s="212"/>
      <c r="CO73" s="214"/>
      <c r="CP73" s="214"/>
      <c r="CQ73" s="214"/>
      <c r="CR73" s="214"/>
      <c r="CS73" s="214"/>
      <c r="CT73" s="214"/>
      <c r="CU73" s="270"/>
      <c r="CV73" s="210"/>
      <c r="CW73" s="214"/>
      <c r="CX73" s="214"/>
      <c r="CY73" s="220"/>
      <c r="CZ73" s="281"/>
      <c r="DB73" s="209"/>
      <c r="DC73" s="212"/>
      <c r="DD73" s="214"/>
      <c r="DE73" s="214"/>
      <c r="DF73" s="214"/>
      <c r="DG73" s="214"/>
      <c r="DH73" s="214"/>
      <c r="DI73" s="214"/>
      <c r="DJ73" s="270"/>
      <c r="DK73" s="210"/>
      <c r="DL73" s="214"/>
      <c r="DM73" s="214"/>
      <c r="DN73" s="220"/>
      <c r="DO73" s="281"/>
      <c r="DQ73" s="209"/>
      <c r="DR73" s="212"/>
      <c r="DS73" s="214"/>
      <c r="DT73" s="214"/>
      <c r="DU73" s="214"/>
      <c r="DV73" s="214"/>
      <c r="DW73" s="214"/>
      <c r="DX73" s="214"/>
      <c r="DY73" s="270"/>
      <c r="DZ73" s="210"/>
      <c r="EA73" s="214"/>
      <c r="EB73" s="214"/>
      <c r="EC73" s="220"/>
      <c r="ED73" s="281"/>
      <c r="EF73" s="209"/>
      <c r="EG73" s="212"/>
      <c r="EH73" s="214"/>
      <c r="EI73" s="214"/>
      <c r="EJ73" s="214"/>
      <c r="EK73" s="214"/>
      <c r="EL73" s="214"/>
      <c r="EM73" s="214"/>
      <c r="EN73" s="270"/>
      <c r="EO73" s="210"/>
      <c r="EP73" s="214"/>
      <c r="EQ73" s="214"/>
      <c r="ER73" s="220"/>
      <c r="ES73" s="281"/>
      <c r="EU73" s="209"/>
      <c r="EV73" s="212"/>
      <c r="EW73" s="214"/>
      <c r="EX73" s="214"/>
      <c r="EY73" s="214"/>
      <c r="EZ73" s="214"/>
      <c r="FA73" s="214"/>
      <c r="FB73" s="214"/>
      <c r="FC73" s="270"/>
      <c r="FD73" s="210"/>
      <c r="FE73" s="214"/>
      <c r="FF73" s="214"/>
      <c r="FG73" s="220"/>
      <c r="FH73" s="281"/>
      <c r="FJ73" s="209"/>
      <c r="FK73" s="212"/>
      <c r="FL73" s="214"/>
      <c r="FM73" s="214"/>
      <c r="FN73" s="214"/>
      <c r="FO73" s="214"/>
      <c r="FP73" s="214"/>
      <c r="FQ73" s="214"/>
      <c r="FR73" s="270"/>
      <c r="FS73" s="210"/>
      <c r="FT73" s="214"/>
      <c r="FU73" s="214"/>
      <c r="FV73" s="220"/>
      <c r="FW73" s="281"/>
      <c r="FY73" s="209"/>
      <c r="FZ73" s="212"/>
      <c r="GA73" s="214"/>
      <c r="GB73" s="214"/>
      <c r="GC73" s="214"/>
      <c r="GD73" s="214"/>
      <c r="GE73" s="214"/>
      <c r="GF73" s="214"/>
      <c r="GG73" s="270"/>
      <c r="GH73" s="210"/>
      <c r="GI73" s="214"/>
      <c r="GJ73" s="214"/>
      <c r="GK73" s="220"/>
      <c r="GL73" s="281"/>
      <c r="GN73" s="209"/>
      <c r="GO73" s="212"/>
      <c r="GP73" s="214"/>
      <c r="GQ73" s="214"/>
      <c r="GR73" s="214"/>
      <c r="GS73" s="214"/>
      <c r="GT73" s="214"/>
      <c r="GU73" s="214"/>
      <c r="GV73" s="270"/>
      <c r="GW73" s="210"/>
      <c r="GX73" s="214"/>
      <c r="GY73" s="214"/>
      <c r="GZ73" s="220"/>
      <c r="HA73" s="281"/>
      <c r="HC73" s="209"/>
      <c r="HD73" s="212"/>
      <c r="HE73" s="214"/>
      <c r="HF73" s="214"/>
      <c r="HG73" s="214"/>
      <c r="HH73" s="214"/>
      <c r="HI73" s="214"/>
      <c r="HJ73" s="214"/>
      <c r="HK73" s="270"/>
      <c r="HL73" s="210"/>
      <c r="HM73" s="214"/>
      <c r="HN73" s="214"/>
      <c r="HO73" s="220"/>
      <c r="HP73" s="281"/>
      <c r="HR73" s="209"/>
      <c r="HS73" s="212"/>
      <c r="HT73" s="214"/>
      <c r="HU73" s="214"/>
      <c r="HV73" s="214"/>
      <c r="HW73" s="214"/>
      <c r="HX73" s="214"/>
      <c r="HY73" s="214"/>
      <c r="HZ73" s="270"/>
      <c r="IA73" s="210"/>
      <c r="IB73" s="214"/>
      <c r="IC73" s="214"/>
      <c r="ID73" s="220"/>
      <c r="IE73" s="281"/>
      <c r="IG73" s="209"/>
      <c r="IH73" s="212"/>
      <c r="II73" s="214"/>
      <c r="IJ73" s="214"/>
      <c r="IK73" s="214"/>
      <c r="IL73" s="214"/>
      <c r="IM73" s="214"/>
      <c r="IN73" s="214"/>
      <c r="IO73" s="270"/>
      <c r="IP73" s="210"/>
      <c r="IQ73" s="214"/>
      <c r="IR73" s="214"/>
      <c r="IS73" s="220"/>
      <c r="IT73" s="281"/>
      <c r="IV73" s="209"/>
      <c r="IW73" s="212"/>
      <c r="IX73" s="214"/>
      <c r="IY73" s="214"/>
      <c r="IZ73" s="214"/>
      <c r="JA73" s="214"/>
      <c r="JB73" s="214"/>
      <c r="JC73" s="214"/>
      <c r="JD73" s="270"/>
      <c r="JE73" s="210"/>
      <c r="JF73" s="214"/>
      <c r="JG73" s="214"/>
      <c r="JH73" s="220"/>
      <c r="JI73" s="281"/>
    </row>
    <row r="74" spans="1:269">
      <c r="A74" s="208" t="s">
        <v>355</v>
      </c>
      <c r="B74" s="2"/>
      <c r="C74" s="3"/>
      <c r="D74" s="3"/>
      <c r="E74" s="3"/>
      <c r="F74" s="3"/>
      <c r="G74" s="3"/>
      <c r="H74" s="3"/>
      <c r="I74" s="270"/>
      <c r="J74" s="143"/>
      <c r="K74" s="3"/>
      <c r="L74" s="3"/>
      <c r="M74" s="220"/>
      <c r="N74" s="281"/>
      <c r="P74" s="208" t="s">
        <v>355</v>
      </c>
      <c r="Q74" s="2"/>
      <c r="R74" s="3"/>
      <c r="S74" s="3"/>
      <c r="T74" s="3"/>
      <c r="U74" s="3"/>
      <c r="V74" s="3"/>
      <c r="W74" s="3"/>
      <c r="X74" s="270"/>
      <c r="Y74" s="143"/>
      <c r="Z74" s="3"/>
      <c r="AA74" s="3"/>
      <c r="AB74" s="220"/>
      <c r="AC74" s="281"/>
      <c r="AE74" s="208" t="s">
        <v>355</v>
      </c>
      <c r="AF74" s="2"/>
      <c r="AG74" s="3"/>
      <c r="AH74" s="3"/>
      <c r="AI74" s="3"/>
      <c r="AJ74" s="3"/>
      <c r="AK74" s="3"/>
      <c r="AL74" s="3"/>
      <c r="AM74" s="270"/>
      <c r="AN74" s="143"/>
      <c r="AO74" s="3"/>
      <c r="AP74" s="3"/>
      <c r="AQ74" s="220"/>
      <c r="AR74" s="281"/>
      <c r="AT74" s="208" t="s">
        <v>355</v>
      </c>
      <c r="AU74" s="2"/>
      <c r="AV74" s="3"/>
      <c r="AW74" s="3"/>
      <c r="AX74" s="3"/>
      <c r="AY74" s="3"/>
      <c r="AZ74" s="3"/>
      <c r="BA74" s="3"/>
      <c r="BB74" s="270"/>
      <c r="BC74" s="143"/>
      <c r="BD74" s="3"/>
      <c r="BE74" s="3"/>
      <c r="BF74" s="220"/>
      <c r="BG74" s="281"/>
      <c r="BI74" s="208" t="s">
        <v>355</v>
      </c>
      <c r="BJ74" s="2"/>
      <c r="BK74" s="3"/>
      <c r="BL74" s="3"/>
      <c r="BM74" s="3"/>
      <c r="BN74" s="3"/>
      <c r="BO74" s="3"/>
      <c r="BP74" s="3"/>
      <c r="BQ74" s="270"/>
      <c r="BR74" s="143"/>
      <c r="BS74" s="3"/>
      <c r="BT74" s="3"/>
      <c r="BU74" s="220"/>
      <c r="BV74" s="281"/>
      <c r="BX74" s="208" t="s">
        <v>355</v>
      </c>
      <c r="BY74" s="2"/>
      <c r="BZ74" s="3"/>
      <c r="CA74" s="3"/>
      <c r="CB74" s="3"/>
      <c r="CC74" s="3"/>
      <c r="CD74" s="3"/>
      <c r="CE74" s="3"/>
      <c r="CF74" s="270"/>
      <c r="CG74" s="143"/>
      <c r="CH74" s="3"/>
      <c r="CI74" s="3"/>
      <c r="CJ74" s="220"/>
      <c r="CK74" s="281"/>
      <c r="CM74" s="208" t="s">
        <v>355</v>
      </c>
      <c r="CN74" s="2"/>
      <c r="CO74" s="3"/>
      <c r="CP74" s="3"/>
      <c r="CQ74" s="3"/>
      <c r="CR74" s="3"/>
      <c r="CS74" s="3"/>
      <c r="CT74" s="3"/>
      <c r="CU74" s="270"/>
      <c r="CV74" s="143"/>
      <c r="CW74" s="3"/>
      <c r="CX74" s="3"/>
      <c r="CY74" s="220"/>
      <c r="CZ74" s="281"/>
      <c r="DB74" s="208" t="s">
        <v>355</v>
      </c>
      <c r="DC74" s="2"/>
      <c r="DD74" s="3"/>
      <c r="DE74" s="3"/>
      <c r="DF74" s="3"/>
      <c r="DG74" s="3"/>
      <c r="DH74" s="3"/>
      <c r="DI74" s="3"/>
      <c r="DJ74" s="270"/>
      <c r="DK74" s="143"/>
      <c r="DL74" s="3"/>
      <c r="DM74" s="3"/>
      <c r="DN74" s="220"/>
      <c r="DO74" s="281"/>
      <c r="DQ74" s="208" t="s">
        <v>355</v>
      </c>
      <c r="DR74" s="2"/>
      <c r="DS74" s="3"/>
      <c r="DT74" s="3"/>
      <c r="DU74" s="3"/>
      <c r="DV74" s="3"/>
      <c r="DW74" s="3"/>
      <c r="DX74" s="3"/>
      <c r="DY74" s="270"/>
      <c r="DZ74" s="143"/>
      <c r="EA74" s="3"/>
      <c r="EB74" s="3"/>
      <c r="EC74" s="220"/>
      <c r="ED74" s="281"/>
      <c r="EF74" s="208" t="s">
        <v>355</v>
      </c>
      <c r="EG74" s="2"/>
      <c r="EH74" s="3"/>
      <c r="EI74" s="3"/>
      <c r="EJ74" s="3"/>
      <c r="EK74" s="3"/>
      <c r="EL74" s="3"/>
      <c r="EM74" s="3"/>
      <c r="EN74" s="270"/>
      <c r="EO74" s="143"/>
      <c r="EP74" s="3"/>
      <c r="EQ74" s="3"/>
      <c r="ER74" s="220"/>
      <c r="ES74" s="281"/>
      <c r="EU74" s="208" t="s">
        <v>355</v>
      </c>
      <c r="EV74" s="2"/>
      <c r="EW74" s="3"/>
      <c r="EX74" s="3"/>
      <c r="EY74" s="3"/>
      <c r="EZ74" s="3"/>
      <c r="FA74" s="3"/>
      <c r="FB74" s="3"/>
      <c r="FC74" s="270"/>
      <c r="FD74" s="143"/>
      <c r="FE74" s="3"/>
      <c r="FF74" s="3"/>
      <c r="FG74" s="220"/>
      <c r="FH74" s="281"/>
      <c r="FJ74" s="208" t="s">
        <v>355</v>
      </c>
      <c r="FK74" s="2"/>
      <c r="FL74" s="3"/>
      <c r="FM74" s="3"/>
      <c r="FN74" s="3"/>
      <c r="FO74" s="3"/>
      <c r="FP74" s="3"/>
      <c r="FQ74" s="3"/>
      <c r="FR74" s="270"/>
      <c r="FS74" s="143"/>
      <c r="FT74" s="3"/>
      <c r="FU74" s="3"/>
      <c r="FV74" s="220"/>
      <c r="FW74" s="281"/>
      <c r="FY74" s="208" t="s">
        <v>355</v>
      </c>
      <c r="FZ74" s="2"/>
      <c r="GA74" s="3"/>
      <c r="GB74" s="3"/>
      <c r="GC74" s="3"/>
      <c r="GD74" s="3"/>
      <c r="GE74" s="3"/>
      <c r="GF74" s="3"/>
      <c r="GG74" s="270"/>
      <c r="GH74" s="143"/>
      <c r="GI74" s="3"/>
      <c r="GJ74" s="3"/>
      <c r="GK74" s="220"/>
      <c r="GL74" s="281"/>
      <c r="GN74" s="208" t="s">
        <v>355</v>
      </c>
      <c r="GO74" s="2"/>
      <c r="GP74" s="3"/>
      <c r="GQ74" s="3"/>
      <c r="GR74" s="3"/>
      <c r="GS74" s="3"/>
      <c r="GT74" s="3"/>
      <c r="GU74" s="3"/>
      <c r="GV74" s="270"/>
      <c r="GW74" s="143"/>
      <c r="GX74" s="3"/>
      <c r="GY74" s="3"/>
      <c r="GZ74" s="220"/>
      <c r="HA74" s="281"/>
      <c r="HC74" s="208" t="s">
        <v>355</v>
      </c>
      <c r="HD74" s="2"/>
      <c r="HE74" s="3"/>
      <c r="HF74" s="3"/>
      <c r="HG74" s="3"/>
      <c r="HH74" s="3"/>
      <c r="HI74" s="3"/>
      <c r="HJ74" s="3"/>
      <c r="HK74" s="270"/>
      <c r="HL74" s="143"/>
      <c r="HM74" s="3"/>
      <c r="HN74" s="3"/>
      <c r="HO74" s="220"/>
      <c r="HP74" s="281"/>
      <c r="HR74" s="208" t="s">
        <v>355</v>
      </c>
      <c r="HS74" s="2"/>
      <c r="HT74" s="3"/>
      <c r="HU74" s="3"/>
      <c r="HV74" s="3"/>
      <c r="HW74" s="3"/>
      <c r="HX74" s="3"/>
      <c r="HY74" s="3"/>
      <c r="HZ74" s="270"/>
      <c r="IA74" s="143"/>
      <c r="IB74" s="3"/>
      <c r="IC74" s="3"/>
      <c r="ID74" s="220"/>
      <c r="IE74" s="281"/>
      <c r="IG74" s="208" t="s">
        <v>355</v>
      </c>
      <c r="IH74" s="2"/>
      <c r="II74" s="3"/>
      <c r="IJ74" s="3"/>
      <c r="IK74" s="3"/>
      <c r="IL74" s="3"/>
      <c r="IM74" s="3"/>
      <c r="IN74" s="3"/>
      <c r="IO74" s="270"/>
      <c r="IP74" s="143"/>
      <c r="IQ74" s="3"/>
      <c r="IR74" s="3"/>
      <c r="IS74" s="220"/>
      <c r="IT74" s="281"/>
      <c r="IV74" s="208" t="s">
        <v>355</v>
      </c>
      <c r="IW74" s="2"/>
      <c r="IX74" s="3"/>
      <c r="IY74" s="3"/>
      <c r="IZ74" s="3"/>
      <c r="JA74" s="3"/>
      <c r="JB74" s="3"/>
      <c r="JC74" s="3"/>
      <c r="JD74" s="270"/>
      <c r="JE74" s="143"/>
      <c r="JF74" s="3"/>
      <c r="JG74" s="3"/>
      <c r="JH74" s="220"/>
      <c r="JI74" s="281"/>
    </row>
    <row r="75" spans="1:269" s="69" customFormat="1">
      <c r="A75" s="98" t="s">
        <v>86</v>
      </c>
      <c r="B75" s="225">
        <v>127</v>
      </c>
      <c r="C75" s="225">
        <v>101</v>
      </c>
      <c r="D75" s="225">
        <v>103</v>
      </c>
      <c r="E75" s="225">
        <v>156</v>
      </c>
      <c r="F75" s="225">
        <v>119</v>
      </c>
      <c r="G75" s="102">
        <f>SUM(B75:F75)</f>
        <v>606</v>
      </c>
      <c r="H75" s="102"/>
      <c r="I75" s="267"/>
      <c r="J75" s="206">
        <f>MAX(B75:F75)</f>
        <v>156</v>
      </c>
      <c r="K75" s="3"/>
      <c r="L75" s="3"/>
      <c r="M75" s="220"/>
      <c r="N75" s="281"/>
      <c r="P75" s="98" t="s">
        <v>86</v>
      </c>
      <c r="Q75" s="225">
        <v>131</v>
      </c>
      <c r="R75" s="225">
        <v>140</v>
      </c>
      <c r="S75" s="225">
        <v>136</v>
      </c>
      <c r="T75" s="225">
        <v>152</v>
      </c>
      <c r="U75" s="225">
        <v>155</v>
      </c>
      <c r="V75" s="102">
        <f>SUM(Q75:U75)</f>
        <v>714</v>
      </c>
      <c r="W75" s="102"/>
      <c r="X75" s="267"/>
      <c r="Y75" s="206">
        <f>MAX(Q75:U75)</f>
        <v>155</v>
      </c>
      <c r="Z75" s="3"/>
      <c r="AA75" s="3"/>
      <c r="AB75" s="220"/>
      <c r="AC75" s="281"/>
      <c r="AE75" s="98" t="s">
        <v>86</v>
      </c>
      <c r="AF75" s="225">
        <v>113</v>
      </c>
      <c r="AG75" s="225">
        <v>111</v>
      </c>
      <c r="AH75" s="225">
        <v>153</v>
      </c>
      <c r="AI75" s="225">
        <v>149</v>
      </c>
      <c r="AJ75" s="225">
        <v>143</v>
      </c>
      <c r="AK75" s="102">
        <f>SUM(AF75:AJ75)</f>
        <v>669</v>
      </c>
      <c r="AL75" s="102"/>
      <c r="AM75" s="267"/>
      <c r="AN75" s="206">
        <f>MAX(AF75:AJ75)</f>
        <v>153</v>
      </c>
      <c r="AO75" s="3"/>
      <c r="AP75" s="3"/>
      <c r="AQ75" s="220"/>
      <c r="AR75" s="281"/>
      <c r="AT75" s="98" t="s">
        <v>86</v>
      </c>
      <c r="AU75" s="225">
        <v>133</v>
      </c>
      <c r="AV75" s="225">
        <v>132</v>
      </c>
      <c r="AW75" s="225">
        <v>92</v>
      </c>
      <c r="AX75" s="225">
        <v>133</v>
      </c>
      <c r="AY75" s="225">
        <v>115</v>
      </c>
      <c r="AZ75" s="102">
        <f>SUM(AU75:AY75)</f>
        <v>605</v>
      </c>
      <c r="BA75" s="102"/>
      <c r="BB75" s="267"/>
      <c r="BC75" s="206">
        <f>MAX(AU75:AY75)</f>
        <v>133</v>
      </c>
      <c r="BD75" s="3"/>
      <c r="BE75" s="3"/>
      <c r="BF75" s="220"/>
      <c r="BG75" s="281"/>
      <c r="BI75" s="98" t="s">
        <v>86</v>
      </c>
      <c r="BJ75" s="225">
        <v>111</v>
      </c>
      <c r="BK75" s="225">
        <v>133</v>
      </c>
      <c r="BL75" s="225">
        <v>138</v>
      </c>
      <c r="BM75" s="225">
        <v>125</v>
      </c>
      <c r="BN75" s="225">
        <v>123</v>
      </c>
      <c r="BO75" s="102">
        <f>SUM(BJ75:BN75)</f>
        <v>630</v>
      </c>
      <c r="BP75" s="102"/>
      <c r="BQ75" s="267"/>
      <c r="BR75" s="206">
        <f>MAX(BJ75:BN75)</f>
        <v>138</v>
      </c>
      <c r="BS75" s="3"/>
      <c r="BT75" s="3"/>
      <c r="BU75" s="220"/>
      <c r="BV75" s="281"/>
      <c r="BX75" s="98" t="s">
        <v>86</v>
      </c>
      <c r="BY75" s="225">
        <v>110</v>
      </c>
      <c r="BZ75" s="225">
        <v>107</v>
      </c>
      <c r="CA75" s="225">
        <v>129</v>
      </c>
      <c r="CB75" s="225">
        <v>117</v>
      </c>
      <c r="CC75" s="225">
        <v>124</v>
      </c>
      <c r="CD75" s="102">
        <f>SUM(BY75:CC75)</f>
        <v>587</v>
      </c>
      <c r="CE75" s="102"/>
      <c r="CF75" s="267"/>
      <c r="CG75" s="206">
        <f>MAX(BY75:CC75)</f>
        <v>129</v>
      </c>
      <c r="CH75" s="3"/>
      <c r="CI75" s="3"/>
      <c r="CJ75" s="220"/>
      <c r="CK75" s="281"/>
      <c r="CM75" s="98" t="s">
        <v>86</v>
      </c>
      <c r="CN75" s="225">
        <v>132</v>
      </c>
      <c r="CO75" s="225">
        <v>120</v>
      </c>
      <c r="CP75" s="225">
        <v>119</v>
      </c>
      <c r="CQ75" s="225">
        <v>129</v>
      </c>
      <c r="CR75" s="225">
        <v>130</v>
      </c>
      <c r="CS75" s="102">
        <f>SUM(CN75:CR75)</f>
        <v>630</v>
      </c>
      <c r="CT75" s="102"/>
      <c r="CU75" s="267"/>
      <c r="CV75" s="206">
        <f>MAX(CN75:CR75)</f>
        <v>132</v>
      </c>
      <c r="CW75" s="3"/>
      <c r="CX75" s="3"/>
      <c r="CY75" s="220"/>
      <c r="CZ75" s="281"/>
      <c r="DB75" s="98" t="s">
        <v>86</v>
      </c>
      <c r="DC75" s="225">
        <v>118</v>
      </c>
      <c r="DD75" s="225">
        <v>119</v>
      </c>
      <c r="DE75" s="225">
        <v>122</v>
      </c>
      <c r="DF75" s="225">
        <v>106</v>
      </c>
      <c r="DG75" s="225">
        <v>128</v>
      </c>
      <c r="DH75" s="102">
        <f>SUM(DC75:DG75)</f>
        <v>593</v>
      </c>
      <c r="DI75" s="102"/>
      <c r="DJ75" s="267"/>
      <c r="DK75" s="206">
        <f>MAX(DC75:DG75)</f>
        <v>128</v>
      </c>
      <c r="DL75" s="3"/>
      <c r="DM75" s="3"/>
      <c r="DN75" s="220"/>
      <c r="DO75" s="281"/>
      <c r="DQ75" s="98" t="s">
        <v>86</v>
      </c>
      <c r="DR75" s="225">
        <v>104</v>
      </c>
      <c r="DS75" s="225">
        <v>128</v>
      </c>
      <c r="DT75" s="225">
        <v>133</v>
      </c>
      <c r="DU75" s="225">
        <v>109</v>
      </c>
      <c r="DV75" s="225">
        <v>124</v>
      </c>
      <c r="DW75" s="102">
        <f>SUM(DR75:DV75)</f>
        <v>598</v>
      </c>
      <c r="DX75" s="102"/>
      <c r="DY75" s="267"/>
      <c r="DZ75" s="206">
        <f>MAX(DR75:DV75)</f>
        <v>133</v>
      </c>
      <c r="EA75" s="3"/>
      <c r="EB75" s="3"/>
      <c r="EC75" s="220"/>
      <c r="ED75" s="281"/>
      <c r="EF75" s="98" t="s">
        <v>86</v>
      </c>
      <c r="EG75" s="225">
        <v>104</v>
      </c>
      <c r="EH75" s="225">
        <v>103</v>
      </c>
      <c r="EI75" s="225">
        <v>95</v>
      </c>
      <c r="EJ75" s="225">
        <v>110</v>
      </c>
      <c r="EK75" s="225">
        <v>155</v>
      </c>
      <c r="EL75" s="102">
        <f>SUM(EG75:EK75)</f>
        <v>567</v>
      </c>
      <c r="EM75" s="102"/>
      <c r="EN75" s="267"/>
      <c r="EO75" s="206">
        <f>MAX(EG75:EK75)</f>
        <v>155</v>
      </c>
      <c r="EP75" s="3"/>
      <c r="EQ75" s="3"/>
      <c r="ER75" s="220"/>
      <c r="ES75" s="281"/>
      <c r="EU75" s="98" t="s">
        <v>86</v>
      </c>
      <c r="EV75" s="225">
        <v>123</v>
      </c>
      <c r="EW75" s="225">
        <v>115</v>
      </c>
      <c r="EX75" s="225">
        <v>101</v>
      </c>
      <c r="EY75" s="225">
        <v>138</v>
      </c>
      <c r="EZ75" s="225">
        <v>108</v>
      </c>
      <c r="FA75" s="102">
        <f>SUM(EV75:EZ75)</f>
        <v>585</v>
      </c>
      <c r="FB75" s="102"/>
      <c r="FC75" s="267"/>
      <c r="FD75" s="206">
        <f>MAX(EV75:EZ75)</f>
        <v>138</v>
      </c>
      <c r="FE75" s="3"/>
      <c r="FF75" s="3"/>
      <c r="FG75" s="220"/>
      <c r="FH75" s="281"/>
      <c r="FJ75" s="98" t="s">
        <v>86</v>
      </c>
      <c r="FK75" s="225">
        <v>113</v>
      </c>
      <c r="FL75" s="225">
        <v>119</v>
      </c>
      <c r="FM75" s="225">
        <v>101</v>
      </c>
      <c r="FN75" s="225">
        <v>132</v>
      </c>
      <c r="FO75" s="225">
        <v>112</v>
      </c>
      <c r="FP75" s="102">
        <f>SUM(FK75:FO75)</f>
        <v>577</v>
      </c>
      <c r="FQ75" s="102"/>
      <c r="FR75" s="267"/>
      <c r="FS75" s="206">
        <f>MAX(FK75:FO75)</f>
        <v>132</v>
      </c>
      <c r="FT75" s="3"/>
      <c r="FU75" s="3"/>
      <c r="FV75" s="220"/>
      <c r="FW75" s="281"/>
      <c r="FY75" s="98" t="s">
        <v>86</v>
      </c>
      <c r="FZ75" s="225">
        <v>139</v>
      </c>
      <c r="GA75" s="225">
        <v>121</v>
      </c>
      <c r="GB75" s="225">
        <v>96</v>
      </c>
      <c r="GC75" s="225">
        <v>130</v>
      </c>
      <c r="GD75" s="225">
        <v>142</v>
      </c>
      <c r="GE75" s="102">
        <f>SUM(FZ75:GD75)</f>
        <v>628</v>
      </c>
      <c r="GF75" s="102"/>
      <c r="GG75" s="267"/>
      <c r="GH75" s="206">
        <f>MAX(FZ75:GD75)</f>
        <v>142</v>
      </c>
      <c r="GI75" s="3"/>
      <c r="GJ75" s="3"/>
      <c r="GK75" s="220"/>
      <c r="GL75" s="281"/>
      <c r="GN75" s="98" t="s">
        <v>86</v>
      </c>
      <c r="GO75" s="225"/>
      <c r="GP75" s="225"/>
      <c r="GQ75" s="225"/>
      <c r="GR75" s="225"/>
      <c r="GS75" s="225"/>
      <c r="GT75" s="102">
        <f>SUM(GO75:GS75)</f>
        <v>0</v>
      </c>
      <c r="GU75" s="102"/>
      <c r="GV75" s="267"/>
      <c r="GW75" s="206">
        <f>MAX(GO75:GS75)</f>
        <v>0</v>
      </c>
      <c r="GX75" s="3"/>
      <c r="GY75" s="3"/>
      <c r="GZ75" s="220"/>
      <c r="HA75" s="281"/>
      <c r="HC75" s="98" t="s">
        <v>86</v>
      </c>
      <c r="HD75" s="225"/>
      <c r="HE75" s="225"/>
      <c r="HF75" s="225"/>
      <c r="HG75" s="225"/>
      <c r="HH75" s="225"/>
      <c r="HI75" s="102">
        <f>SUM(HD75:HH75)</f>
        <v>0</v>
      </c>
      <c r="HJ75" s="102"/>
      <c r="HK75" s="267"/>
      <c r="HL75" s="206">
        <f>MAX(HD75:HH75)</f>
        <v>0</v>
      </c>
      <c r="HM75" s="3"/>
      <c r="HN75" s="3"/>
      <c r="HO75" s="220"/>
      <c r="HP75" s="281"/>
      <c r="HR75" s="98" t="s">
        <v>86</v>
      </c>
      <c r="HS75" s="225"/>
      <c r="HT75" s="225"/>
      <c r="HU75" s="225"/>
      <c r="HV75" s="225"/>
      <c r="HW75" s="225"/>
      <c r="HX75" s="102">
        <f>SUM(HS75:HW75)</f>
        <v>0</v>
      </c>
      <c r="HY75" s="102"/>
      <c r="HZ75" s="267"/>
      <c r="IA75" s="206">
        <f>MAX(HS75:HW75)</f>
        <v>0</v>
      </c>
      <c r="IB75" s="3"/>
      <c r="IC75" s="3"/>
      <c r="ID75" s="220"/>
      <c r="IE75" s="281"/>
      <c r="IG75" s="98" t="s">
        <v>86</v>
      </c>
      <c r="IH75" s="225"/>
      <c r="II75" s="225"/>
      <c r="IJ75" s="225"/>
      <c r="IK75" s="225"/>
      <c r="IL75" s="225"/>
      <c r="IM75" s="102">
        <f>SUM(IH75:IL75)</f>
        <v>0</v>
      </c>
      <c r="IN75" s="102"/>
      <c r="IO75" s="267"/>
      <c r="IP75" s="206">
        <f>MAX(IH75:IL75)</f>
        <v>0</v>
      </c>
      <c r="IQ75" s="3"/>
      <c r="IR75" s="3"/>
      <c r="IS75" s="220"/>
      <c r="IT75" s="281"/>
      <c r="IV75" s="98" t="s">
        <v>86</v>
      </c>
      <c r="IW75" s="225"/>
      <c r="IX75" s="225"/>
      <c r="IY75" s="225"/>
      <c r="IZ75" s="225"/>
      <c r="JA75" s="225"/>
      <c r="JB75" s="102">
        <f>SUM(IW75:JA75)</f>
        <v>0</v>
      </c>
      <c r="JC75" s="102"/>
      <c r="JD75" s="267"/>
      <c r="JE75" s="206">
        <f>MAX(IW75:JA75)</f>
        <v>0</v>
      </c>
      <c r="JF75" s="3"/>
      <c r="JG75" s="3"/>
      <c r="JH75" s="220"/>
      <c r="JI75" s="281"/>
    </row>
    <row r="76" spans="1:269" s="11" customFormat="1">
      <c r="A76" s="98" t="s">
        <v>87</v>
      </c>
      <c r="B76" s="225">
        <v>158</v>
      </c>
      <c r="C76" s="225">
        <v>131</v>
      </c>
      <c r="D76" s="225">
        <v>132</v>
      </c>
      <c r="E76" s="225">
        <v>148</v>
      </c>
      <c r="F76" s="225">
        <v>116</v>
      </c>
      <c r="G76" s="324">
        <f>SUM(B76:F76)</f>
        <v>685</v>
      </c>
      <c r="H76" s="324"/>
      <c r="I76" s="325"/>
      <c r="J76" s="326">
        <f>MAX(B76:F76)</f>
        <v>158</v>
      </c>
      <c r="K76" s="327"/>
      <c r="L76" s="327"/>
      <c r="M76" s="328"/>
      <c r="N76" s="329"/>
      <c r="P76" s="98" t="s">
        <v>87</v>
      </c>
      <c r="Q76" s="225">
        <v>109</v>
      </c>
      <c r="R76" s="225">
        <v>143</v>
      </c>
      <c r="S76" s="225">
        <v>119</v>
      </c>
      <c r="T76" s="225">
        <v>104</v>
      </c>
      <c r="U76" s="225">
        <v>117</v>
      </c>
      <c r="V76" s="324">
        <f>SUM(Q76:U76)</f>
        <v>592</v>
      </c>
      <c r="W76" s="324"/>
      <c r="X76" s="325"/>
      <c r="Y76" s="326">
        <f>MAX(Q76:U76)</f>
        <v>143</v>
      </c>
      <c r="Z76" s="327"/>
      <c r="AA76" s="327"/>
      <c r="AB76" s="328"/>
      <c r="AC76" s="329"/>
      <c r="AE76" s="98" t="s">
        <v>87</v>
      </c>
      <c r="AF76" s="225">
        <v>144</v>
      </c>
      <c r="AG76" s="225">
        <v>131</v>
      </c>
      <c r="AH76" s="225">
        <v>137</v>
      </c>
      <c r="AI76" s="225">
        <v>154</v>
      </c>
      <c r="AJ76" s="225">
        <v>133</v>
      </c>
      <c r="AK76" s="324">
        <f>SUM(AF76:AJ76)</f>
        <v>699</v>
      </c>
      <c r="AL76" s="324"/>
      <c r="AM76" s="325"/>
      <c r="AN76" s="206">
        <f>MAX(AF76:AJ76)</f>
        <v>154</v>
      </c>
      <c r="AO76" s="327"/>
      <c r="AP76" s="327"/>
      <c r="AQ76" s="328"/>
      <c r="AR76" s="329"/>
      <c r="AT76" s="117" t="s">
        <v>92</v>
      </c>
      <c r="AU76" s="225">
        <v>117</v>
      </c>
      <c r="AV76" s="225">
        <v>146</v>
      </c>
      <c r="AW76" s="225">
        <v>138</v>
      </c>
      <c r="AX76" s="225">
        <v>96</v>
      </c>
      <c r="AY76" s="225">
        <v>136</v>
      </c>
      <c r="AZ76" s="324">
        <f>SUM(AU76:AY76)</f>
        <v>633</v>
      </c>
      <c r="BA76" s="324"/>
      <c r="BB76" s="325"/>
      <c r="BC76" s="326">
        <f>MAX(AU76:AY76)</f>
        <v>146</v>
      </c>
      <c r="BD76" s="327"/>
      <c r="BE76" s="327"/>
      <c r="BF76" s="328"/>
      <c r="BG76" s="329"/>
      <c r="BI76" s="98" t="s">
        <v>87</v>
      </c>
      <c r="BJ76" s="225">
        <v>127</v>
      </c>
      <c r="BK76" s="225">
        <v>111</v>
      </c>
      <c r="BL76" s="225">
        <v>151</v>
      </c>
      <c r="BM76" s="225">
        <v>97</v>
      </c>
      <c r="BN76" s="225">
        <v>130</v>
      </c>
      <c r="BO76" s="324">
        <f>SUM(BJ76:BN76)</f>
        <v>616</v>
      </c>
      <c r="BP76" s="324"/>
      <c r="BQ76" s="325"/>
      <c r="BR76" s="326">
        <f>MAX(BJ76:BN76)</f>
        <v>151</v>
      </c>
      <c r="BS76" s="327"/>
      <c r="BT76" s="327"/>
      <c r="BU76" s="328"/>
      <c r="BV76" s="329"/>
      <c r="BX76" s="98" t="s">
        <v>87</v>
      </c>
      <c r="BY76" s="225">
        <v>120</v>
      </c>
      <c r="BZ76" s="225">
        <v>121</v>
      </c>
      <c r="CA76" s="225">
        <v>129</v>
      </c>
      <c r="CB76" s="225">
        <v>107</v>
      </c>
      <c r="CC76" s="225">
        <v>154</v>
      </c>
      <c r="CD76" s="324">
        <f>SUM(BY76:CC76)</f>
        <v>631</v>
      </c>
      <c r="CE76" s="324"/>
      <c r="CF76" s="325"/>
      <c r="CG76" s="326">
        <f>MAX(BY76:CC76)</f>
        <v>154</v>
      </c>
      <c r="CH76" s="327"/>
      <c r="CI76" s="327"/>
      <c r="CJ76" s="328"/>
      <c r="CK76" s="329"/>
      <c r="CM76" s="98" t="s">
        <v>87</v>
      </c>
      <c r="CN76" s="225">
        <v>150</v>
      </c>
      <c r="CO76" s="225">
        <v>147</v>
      </c>
      <c r="CP76" s="225">
        <v>129</v>
      </c>
      <c r="CQ76" s="225">
        <v>118</v>
      </c>
      <c r="CR76" s="225">
        <v>112</v>
      </c>
      <c r="CS76" s="324">
        <f>SUM(CN76:CR76)</f>
        <v>656</v>
      </c>
      <c r="CT76" s="324"/>
      <c r="CU76" s="325"/>
      <c r="CV76" s="326">
        <f>MAX(CN76:CR76)</f>
        <v>150</v>
      </c>
      <c r="CW76" s="327"/>
      <c r="CX76" s="327"/>
      <c r="CY76" s="328"/>
      <c r="CZ76" s="329"/>
      <c r="DB76" s="98" t="s">
        <v>87</v>
      </c>
      <c r="DC76" s="225">
        <v>123</v>
      </c>
      <c r="DD76" s="225">
        <v>161</v>
      </c>
      <c r="DE76" s="225">
        <v>136</v>
      </c>
      <c r="DF76" s="225">
        <v>116</v>
      </c>
      <c r="DG76" s="225">
        <v>150</v>
      </c>
      <c r="DH76" s="324">
        <f>SUM(DC76:DG76)</f>
        <v>686</v>
      </c>
      <c r="DI76" s="324"/>
      <c r="DJ76" s="325"/>
      <c r="DK76" s="326">
        <f>MAX(DC76:DG76)</f>
        <v>161</v>
      </c>
      <c r="DL76" s="327"/>
      <c r="DM76" s="327"/>
      <c r="DN76" s="328"/>
      <c r="DO76" s="329"/>
      <c r="DQ76" s="98" t="s">
        <v>87</v>
      </c>
      <c r="DR76" s="225">
        <v>136</v>
      </c>
      <c r="DS76" s="225">
        <v>134</v>
      </c>
      <c r="DT76" s="225">
        <v>129</v>
      </c>
      <c r="DU76" s="225">
        <v>154</v>
      </c>
      <c r="DV76" s="225">
        <v>121</v>
      </c>
      <c r="DW76" s="324">
        <f>SUM(DR76:DV76)</f>
        <v>674</v>
      </c>
      <c r="DX76" s="324"/>
      <c r="DY76" s="325"/>
      <c r="DZ76" s="326">
        <f>MAX(DR76:DV76)</f>
        <v>154</v>
      </c>
      <c r="EA76" s="327"/>
      <c r="EB76" s="327"/>
      <c r="EC76" s="328"/>
      <c r="ED76" s="329"/>
      <c r="EF76" s="98" t="s">
        <v>87</v>
      </c>
      <c r="EG76" s="225">
        <v>115</v>
      </c>
      <c r="EH76" s="225">
        <v>142</v>
      </c>
      <c r="EI76" s="225">
        <v>122</v>
      </c>
      <c r="EJ76" s="225">
        <v>109</v>
      </c>
      <c r="EK76" s="225">
        <v>135</v>
      </c>
      <c r="EL76" s="324">
        <f>SUM(EG76:EK76)</f>
        <v>623</v>
      </c>
      <c r="EM76" s="324"/>
      <c r="EN76" s="325"/>
      <c r="EO76" s="326">
        <f>MAX(EG76:EK76)</f>
        <v>142</v>
      </c>
      <c r="EP76" s="327"/>
      <c r="EQ76" s="327"/>
      <c r="ER76" s="328"/>
      <c r="ES76" s="329"/>
      <c r="EU76" s="98" t="s">
        <v>87</v>
      </c>
      <c r="EV76" s="225">
        <v>141</v>
      </c>
      <c r="EW76" s="225">
        <v>131</v>
      </c>
      <c r="EX76" s="225">
        <v>121</v>
      </c>
      <c r="EY76" s="225">
        <v>112</v>
      </c>
      <c r="EZ76" s="225">
        <v>129</v>
      </c>
      <c r="FA76" s="324">
        <f>SUM(EV76:EZ76)</f>
        <v>634</v>
      </c>
      <c r="FB76" s="324"/>
      <c r="FC76" s="325"/>
      <c r="FD76" s="326">
        <f>MAX(EV76:EZ76)</f>
        <v>141</v>
      </c>
      <c r="FE76" s="327"/>
      <c r="FF76" s="327"/>
      <c r="FG76" s="328"/>
      <c r="FH76" s="329"/>
      <c r="FJ76" s="117" t="s">
        <v>387</v>
      </c>
      <c r="FK76" s="225">
        <v>100</v>
      </c>
      <c r="FL76" s="225">
        <v>104</v>
      </c>
      <c r="FM76" s="225">
        <v>97</v>
      </c>
      <c r="FN76" s="225">
        <v>106</v>
      </c>
      <c r="FO76" s="225">
        <v>121</v>
      </c>
      <c r="FP76" s="324">
        <f>SUM(FK76:FO76)</f>
        <v>528</v>
      </c>
      <c r="FQ76" s="324"/>
      <c r="FR76" s="325"/>
      <c r="FS76" s="326">
        <f>MAX(FK76:FO76)</f>
        <v>121</v>
      </c>
      <c r="FT76" s="327"/>
      <c r="FU76" s="327"/>
      <c r="FV76" s="328"/>
      <c r="FW76" s="329"/>
      <c r="FY76" s="98" t="s">
        <v>87</v>
      </c>
      <c r="FZ76" s="225">
        <v>100</v>
      </c>
      <c r="GA76" s="225">
        <v>97</v>
      </c>
      <c r="GB76" s="225">
        <v>119</v>
      </c>
      <c r="GC76" s="225">
        <v>112</v>
      </c>
      <c r="GD76" s="225">
        <v>119</v>
      </c>
      <c r="GE76" s="324">
        <f>SUM(FZ76:GD76)</f>
        <v>547</v>
      </c>
      <c r="GF76" s="324"/>
      <c r="GG76" s="325"/>
      <c r="GH76" s="326">
        <f>MAX(FZ76:GD76)</f>
        <v>119</v>
      </c>
      <c r="GI76" s="327"/>
      <c r="GJ76" s="327"/>
      <c r="GK76" s="328"/>
      <c r="GL76" s="329"/>
      <c r="GN76" s="98" t="s">
        <v>87</v>
      </c>
      <c r="GO76" s="225"/>
      <c r="GP76" s="225"/>
      <c r="GQ76" s="225"/>
      <c r="GR76" s="225"/>
      <c r="GS76" s="225"/>
      <c r="GT76" s="324">
        <f>SUM(GO76:GS76)</f>
        <v>0</v>
      </c>
      <c r="GU76" s="324"/>
      <c r="GV76" s="325"/>
      <c r="GW76" s="326">
        <f>MAX(GO76:GS76)</f>
        <v>0</v>
      </c>
      <c r="GX76" s="327"/>
      <c r="GY76" s="327"/>
      <c r="GZ76" s="328"/>
      <c r="HA76" s="329"/>
      <c r="HC76" s="98" t="s">
        <v>87</v>
      </c>
      <c r="HD76" s="225"/>
      <c r="HE76" s="225"/>
      <c r="HF76" s="225"/>
      <c r="HG76" s="225"/>
      <c r="HH76" s="225"/>
      <c r="HI76" s="324">
        <f>SUM(HD76:HH76)</f>
        <v>0</v>
      </c>
      <c r="HJ76" s="324"/>
      <c r="HK76" s="325"/>
      <c r="HL76" s="326">
        <f>MAX(HD76:HH76)</f>
        <v>0</v>
      </c>
      <c r="HM76" s="327"/>
      <c r="HN76" s="327"/>
      <c r="HO76" s="328"/>
      <c r="HP76" s="329"/>
      <c r="HR76" s="98" t="s">
        <v>87</v>
      </c>
      <c r="HS76" s="225"/>
      <c r="HT76" s="225"/>
      <c r="HU76" s="225"/>
      <c r="HV76" s="225"/>
      <c r="HW76" s="225"/>
      <c r="HX76" s="324">
        <f>SUM(HS76:HW76)</f>
        <v>0</v>
      </c>
      <c r="HY76" s="324"/>
      <c r="HZ76" s="325"/>
      <c r="IA76" s="326">
        <f>MAX(HS76:HW76)</f>
        <v>0</v>
      </c>
      <c r="IB76" s="327"/>
      <c r="IC76" s="327"/>
      <c r="ID76" s="328"/>
      <c r="IE76" s="329"/>
      <c r="IG76" s="98" t="s">
        <v>87</v>
      </c>
      <c r="IH76" s="225"/>
      <c r="II76" s="225"/>
      <c r="IJ76" s="225"/>
      <c r="IK76" s="225"/>
      <c r="IL76" s="225"/>
      <c r="IM76" s="324">
        <f>SUM(IH76:IL76)</f>
        <v>0</v>
      </c>
      <c r="IN76" s="324"/>
      <c r="IO76" s="325"/>
      <c r="IP76" s="326">
        <f>MAX(IH76:IL76)</f>
        <v>0</v>
      </c>
      <c r="IQ76" s="327"/>
      <c r="IR76" s="327"/>
      <c r="IS76" s="328"/>
      <c r="IT76" s="329"/>
      <c r="IV76" s="98" t="s">
        <v>87</v>
      </c>
      <c r="IW76" s="225"/>
      <c r="IX76" s="225"/>
      <c r="IY76" s="225"/>
      <c r="IZ76" s="225"/>
      <c r="JA76" s="225"/>
      <c r="JB76" s="324">
        <f>SUM(IW76:JA76)</f>
        <v>0</v>
      </c>
      <c r="JC76" s="324"/>
      <c r="JD76" s="325"/>
      <c r="JE76" s="326">
        <f>MAX(IW76:JA76)</f>
        <v>0</v>
      </c>
      <c r="JF76" s="327"/>
      <c r="JG76" s="327"/>
      <c r="JH76" s="328"/>
      <c r="JI76" s="329"/>
    </row>
    <row r="77" spans="1:269" s="69" customFormat="1">
      <c r="A77" s="241" t="s">
        <v>355</v>
      </c>
      <c r="B77" s="3">
        <f t="shared" ref="B77:C77" si="247">SUM(B75:B76)</f>
        <v>285</v>
      </c>
      <c r="C77" s="3">
        <f t="shared" si="247"/>
        <v>232</v>
      </c>
      <c r="D77" s="3">
        <f t="shared" ref="D77" si="248">SUM(D75:D76)</f>
        <v>235</v>
      </c>
      <c r="E77" s="3">
        <f t="shared" ref="E77" si="249">SUM(E75:E76)</f>
        <v>304</v>
      </c>
      <c r="F77" s="3">
        <f t="shared" ref="F77" si="250">SUM(F75:F76)</f>
        <v>235</v>
      </c>
      <c r="G77" s="296"/>
      <c r="H77" s="3"/>
      <c r="I77" s="270"/>
      <c r="J77" s="143"/>
      <c r="K77" s="3">
        <f>MAX(B77:F77)</f>
        <v>304</v>
      </c>
      <c r="L77" s="3"/>
      <c r="M77" s="220"/>
      <c r="N77" s="281"/>
      <c r="P77" s="241" t="s">
        <v>355</v>
      </c>
      <c r="Q77" s="3">
        <f>SUM(Q75:Q76)</f>
        <v>240</v>
      </c>
      <c r="R77" s="3">
        <f t="shared" ref="R77:U77" si="251">SUM(R75:R76)</f>
        <v>283</v>
      </c>
      <c r="S77" s="3">
        <f t="shared" si="251"/>
        <v>255</v>
      </c>
      <c r="T77" s="3">
        <f t="shared" si="251"/>
        <v>256</v>
      </c>
      <c r="U77" s="3">
        <f t="shared" si="251"/>
        <v>272</v>
      </c>
      <c r="V77" s="296"/>
      <c r="W77" s="3"/>
      <c r="X77" s="270"/>
      <c r="Y77" s="143"/>
      <c r="Z77" s="3">
        <f>MAX(Q77:U77)</f>
        <v>283</v>
      </c>
      <c r="AA77" s="3"/>
      <c r="AB77" s="220"/>
      <c r="AC77" s="281"/>
      <c r="AE77" s="241" t="s">
        <v>355</v>
      </c>
      <c r="AF77" s="3">
        <f>SUM(AF75:AF76)</f>
        <v>257</v>
      </c>
      <c r="AG77" s="3">
        <f t="shared" ref="AG77:AJ77" si="252">SUM(AG75:AG76)</f>
        <v>242</v>
      </c>
      <c r="AH77" s="3">
        <f t="shared" si="252"/>
        <v>290</v>
      </c>
      <c r="AI77" s="3">
        <f t="shared" si="252"/>
        <v>303</v>
      </c>
      <c r="AJ77" s="3">
        <f t="shared" si="252"/>
        <v>276</v>
      </c>
      <c r="AK77" s="296"/>
      <c r="AL77" s="3"/>
      <c r="AM77" s="270"/>
      <c r="AN77" s="143"/>
      <c r="AO77" s="3">
        <f>MAX(AF77:AJ77)</f>
        <v>303</v>
      </c>
      <c r="AP77" s="3"/>
      <c r="AQ77" s="220"/>
      <c r="AR77" s="281"/>
      <c r="AT77" s="241" t="s">
        <v>355</v>
      </c>
      <c r="AU77" s="3">
        <f>SUM(AU75:AU76)</f>
        <v>250</v>
      </c>
      <c r="AV77" s="3">
        <f t="shared" ref="AV77:AY77" si="253">SUM(AV75:AV76)</f>
        <v>278</v>
      </c>
      <c r="AW77" s="3">
        <f t="shared" si="253"/>
        <v>230</v>
      </c>
      <c r="AX77" s="3">
        <f t="shared" si="253"/>
        <v>229</v>
      </c>
      <c r="AY77" s="3">
        <f t="shared" si="253"/>
        <v>251</v>
      </c>
      <c r="AZ77" s="296"/>
      <c r="BA77" s="3"/>
      <c r="BB77" s="270"/>
      <c r="BC77" s="143"/>
      <c r="BD77" s="3">
        <f>MAX(AU77:AY77)</f>
        <v>278</v>
      </c>
      <c r="BE77" s="3"/>
      <c r="BF77" s="220"/>
      <c r="BG77" s="281"/>
      <c r="BI77" s="241" t="s">
        <v>355</v>
      </c>
      <c r="BJ77" s="3">
        <f>SUM(BJ75:BJ76)</f>
        <v>238</v>
      </c>
      <c r="BK77" s="3">
        <f t="shared" ref="BK77:BN77" si="254">SUM(BK75:BK76)</f>
        <v>244</v>
      </c>
      <c r="BL77" s="3">
        <f t="shared" si="254"/>
        <v>289</v>
      </c>
      <c r="BM77" s="3">
        <f t="shared" si="254"/>
        <v>222</v>
      </c>
      <c r="BN77" s="3">
        <f t="shared" si="254"/>
        <v>253</v>
      </c>
      <c r="BO77" s="296"/>
      <c r="BP77" s="3"/>
      <c r="BQ77" s="270"/>
      <c r="BR77" s="143"/>
      <c r="BS77" s="3">
        <f>MAX(BJ77:BN77)</f>
        <v>289</v>
      </c>
      <c r="BT77" s="3"/>
      <c r="BU77" s="220"/>
      <c r="BV77" s="281"/>
      <c r="BX77" s="241" t="s">
        <v>355</v>
      </c>
      <c r="BY77" s="3">
        <f>SUM(BY75:BY76)</f>
        <v>230</v>
      </c>
      <c r="BZ77" s="3">
        <f t="shared" ref="BZ77:CC77" si="255">SUM(BZ75:BZ76)</f>
        <v>228</v>
      </c>
      <c r="CA77" s="3">
        <f t="shared" si="255"/>
        <v>258</v>
      </c>
      <c r="CB77" s="3">
        <f t="shared" si="255"/>
        <v>224</v>
      </c>
      <c r="CC77" s="3">
        <f t="shared" si="255"/>
        <v>278</v>
      </c>
      <c r="CD77" s="296"/>
      <c r="CE77" s="3"/>
      <c r="CF77" s="270"/>
      <c r="CG77" s="143"/>
      <c r="CH77" s="3">
        <f>MAX(BY77:CC77)</f>
        <v>278</v>
      </c>
      <c r="CI77" s="3"/>
      <c r="CJ77" s="220"/>
      <c r="CK77" s="281"/>
      <c r="CM77" s="241" t="s">
        <v>355</v>
      </c>
      <c r="CN77" s="3">
        <f>SUM(CN75:CN76)</f>
        <v>282</v>
      </c>
      <c r="CO77" s="3">
        <f t="shared" ref="CO77:CR77" si="256">SUM(CO75:CO76)</f>
        <v>267</v>
      </c>
      <c r="CP77" s="3">
        <f t="shared" si="256"/>
        <v>248</v>
      </c>
      <c r="CQ77" s="3">
        <f t="shared" si="256"/>
        <v>247</v>
      </c>
      <c r="CR77" s="3">
        <f t="shared" si="256"/>
        <v>242</v>
      </c>
      <c r="CS77" s="296"/>
      <c r="CT77" s="3"/>
      <c r="CU77" s="270"/>
      <c r="CV77" s="143"/>
      <c r="CW77" s="3">
        <f>MAX(CN77:CR77)</f>
        <v>282</v>
      </c>
      <c r="CX77" s="3"/>
      <c r="CY77" s="220"/>
      <c r="CZ77" s="281"/>
      <c r="DB77" s="241" t="s">
        <v>355</v>
      </c>
      <c r="DC77" s="3">
        <f>SUM(DC75:DC76)</f>
        <v>241</v>
      </c>
      <c r="DD77" s="3">
        <f t="shared" ref="DD77:DG77" si="257">SUM(DD75:DD76)</f>
        <v>280</v>
      </c>
      <c r="DE77" s="3">
        <f t="shared" si="257"/>
        <v>258</v>
      </c>
      <c r="DF77" s="3">
        <f t="shared" si="257"/>
        <v>222</v>
      </c>
      <c r="DG77" s="3">
        <f t="shared" si="257"/>
        <v>278</v>
      </c>
      <c r="DH77" s="296"/>
      <c r="DI77" s="3"/>
      <c r="DJ77" s="270"/>
      <c r="DK77" s="143"/>
      <c r="DL77" s="3">
        <f>MAX(DC77:DG77)</f>
        <v>280</v>
      </c>
      <c r="DM77" s="3"/>
      <c r="DN77" s="220"/>
      <c r="DO77" s="281"/>
      <c r="DQ77" s="241" t="s">
        <v>355</v>
      </c>
      <c r="DR77" s="3">
        <f>SUM(DR75:DR76)</f>
        <v>240</v>
      </c>
      <c r="DS77" s="3">
        <f t="shared" ref="DS77:DV77" si="258">SUM(DS75:DS76)</f>
        <v>262</v>
      </c>
      <c r="DT77" s="3">
        <f t="shared" si="258"/>
        <v>262</v>
      </c>
      <c r="DU77" s="3">
        <f t="shared" si="258"/>
        <v>263</v>
      </c>
      <c r="DV77" s="3">
        <f t="shared" si="258"/>
        <v>245</v>
      </c>
      <c r="DW77" s="296"/>
      <c r="DX77" s="3"/>
      <c r="DY77" s="270"/>
      <c r="DZ77" s="143"/>
      <c r="EA77" s="3">
        <f>MAX(DR77:DV77)</f>
        <v>263</v>
      </c>
      <c r="EB77" s="3"/>
      <c r="EC77" s="220"/>
      <c r="ED77" s="281"/>
      <c r="EF77" s="241" t="s">
        <v>355</v>
      </c>
      <c r="EG77" s="3">
        <f>SUM(EG75:EG76)</f>
        <v>219</v>
      </c>
      <c r="EH77" s="3">
        <f t="shared" ref="EH77:EK77" si="259">SUM(EH75:EH76)</f>
        <v>245</v>
      </c>
      <c r="EI77" s="3">
        <f t="shared" si="259"/>
        <v>217</v>
      </c>
      <c r="EJ77" s="3">
        <f t="shared" si="259"/>
        <v>219</v>
      </c>
      <c r="EK77" s="3">
        <f t="shared" si="259"/>
        <v>290</v>
      </c>
      <c r="EL77" s="296"/>
      <c r="EM77" s="3"/>
      <c r="EN77" s="270"/>
      <c r="EO77" s="143"/>
      <c r="EP77" s="3">
        <f>MAX(EG77:EK77)</f>
        <v>290</v>
      </c>
      <c r="EQ77" s="3"/>
      <c r="ER77" s="220"/>
      <c r="ES77" s="281"/>
      <c r="EU77" s="241" t="s">
        <v>355</v>
      </c>
      <c r="EV77" s="3">
        <f>SUM(EV75:EV76)</f>
        <v>264</v>
      </c>
      <c r="EW77" s="3">
        <f t="shared" ref="EW77:EZ77" si="260">SUM(EW75:EW76)</f>
        <v>246</v>
      </c>
      <c r="EX77" s="3">
        <f t="shared" si="260"/>
        <v>222</v>
      </c>
      <c r="EY77" s="3">
        <f t="shared" si="260"/>
        <v>250</v>
      </c>
      <c r="EZ77" s="3">
        <f t="shared" si="260"/>
        <v>237</v>
      </c>
      <c r="FA77" s="296"/>
      <c r="FB77" s="3"/>
      <c r="FC77" s="270"/>
      <c r="FD77" s="143"/>
      <c r="FE77" s="3">
        <f>MAX(EV77:EZ77)</f>
        <v>264</v>
      </c>
      <c r="FF77" s="3"/>
      <c r="FG77" s="220"/>
      <c r="FH77" s="281"/>
      <c r="FJ77" s="241" t="s">
        <v>355</v>
      </c>
      <c r="FK77" s="3">
        <f>SUM(FK75:FK76)</f>
        <v>213</v>
      </c>
      <c r="FL77" s="3">
        <f t="shared" ref="FL77:FO77" si="261">SUM(FL75:FL76)</f>
        <v>223</v>
      </c>
      <c r="FM77" s="3">
        <f t="shared" si="261"/>
        <v>198</v>
      </c>
      <c r="FN77" s="3">
        <f t="shared" si="261"/>
        <v>238</v>
      </c>
      <c r="FO77" s="3">
        <f t="shared" si="261"/>
        <v>233</v>
      </c>
      <c r="FP77" s="296"/>
      <c r="FQ77" s="3"/>
      <c r="FR77" s="270"/>
      <c r="FS77" s="143"/>
      <c r="FT77" s="3">
        <f>MAX(FK77:FO77)</f>
        <v>238</v>
      </c>
      <c r="FU77" s="3"/>
      <c r="FV77" s="220"/>
      <c r="FW77" s="281"/>
      <c r="FY77" s="241" t="s">
        <v>355</v>
      </c>
      <c r="FZ77" s="3">
        <f>SUM(FZ75:FZ76)</f>
        <v>239</v>
      </c>
      <c r="GA77" s="3">
        <f t="shared" ref="GA77:GD77" si="262">SUM(GA75:GA76)</f>
        <v>218</v>
      </c>
      <c r="GB77" s="3">
        <f t="shared" si="262"/>
        <v>215</v>
      </c>
      <c r="GC77" s="3">
        <f t="shared" si="262"/>
        <v>242</v>
      </c>
      <c r="GD77" s="3">
        <f t="shared" si="262"/>
        <v>261</v>
      </c>
      <c r="GE77" s="296"/>
      <c r="GF77" s="3"/>
      <c r="GG77" s="270"/>
      <c r="GH77" s="143"/>
      <c r="GI77" s="3">
        <f>MAX(FZ77:GD77)</f>
        <v>261</v>
      </c>
      <c r="GJ77" s="3"/>
      <c r="GK77" s="220"/>
      <c r="GL77" s="281"/>
      <c r="GN77" s="241" t="s">
        <v>355</v>
      </c>
      <c r="GO77" s="3">
        <f>SUM(GO75:GO76)</f>
        <v>0</v>
      </c>
      <c r="GP77" s="3">
        <f t="shared" ref="GP77:GS77" si="263">SUM(GP75:GP76)</f>
        <v>0</v>
      </c>
      <c r="GQ77" s="3">
        <f t="shared" si="263"/>
        <v>0</v>
      </c>
      <c r="GR77" s="3">
        <f t="shared" si="263"/>
        <v>0</v>
      </c>
      <c r="GS77" s="3">
        <f t="shared" si="263"/>
        <v>0</v>
      </c>
      <c r="GT77" s="296"/>
      <c r="GU77" s="3"/>
      <c r="GV77" s="270"/>
      <c r="GW77" s="143"/>
      <c r="GX77" s="3">
        <f>MAX(GO77:GS77)</f>
        <v>0</v>
      </c>
      <c r="GY77" s="3"/>
      <c r="GZ77" s="220"/>
      <c r="HA77" s="281"/>
      <c r="HC77" s="241" t="s">
        <v>355</v>
      </c>
      <c r="HD77" s="3">
        <f>SUM(HD75:HD76)</f>
        <v>0</v>
      </c>
      <c r="HE77" s="3">
        <f t="shared" ref="HE77:HH77" si="264">SUM(HE75:HE76)</f>
        <v>0</v>
      </c>
      <c r="HF77" s="3">
        <f t="shared" si="264"/>
        <v>0</v>
      </c>
      <c r="HG77" s="3">
        <f t="shared" si="264"/>
        <v>0</v>
      </c>
      <c r="HH77" s="3">
        <f t="shared" si="264"/>
        <v>0</v>
      </c>
      <c r="HI77" s="296"/>
      <c r="HJ77" s="3"/>
      <c r="HK77" s="270"/>
      <c r="HL77" s="143"/>
      <c r="HM77" s="3">
        <f>MAX(HD77:HH77)</f>
        <v>0</v>
      </c>
      <c r="HN77" s="3"/>
      <c r="HO77" s="220"/>
      <c r="HP77" s="281"/>
      <c r="HR77" s="241" t="s">
        <v>355</v>
      </c>
      <c r="HS77" s="3">
        <f>SUM(HS75:HS76)</f>
        <v>0</v>
      </c>
      <c r="HT77" s="3">
        <f t="shared" ref="HT77:HW77" si="265">SUM(HT75:HT76)</f>
        <v>0</v>
      </c>
      <c r="HU77" s="3">
        <f t="shared" si="265"/>
        <v>0</v>
      </c>
      <c r="HV77" s="3">
        <f t="shared" si="265"/>
        <v>0</v>
      </c>
      <c r="HW77" s="3">
        <f t="shared" si="265"/>
        <v>0</v>
      </c>
      <c r="HX77" s="296"/>
      <c r="HY77" s="3"/>
      <c r="HZ77" s="270"/>
      <c r="IA77" s="143"/>
      <c r="IB77" s="3">
        <f>MAX(HS77:HW77)</f>
        <v>0</v>
      </c>
      <c r="IC77" s="3"/>
      <c r="ID77" s="220"/>
      <c r="IE77" s="281"/>
      <c r="IG77" s="241" t="s">
        <v>355</v>
      </c>
      <c r="IH77" s="3">
        <f>SUM(IH75:IH76)</f>
        <v>0</v>
      </c>
      <c r="II77" s="3">
        <f t="shared" ref="II77:IL77" si="266">SUM(II75:II76)</f>
        <v>0</v>
      </c>
      <c r="IJ77" s="3">
        <f t="shared" si="266"/>
        <v>0</v>
      </c>
      <c r="IK77" s="3">
        <f t="shared" si="266"/>
        <v>0</v>
      </c>
      <c r="IL77" s="3">
        <f t="shared" si="266"/>
        <v>0</v>
      </c>
      <c r="IM77" s="296"/>
      <c r="IN77" s="3"/>
      <c r="IO77" s="270"/>
      <c r="IP77" s="143"/>
      <c r="IQ77" s="3">
        <f>MAX(IH77:IL77)</f>
        <v>0</v>
      </c>
      <c r="IR77" s="3"/>
      <c r="IS77" s="220"/>
      <c r="IT77" s="281"/>
      <c r="IV77" s="241" t="s">
        <v>355</v>
      </c>
      <c r="IW77" s="3">
        <f>SUM(IW75:IW76)</f>
        <v>0</v>
      </c>
      <c r="IX77" s="3">
        <f t="shared" ref="IX77:JA77" si="267">SUM(IX75:IX76)</f>
        <v>0</v>
      </c>
      <c r="IY77" s="3">
        <f t="shared" si="267"/>
        <v>0</v>
      </c>
      <c r="IZ77" s="3">
        <f t="shared" si="267"/>
        <v>0</v>
      </c>
      <c r="JA77" s="3">
        <f t="shared" si="267"/>
        <v>0</v>
      </c>
      <c r="JB77" s="296"/>
      <c r="JC77" s="3"/>
      <c r="JD77" s="270"/>
      <c r="JE77" s="143"/>
      <c r="JF77" s="3">
        <f>MAX(IW77:JA77)</f>
        <v>0</v>
      </c>
      <c r="JG77" s="3"/>
      <c r="JH77" s="220"/>
      <c r="JI77" s="281"/>
    </row>
    <row r="78" spans="1:269" s="69" customFormat="1">
      <c r="A78" s="241" t="s">
        <v>355</v>
      </c>
      <c r="B78" s="2"/>
      <c r="C78" s="3"/>
      <c r="D78" s="3"/>
      <c r="E78" s="3"/>
      <c r="F78" s="511" t="s">
        <v>248</v>
      </c>
      <c r="G78" s="512"/>
      <c r="H78" s="213">
        <f>SUM(G75:G76)</f>
        <v>1291</v>
      </c>
      <c r="I78" s="269"/>
      <c r="J78" s="143"/>
      <c r="K78" s="3"/>
      <c r="L78" s="3">
        <f>MAX(H78)</f>
        <v>1291</v>
      </c>
      <c r="M78" s="220"/>
      <c r="N78" s="281"/>
      <c r="P78" s="241" t="s">
        <v>355</v>
      </c>
      <c r="Q78" s="2"/>
      <c r="R78" s="3"/>
      <c r="S78" s="3"/>
      <c r="T78" s="3"/>
      <c r="U78" s="511" t="s">
        <v>248</v>
      </c>
      <c r="V78" s="512"/>
      <c r="W78" s="213">
        <f>SUM(V75:V76)</f>
        <v>1306</v>
      </c>
      <c r="X78" s="269"/>
      <c r="Y78" s="143"/>
      <c r="Z78" s="3"/>
      <c r="AA78" s="3">
        <f>MAX(W78)</f>
        <v>1306</v>
      </c>
      <c r="AB78" s="220"/>
      <c r="AC78" s="281"/>
      <c r="AE78" s="241" t="s">
        <v>355</v>
      </c>
      <c r="AF78" s="2"/>
      <c r="AG78" s="3"/>
      <c r="AH78" s="3"/>
      <c r="AI78" s="3"/>
      <c r="AJ78" s="511" t="s">
        <v>248</v>
      </c>
      <c r="AK78" s="512"/>
      <c r="AL78" s="213">
        <f>SUM(AK75:AK76)</f>
        <v>1368</v>
      </c>
      <c r="AM78" s="269"/>
      <c r="AN78" s="143"/>
      <c r="AO78" s="3"/>
      <c r="AP78" s="3">
        <f>MAX(AL78)</f>
        <v>1368</v>
      </c>
      <c r="AQ78" s="220"/>
      <c r="AR78" s="281"/>
      <c r="AT78" s="241" t="s">
        <v>355</v>
      </c>
      <c r="AU78" s="2"/>
      <c r="AV78" s="3"/>
      <c r="AW78" s="3"/>
      <c r="AX78" s="3"/>
      <c r="AY78" s="511" t="s">
        <v>248</v>
      </c>
      <c r="AZ78" s="512"/>
      <c r="BA78" s="213">
        <f>SUM(AZ75:AZ76)</f>
        <v>1238</v>
      </c>
      <c r="BB78" s="269"/>
      <c r="BC78" s="143"/>
      <c r="BD78" s="3"/>
      <c r="BE78" s="3">
        <f>MAX(BA78)</f>
        <v>1238</v>
      </c>
      <c r="BF78" s="220"/>
      <c r="BG78" s="281"/>
      <c r="BI78" s="241" t="s">
        <v>355</v>
      </c>
      <c r="BJ78" s="2"/>
      <c r="BK78" s="3"/>
      <c r="BL78" s="3"/>
      <c r="BM78" s="3"/>
      <c r="BN78" s="511" t="s">
        <v>248</v>
      </c>
      <c r="BO78" s="512"/>
      <c r="BP78" s="213">
        <f>SUM(BO75:BO76)</f>
        <v>1246</v>
      </c>
      <c r="BQ78" s="269"/>
      <c r="BR78" s="143"/>
      <c r="BS78" s="3"/>
      <c r="BT78" s="3">
        <f>MAX(BP78)</f>
        <v>1246</v>
      </c>
      <c r="BU78" s="220"/>
      <c r="BV78" s="281"/>
      <c r="BX78" s="241" t="s">
        <v>355</v>
      </c>
      <c r="BY78" s="2"/>
      <c r="BZ78" s="3"/>
      <c r="CA78" s="3"/>
      <c r="CB78" s="3"/>
      <c r="CC78" s="511" t="s">
        <v>248</v>
      </c>
      <c r="CD78" s="512"/>
      <c r="CE78" s="213">
        <f>SUM(CD75:CD76)</f>
        <v>1218</v>
      </c>
      <c r="CF78" s="269"/>
      <c r="CG78" s="143"/>
      <c r="CH78" s="3"/>
      <c r="CI78" s="3">
        <f>MAX(CE78)</f>
        <v>1218</v>
      </c>
      <c r="CJ78" s="220"/>
      <c r="CK78" s="281"/>
      <c r="CM78" s="241" t="s">
        <v>355</v>
      </c>
      <c r="CN78" s="2"/>
      <c r="CO78" s="3"/>
      <c r="CP78" s="3"/>
      <c r="CQ78" s="3"/>
      <c r="CR78" s="511" t="s">
        <v>248</v>
      </c>
      <c r="CS78" s="512"/>
      <c r="CT78" s="213">
        <f>SUM(CS75:CS76)</f>
        <v>1286</v>
      </c>
      <c r="CU78" s="269"/>
      <c r="CV78" s="143"/>
      <c r="CW78" s="3"/>
      <c r="CX78" s="3">
        <f>MAX(CT78)</f>
        <v>1286</v>
      </c>
      <c r="CY78" s="220"/>
      <c r="CZ78" s="281"/>
      <c r="DB78" s="241" t="s">
        <v>355</v>
      </c>
      <c r="DC78" s="2"/>
      <c r="DD78" s="3"/>
      <c r="DE78" s="3"/>
      <c r="DF78" s="3"/>
      <c r="DG78" s="511" t="s">
        <v>248</v>
      </c>
      <c r="DH78" s="512"/>
      <c r="DI78" s="213">
        <f>SUM(DH75:DH76)</f>
        <v>1279</v>
      </c>
      <c r="DJ78" s="269"/>
      <c r="DK78" s="143"/>
      <c r="DL78" s="3"/>
      <c r="DM78" s="3">
        <f>MAX(DI78)</f>
        <v>1279</v>
      </c>
      <c r="DN78" s="220"/>
      <c r="DO78" s="281"/>
      <c r="DQ78" s="241" t="s">
        <v>355</v>
      </c>
      <c r="DR78" s="2"/>
      <c r="DS78" s="3"/>
      <c r="DT78" s="3"/>
      <c r="DU78" s="3"/>
      <c r="DV78" s="511" t="s">
        <v>248</v>
      </c>
      <c r="DW78" s="512"/>
      <c r="DX78" s="213">
        <f>SUM(DW75:DW76)</f>
        <v>1272</v>
      </c>
      <c r="DY78" s="269"/>
      <c r="DZ78" s="143"/>
      <c r="EA78" s="3"/>
      <c r="EB78" s="3">
        <f>MAX(DX78)</f>
        <v>1272</v>
      </c>
      <c r="EC78" s="220"/>
      <c r="ED78" s="281"/>
      <c r="EF78" s="241" t="s">
        <v>355</v>
      </c>
      <c r="EG78" s="2"/>
      <c r="EH78" s="3"/>
      <c r="EI78" s="3"/>
      <c r="EJ78" s="3"/>
      <c r="EK78" s="511" t="s">
        <v>248</v>
      </c>
      <c r="EL78" s="512"/>
      <c r="EM78" s="213">
        <f>SUM(EL75:EL76)</f>
        <v>1190</v>
      </c>
      <c r="EN78" s="269"/>
      <c r="EO78" s="143"/>
      <c r="EP78" s="3"/>
      <c r="EQ78" s="3">
        <f>MAX(EM78)</f>
        <v>1190</v>
      </c>
      <c r="ER78" s="220"/>
      <c r="ES78" s="281"/>
      <c r="EU78" s="241" t="s">
        <v>355</v>
      </c>
      <c r="EV78" s="2"/>
      <c r="EW78" s="3"/>
      <c r="EX78" s="3"/>
      <c r="EY78" s="3"/>
      <c r="EZ78" s="511" t="s">
        <v>248</v>
      </c>
      <c r="FA78" s="512"/>
      <c r="FB78" s="213">
        <f>SUM(FA75:FA76)</f>
        <v>1219</v>
      </c>
      <c r="FC78" s="269"/>
      <c r="FD78" s="143"/>
      <c r="FE78" s="3"/>
      <c r="FF78" s="3">
        <f>MAX(FB78)</f>
        <v>1219</v>
      </c>
      <c r="FG78" s="220"/>
      <c r="FH78" s="281"/>
      <c r="FJ78" s="241" t="s">
        <v>355</v>
      </c>
      <c r="FK78" s="2"/>
      <c r="FL78" s="3"/>
      <c r="FM78" s="3"/>
      <c r="FN78" s="3"/>
      <c r="FO78" s="511" t="s">
        <v>248</v>
      </c>
      <c r="FP78" s="512"/>
      <c r="FQ78" s="213">
        <f>SUM(FP75:FP76)</f>
        <v>1105</v>
      </c>
      <c r="FR78" s="269"/>
      <c r="FS78" s="143"/>
      <c r="FT78" s="3"/>
      <c r="FU78" s="3">
        <f>MAX(FQ78)</f>
        <v>1105</v>
      </c>
      <c r="FV78" s="220"/>
      <c r="FW78" s="281"/>
      <c r="FY78" s="241" t="s">
        <v>355</v>
      </c>
      <c r="FZ78" s="2"/>
      <c r="GA78" s="3"/>
      <c r="GB78" s="3"/>
      <c r="GC78" s="3"/>
      <c r="GD78" s="511" t="s">
        <v>248</v>
      </c>
      <c r="GE78" s="512"/>
      <c r="GF78" s="213">
        <f>SUM(GE75:GE76)</f>
        <v>1175</v>
      </c>
      <c r="GG78" s="269"/>
      <c r="GH78" s="143"/>
      <c r="GI78" s="3"/>
      <c r="GJ78" s="3">
        <f>MAX(GF78)</f>
        <v>1175</v>
      </c>
      <c r="GK78" s="220"/>
      <c r="GL78" s="281"/>
      <c r="GN78" s="241" t="s">
        <v>355</v>
      </c>
      <c r="GO78" s="2"/>
      <c r="GP78" s="3"/>
      <c r="GQ78" s="3"/>
      <c r="GR78" s="3"/>
      <c r="GS78" s="511" t="s">
        <v>248</v>
      </c>
      <c r="GT78" s="512"/>
      <c r="GU78" s="213">
        <f>SUM(GT75:GT76)</f>
        <v>0</v>
      </c>
      <c r="GV78" s="269"/>
      <c r="GW78" s="143"/>
      <c r="GX78" s="3"/>
      <c r="GY78" s="3">
        <f>MAX(GU78)</f>
        <v>0</v>
      </c>
      <c r="GZ78" s="220"/>
      <c r="HA78" s="281"/>
      <c r="HC78" s="241" t="s">
        <v>355</v>
      </c>
      <c r="HD78" s="2"/>
      <c r="HE78" s="3"/>
      <c r="HF78" s="3"/>
      <c r="HG78" s="3"/>
      <c r="HH78" s="511" t="s">
        <v>248</v>
      </c>
      <c r="HI78" s="512"/>
      <c r="HJ78" s="213">
        <f>SUM(HI75:HI76)</f>
        <v>0</v>
      </c>
      <c r="HK78" s="269"/>
      <c r="HL78" s="143"/>
      <c r="HM78" s="3"/>
      <c r="HN78" s="3">
        <f>MAX(HJ78)</f>
        <v>0</v>
      </c>
      <c r="HO78" s="220"/>
      <c r="HP78" s="281"/>
      <c r="HR78" s="241" t="s">
        <v>355</v>
      </c>
      <c r="HS78" s="2"/>
      <c r="HT78" s="3"/>
      <c r="HU78" s="3"/>
      <c r="HV78" s="3"/>
      <c r="HW78" s="511" t="s">
        <v>248</v>
      </c>
      <c r="HX78" s="512"/>
      <c r="HY78" s="213">
        <f>SUM(HX75:HX76)</f>
        <v>0</v>
      </c>
      <c r="HZ78" s="269"/>
      <c r="IA78" s="143"/>
      <c r="IB78" s="3"/>
      <c r="IC78" s="3">
        <f>MAX(HY78)</f>
        <v>0</v>
      </c>
      <c r="ID78" s="220"/>
      <c r="IE78" s="281"/>
      <c r="IG78" s="241" t="s">
        <v>355</v>
      </c>
      <c r="IH78" s="2"/>
      <c r="II78" s="3"/>
      <c r="IJ78" s="3"/>
      <c r="IK78" s="3"/>
      <c r="IL78" s="511" t="s">
        <v>248</v>
      </c>
      <c r="IM78" s="512"/>
      <c r="IN78" s="213">
        <f>SUM(IM75:IM76)</f>
        <v>0</v>
      </c>
      <c r="IO78" s="269"/>
      <c r="IP78" s="143"/>
      <c r="IQ78" s="3"/>
      <c r="IR78" s="3">
        <f>MAX(IN78)</f>
        <v>0</v>
      </c>
      <c r="IS78" s="220"/>
      <c r="IT78" s="281"/>
      <c r="IV78" s="241" t="s">
        <v>355</v>
      </c>
      <c r="IW78" s="2"/>
      <c r="IX78" s="3"/>
      <c r="IY78" s="3"/>
      <c r="IZ78" s="3"/>
      <c r="JA78" s="511" t="s">
        <v>248</v>
      </c>
      <c r="JB78" s="512"/>
      <c r="JC78" s="213">
        <f>SUM(JB75:JB76)</f>
        <v>0</v>
      </c>
      <c r="JD78" s="269"/>
      <c r="JE78" s="143"/>
      <c r="JF78" s="3"/>
      <c r="JG78" s="3">
        <f>MAX(JC78)</f>
        <v>0</v>
      </c>
      <c r="JH78" s="220"/>
      <c r="JI78" s="281"/>
    </row>
    <row r="79" spans="1:269" s="69" customFormat="1">
      <c r="A79" s="209"/>
      <c r="B79" s="212"/>
      <c r="C79" s="214"/>
      <c r="D79" s="214"/>
      <c r="E79" s="214"/>
      <c r="F79" s="214"/>
      <c r="G79" s="214"/>
      <c r="H79" s="214"/>
      <c r="I79" s="270"/>
      <c r="J79" s="210"/>
      <c r="K79" s="214"/>
      <c r="L79" s="214"/>
      <c r="M79" s="220"/>
      <c r="N79" s="281"/>
      <c r="P79" s="209"/>
      <c r="Q79" s="212"/>
      <c r="R79" s="214"/>
      <c r="S79" s="214"/>
      <c r="T79" s="214"/>
      <c r="U79" s="214"/>
      <c r="V79" s="214"/>
      <c r="W79" s="214"/>
      <c r="X79" s="270"/>
      <c r="Y79" s="210"/>
      <c r="Z79" s="214"/>
      <c r="AA79" s="214"/>
      <c r="AB79" s="220"/>
      <c r="AC79" s="281"/>
      <c r="AE79" s="209"/>
      <c r="AF79" s="212"/>
      <c r="AG79" s="214"/>
      <c r="AH79" s="214"/>
      <c r="AI79" s="214"/>
      <c r="AJ79" s="214"/>
      <c r="AK79" s="214"/>
      <c r="AL79" s="214"/>
      <c r="AM79" s="270"/>
      <c r="AN79" s="210"/>
      <c r="AO79" s="214"/>
      <c r="AP79" s="214"/>
      <c r="AQ79" s="220"/>
      <c r="AR79" s="281"/>
      <c r="AT79" s="209"/>
      <c r="AU79" s="212"/>
      <c r="AV79" s="214"/>
      <c r="AW79" s="214"/>
      <c r="AX79" s="214"/>
      <c r="AY79" s="214"/>
      <c r="AZ79" s="214"/>
      <c r="BA79" s="214"/>
      <c r="BB79" s="270"/>
      <c r="BC79" s="210"/>
      <c r="BD79" s="214"/>
      <c r="BE79" s="214"/>
      <c r="BF79" s="220"/>
      <c r="BG79" s="281"/>
      <c r="BI79" s="209"/>
      <c r="BJ79" s="212"/>
      <c r="BK79" s="214"/>
      <c r="BL79" s="214"/>
      <c r="BM79" s="214"/>
      <c r="BN79" s="214"/>
      <c r="BO79" s="214"/>
      <c r="BP79" s="214"/>
      <c r="BQ79" s="270"/>
      <c r="BR79" s="210"/>
      <c r="BS79" s="214"/>
      <c r="BT79" s="214"/>
      <c r="BU79" s="220"/>
      <c r="BV79" s="281"/>
      <c r="BX79" s="209"/>
      <c r="BY79" s="212"/>
      <c r="BZ79" s="214"/>
      <c r="CA79" s="214"/>
      <c r="CB79" s="214"/>
      <c r="CC79" s="214"/>
      <c r="CD79" s="214"/>
      <c r="CE79" s="214"/>
      <c r="CF79" s="270"/>
      <c r="CG79" s="210"/>
      <c r="CH79" s="214"/>
      <c r="CI79" s="214"/>
      <c r="CJ79" s="220"/>
      <c r="CK79" s="281"/>
      <c r="CM79" s="209"/>
      <c r="CN79" s="212"/>
      <c r="CO79" s="214"/>
      <c r="CP79" s="214"/>
      <c r="CQ79" s="214"/>
      <c r="CR79" s="214"/>
      <c r="CS79" s="214"/>
      <c r="CT79" s="214"/>
      <c r="CU79" s="270"/>
      <c r="CV79" s="210"/>
      <c r="CW79" s="214"/>
      <c r="CX79" s="214"/>
      <c r="CY79" s="220"/>
      <c r="CZ79" s="281"/>
      <c r="DB79" s="209"/>
      <c r="DC79" s="212"/>
      <c r="DD79" s="214"/>
      <c r="DE79" s="214"/>
      <c r="DF79" s="214"/>
      <c r="DG79" s="214"/>
      <c r="DH79" s="214"/>
      <c r="DI79" s="214"/>
      <c r="DJ79" s="270"/>
      <c r="DK79" s="210"/>
      <c r="DL79" s="214"/>
      <c r="DM79" s="214"/>
      <c r="DN79" s="220"/>
      <c r="DO79" s="281"/>
      <c r="DQ79" s="209"/>
      <c r="DR79" s="212"/>
      <c r="DS79" s="214"/>
      <c r="DT79" s="214"/>
      <c r="DU79" s="214"/>
      <c r="DV79" s="214"/>
      <c r="DW79" s="214"/>
      <c r="DX79" s="214"/>
      <c r="DY79" s="270"/>
      <c r="DZ79" s="210"/>
      <c r="EA79" s="214"/>
      <c r="EB79" s="214"/>
      <c r="EC79" s="220"/>
      <c r="ED79" s="281"/>
      <c r="EF79" s="209"/>
      <c r="EG79" s="212"/>
      <c r="EH79" s="214"/>
      <c r="EI79" s="214"/>
      <c r="EJ79" s="214"/>
      <c r="EK79" s="214"/>
      <c r="EL79" s="214"/>
      <c r="EM79" s="214"/>
      <c r="EN79" s="270"/>
      <c r="EO79" s="210"/>
      <c r="EP79" s="214"/>
      <c r="EQ79" s="214"/>
      <c r="ER79" s="220"/>
      <c r="ES79" s="281"/>
      <c r="EU79" s="209"/>
      <c r="EV79" s="212"/>
      <c r="EW79" s="214"/>
      <c r="EX79" s="214"/>
      <c r="EY79" s="214"/>
      <c r="EZ79" s="214"/>
      <c r="FA79" s="214"/>
      <c r="FB79" s="214"/>
      <c r="FC79" s="270"/>
      <c r="FD79" s="210"/>
      <c r="FE79" s="214"/>
      <c r="FF79" s="214"/>
      <c r="FG79" s="220"/>
      <c r="FH79" s="281"/>
      <c r="FJ79" s="209"/>
      <c r="FK79" s="212"/>
      <c r="FL79" s="214"/>
      <c r="FM79" s="214"/>
      <c r="FN79" s="214"/>
      <c r="FO79" s="214"/>
      <c r="FP79" s="214"/>
      <c r="FQ79" s="214"/>
      <c r="FR79" s="270"/>
      <c r="FS79" s="210"/>
      <c r="FT79" s="214"/>
      <c r="FU79" s="214"/>
      <c r="FV79" s="220"/>
      <c r="FW79" s="281"/>
      <c r="FY79" s="209"/>
      <c r="FZ79" s="212"/>
      <c r="GA79" s="214"/>
      <c r="GB79" s="214"/>
      <c r="GC79" s="214"/>
      <c r="GD79" s="214"/>
      <c r="GE79" s="214"/>
      <c r="GF79" s="214"/>
      <c r="GG79" s="270"/>
      <c r="GH79" s="210"/>
      <c r="GI79" s="214"/>
      <c r="GJ79" s="214"/>
      <c r="GK79" s="220"/>
      <c r="GL79" s="281"/>
      <c r="GN79" s="209"/>
      <c r="GO79" s="212"/>
      <c r="GP79" s="214"/>
      <c r="GQ79" s="214"/>
      <c r="GR79" s="214"/>
      <c r="GS79" s="214"/>
      <c r="GT79" s="214"/>
      <c r="GU79" s="214"/>
      <c r="GV79" s="270"/>
      <c r="GW79" s="210"/>
      <c r="GX79" s="214"/>
      <c r="GY79" s="214"/>
      <c r="GZ79" s="220"/>
      <c r="HA79" s="281"/>
      <c r="HC79" s="209"/>
      <c r="HD79" s="212"/>
      <c r="HE79" s="214"/>
      <c r="HF79" s="214"/>
      <c r="HG79" s="214"/>
      <c r="HH79" s="214"/>
      <c r="HI79" s="214"/>
      <c r="HJ79" s="214"/>
      <c r="HK79" s="270"/>
      <c r="HL79" s="210"/>
      <c r="HM79" s="214"/>
      <c r="HN79" s="214"/>
      <c r="HO79" s="220"/>
      <c r="HP79" s="281"/>
      <c r="HR79" s="209"/>
      <c r="HS79" s="212"/>
      <c r="HT79" s="214"/>
      <c r="HU79" s="214"/>
      <c r="HV79" s="214"/>
      <c r="HW79" s="214"/>
      <c r="HX79" s="214"/>
      <c r="HY79" s="214"/>
      <c r="HZ79" s="270"/>
      <c r="IA79" s="210"/>
      <c r="IB79" s="214"/>
      <c r="IC79" s="214"/>
      <c r="ID79" s="220"/>
      <c r="IE79" s="281"/>
      <c r="IG79" s="209"/>
      <c r="IH79" s="212"/>
      <c r="II79" s="214"/>
      <c r="IJ79" s="214"/>
      <c r="IK79" s="214"/>
      <c r="IL79" s="214"/>
      <c r="IM79" s="214"/>
      <c r="IN79" s="214"/>
      <c r="IO79" s="270"/>
      <c r="IP79" s="210"/>
      <c r="IQ79" s="214"/>
      <c r="IR79" s="214"/>
      <c r="IS79" s="220"/>
      <c r="IT79" s="281"/>
      <c r="IV79" s="209"/>
      <c r="IW79" s="212"/>
      <c r="IX79" s="214"/>
      <c r="IY79" s="214"/>
      <c r="IZ79" s="214"/>
      <c r="JA79" s="214"/>
      <c r="JB79" s="214"/>
      <c r="JC79" s="214"/>
      <c r="JD79" s="270"/>
      <c r="JE79" s="210"/>
      <c r="JF79" s="214"/>
      <c r="JG79" s="214"/>
      <c r="JH79" s="220"/>
      <c r="JI79" s="281"/>
    </row>
    <row r="80" spans="1:269">
      <c r="A80" s="208" t="s">
        <v>334</v>
      </c>
      <c r="B80" s="2"/>
      <c r="C80" s="3"/>
      <c r="D80" s="3"/>
      <c r="E80" s="3"/>
      <c r="F80" s="3"/>
      <c r="G80" s="3"/>
      <c r="H80" s="3"/>
      <c r="I80" s="270"/>
      <c r="J80" s="143"/>
      <c r="K80" s="3"/>
      <c r="L80" s="3"/>
      <c r="M80" s="220"/>
      <c r="N80" s="281"/>
      <c r="P80" s="208" t="s">
        <v>334</v>
      </c>
      <c r="Q80" s="2"/>
      <c r="R80" s="3"/>
      <c r="S80" s="3"/>
      <c r="T80" s="3"/>
      <c r="U80" s="3"/>
      <c r="V80" s="3"/>
      <c r="W80" s="3"/>
      <c r="X80" s="270"/>
      <c r="Y80" s="143"/>
      <c r="Z80" s="3"/>
      <c r="AA80" s="3"/>
      <c r="AB80" s="220"/>
      <c r="AC80" s="281"/>
      <c r="AE80" s="208" t="s">
        <v>334</v>
      </c>
      <c r="AF80" s="2"/>
      <c r="AG80" s="3"/>
      <c r="AH80" s="3"/>
      <c r="AI80" s="3"/>
      <c r="AJ80" s="3"/>
      <c r="AK80" s="3"/>
      <c r="AL80" s="3"/>
      <c r="AM80" s="270"/>
      <c r="AN80" s="143"/>
      <c r="AO80" s="3"/>
      <c r="AP80" s="3"/>
      <c r="AQ80" s="220"/>
      <c r="AR80" s="281"/>
      <c r="AT80" s="208" t="s">
        <v>334</v>
      </c>
      <c r="AU80" s="2"/>
      <c r="AV80" s="3"/>
      <c r="AW80" s="3"/>
      <c r="AX80" s="3"/>
      <c r="AY80" s="3"/>
      <c r="AZ80" s="3"/>
      <c r="BA80" s="3"/>
      <c r="BB80" s="270"/>
      <c r="BC80" s="143"/>
      <c r="BD80" s="3"/>
      <c r="BE80" s="3"/>
      <c r="BF80" s="220"/>
      <c r="BG80" s="281"/>
      <c r="BI80" s="208" t="s">
        <v>334</v>
      </c>
      <c r="BJ80" s="2"/>
      <c r="BK80" s="3"/>
      <c r="BL80" s="3"/>
      <c r="BM80" s="3"/>
      <c r="BN80" s="3"/>
      <c r="BO80" s="3"/>
      <c r="BP80" s="3"/>
      <c r="BQ80" s="270"/>
      <c r="BR80" s="143"/>
      <c r="BS80" s="3"/>
      <c r="BT80" s="3"/>
      <c r="BU80" s="220"/>
      <c r="BV80" s="281"/>
      <c r="BX80" s="208" t="s">
        <v>334</v>
      </c>
      <c r="BY80" s="2"/>
      <c r="BZ80" s="3"/>
      <c r="CA80" s="3"/>
      <c r="CB80" s="3"/>
      <c r="CC80" s="3"/>
      <c r="CD80" s="3"/>
      <c r="CE80" s="3"/>
      <c r="CF80" s="270"/>
      <c r="CG80" s="143"/>
      <c r="CH80" s="3"/>
      <c r="CI80" s="3"/>
      <c r="CJ80" s="220"/>
      <c r="CK80" s="281"/>
      <c r="CM80" s="208" t="s">
        <v>334</v>
      </c>
      <c r="CN80" s="2"/>
      <c r="CO80" s="3"/>
      <c r="CP80" s="3"/>
      <c r="CQ80" s="3"/>
      <c r="CR80" s="3"/>
      <c r="CS80" s="3"/>
      <c r="CT80" s="3"/>
      <c r="CU80" s="270"/>
      <c r="CV80" s="143"/>
      <c r="CW80" s="3"/>
      <c r="CX80" s="3"/>
      <c r="CY80" s="220"/>
      <c r="CZ80" s="281"/>
      <c r="DB80" s="208" t="s">
        <v>334</v>
      </c>
      <c r="DC80" s="2"/>
      <c r="DD80" s="3"/>
      <c r="DE80" s="3"/>
      <c r="DF80" s="3"/>
      <c r="DG80" s="3"/>
      <c r="DH80" s="3"/>
      <c r="DI80" s="3"/>
      <c r="DJ80" s="270"/>
      <c r="DK80" s="143"/>
      <c r="DL80" s="3"/>
      <c r="DM80" s="3"/>
      <c r="DN80" s="220"/>
      <c r="DO80" s="281"/>
      <c r="DQ80" s="208" t="s">
        <v>334</v>
      </c>
      <c r="DR80" s="2"/>
      <c r="DS80" s="3"/>
      <c r="DT80" s="3"/>
      <c r="DU80" s="3"/>
      <c r="DV80" s="3"/>
      <c r="DW80" s="3"/>
      <c r="DX80" s="3"/>
      <c r="DY80" s="270"/>
      <c r="DZ80" s="143"/>
      <c r="EA80" s="3"/>
      <c r="EB80" s="3"/>
      <c r="EC80" s="220"/>
      <c r="ED80" s="281"/>
      <c r="EF80" s="208" t="s">
        <v>334</v>
      </c>
      <c r="EG80" s="2"/>
      <c r="EH80" s="3"/>
      <c r="EI80" s="3"/>
      <c r="EJ80" s="3"/>
      <c r="EK80" s="3"/>
      <c r="EL80" s="3"/>
      <c r="EM80" s="3"/>
      <c r="EN80" s="270"/>
      <c r="EO80" s="143"/>
      <c r="EP80" s="3"/>
      <c r="EQ80" s="3"/>
      <c r="ER80" s="220"/>
      <c r="ES80" s="281"/>
      <c r="EU80" s="208" t="s">
        <v>334</v>
      </c>
      <c r="EV80" s="2"/>
      <c r="EW80" s="3"/>
      <c r="EX80" s="3"/>
      <c r="EY80" s="3"/>
      <c r="EZ80" s="3"/>
      <c r="FA80" s="3"/>
      <c r="FB80" s="3"/>
      <c r="FC80" s="270"/>
      <c r="FD80" s="143"/>
      <c r="FE80" s="3"/>
      <c r="FF80" s="3"/>
      <c r="FG80" s="220"/>
      <c r="FH80" s="281"/>
      <c r="FJ80" s="208" t="s">
        <v>334</v>
      </c>
      <c r="FK80" s="2"/>
      <c r="FL80" s="3"/>
      <c r="FM80" s="3"/>
      <c r="FN80" s="3"/>
      <c r="FO80" s="3"/>
      <c r="FP80" s="3"/>
      <c r="FQ80" s="3"/>
      <c r="FR80" s="270"/>
      <c r="FS80" s="143"/>
      <c r="FT80" s="3"/>
      <c r="FU80" s="3"/>
      <c r="FV80" s="220"/>
      <c r="FW80" s="281"/>
      <c r="FY80" s="208" t="s">
        <v>334</v>
      </c>
      <c r="FZ80" s="2"/>
      <c r="GA80" s="3"/>
      <c r="GB80" s="3"/>
      <c r="GC80" s="3"/>
      <c r="GD80" s="3"/>
      <c r="GE80" s="3"/>
      <c r="GF80" s="3"/>
      <c r="GG80" s="270"/>
      <c r="GH80" s="143"/>
      <c r="GI80" s="3"/>
      <c r="GJ80" s="3"/>
      <c r="GK80" s="220"/>
      <c r="GL80" s="281"/>
      <c r="GN80" s="208" t="s">
        <v>334</v>
      </c>
      <c r="GO80" s="2"/>
      <c r="GP80" s="3"/>
      <c r="GQ80" s="3"/>
      <c r="GR80" s="3"/>
      <c r="GS80" s="3"/>
      <c r="GT80" s="3"/>
      <c r="GU80" s="3"/>
      <c r="GV80" s="270"/>
      <c r="GW80" s="143"/>
      <c r="GX80" s="3"/>
      <c r="GY80" s="3"/>
      <c r="GZ80" s="220"/>
      <c r="HA80" s="281"/>
      <c r="HC80" s="208" t="s">
        <v>334</v>
      </c>
      <c r="HD80" s="2"/>
      <c r="HE80" s="3"/>
      <c r="HF80" s="3"/>
      <c r="HG80" s="3"/>
      <c r="HH80" s="3"/>
      <c r="HI80" s="3"/>
      <c r="HJ80" s="3"/>
      <c r="HK80" s="270"/>
      <c r="HL80" s="143"/>
      <c r="HM80" s="3"/>
      <c r="HN80" s="3"/>
      <c r="HO80" s="220"/>
      <c r="HP80" s="281"/>
      <c r="HR80" s="208" t="s">
        <v>334</v>
      </c>
      <c r="HS80" s="2"/>
      <c r="HT80" s="3"/>
      <c r="HU80" s="3"/>
      <c r="HV80" s="3"/>
      <c r="HW80" s="3"/>
      <c r="HX80" s="3"/>
      <c r="HY80" s="3"/>
      <c r="HZ80" s="270"/>
      <c r="IA80" s="143"/>
      <c r="IB80" s="3"/>
      <c r="IC80" s="3"/>
      <c r="ID80" s="220"/>
      <c r="IE80" s="281"/>
      <c r="IG80" s="208" t="s">
        <v>334</v>
      </c>
      <c r="IH80" s="2"/>
      <c r="II80" s="3"/>
      <c r="IJ80" s="3"/>
      <c r="IK80" s="3"/>
      <c r="IL80" s="3"/>
      <c r="IM80" s="3"/>
      <c r="IN80" s="3"/>
      <c r="IO80" s="270"/>
      <c r="IP80" s="143"/>
      <c r="IQ80" s="3"/>
      <c r="IR80" s="3"/>
      <c r="IS80" s="220"/>
      <c r="IT80" s="281"/>
      <c r="IV80" s="208" t="s">
        <v>334</v>
      </c>
      <c r="IW80" s="2"/>
      <c r="IX80" s="3"/>
      <c r="IY80" s="3"/>
      <c r="IZ80" s="3"/>
      <c r="JA80" s="3"/>
      <c r="JB80" s="3"/>
      <c r="JC80" s="3"/>
      <c r="JD80" s="270"/>
      <c r="JE80" s="143"/>
      <c r="JF80" s="3"/>
      <c r="JG80" s="3"/>
      <c r="JH80" s="220"/>
      <c r="JI80" s="281"/>
    </row>
    <row r="81" spans="1:269" s="69" customFormat="1">
      <c r="A81" s="98" t="s">
        <v>88</v>
      </c>
      <c r="B81" s="225">
        <v>91</v>
      </c>
      <c r="C81" s="225">
        <v>120</v>
      </c>
      <c r="D81" s="225">
        <v>140</v>
      </c>
      <c r="E81" s="225">
        <v>101</v>
      </c>
      <c r="F81" s="225">
        <v>114</v>
      </c>
      <c r="G81" s="102">
        <f>SUM(B81:F81)</f>
        <v>566</v>
      </c>
      <c r="H81" s="102"/>
      <c r="I81" s="267"/>
      <c r="J81" s="206">
        <f>MAX(B81:F81)</f>
        <v>140</v>
      </c>
      <c r="K81" s="3"/>
      <c r="L81" s="3"/>
      <c r="M81" s="220"/>
      <c r="N81" s="281"/>
      <c r="P81" s="98" t="s">
        <v>88</v>
      </c>
      <c r="Q81" s="225">
        <v>100</v>
      </c>
      <c r="R81" s="225">
        <v>96</v>
      </c>
      <c r="S81" s="225">
        <v>105</v>
      </c>
      <c r="T81" s="225">
        <v>126</v>
      </c>
      <c r="U81" s="225">
        <v>111</v>
      </c>
      <c r="V81" s="102">
        <f>SUM(Q81:U81)</f>
        <v>538</v>
      </c>
      <c r="W81" s="102"/>
      <c r="X81" s="267"/>
      <c r="Y81" s="206">
        <f>MAX(Q81:U81)</f>
        <v>126</v>
      </c>
      <c r="Z81" s="3"/>
      <c r="AA81" s="3"/>
      <c r="AB81" s="220"/>
      <c r="AC81" s="281"/>
      <c r="AE81" s="98" t="s">
        <v>88</v>
      </c>
      <c r="AF81" s="225">
        <v>99</v>
      </c>
      <c r="AG81" s="225">
        <v>135</v>
      </c>
      <c r="AH81" s="225">
        <v>110</v>
      </c>
      <c r="AI81" s="225">
        <v>127</v>
      </c>
      <c r="AJ81" s="225">
        <v>126</v>
      </c>
      <c r="AK81" s="102">
        <f>SUM(AF81:AJ81)</f>
        <v>597</v>
      </c>
      <c r="AL81" s="102"/>
      <c r="AM81" s="267"/>
      <c r="AN81" s="206">
        <f>MAX(AF81:AJ81)</f>
        <v>135</v>
      </c>
      <c r="AO81" s="3"/>
      <c r="AP81" s="3"/>
      <c r="AQ81" s="220"/>
      <c r="AR81" s="281"/>
      <c r="AT81" s="98" t="s">
        <v>88</v>
      </c>
      <c r="AU81" s="225">
        <v>88</v>
      </c>
      <c r="AV81" s="225">
        <v>93</v>
      </c>
      <c r="AW81" s="225">
        <v>130</v>
      </c>
      <c r="AX81" s="225">
        <v>137</v>
      </c>
      <c r="AY81" s="225">
        <v>124</v>
      </c>
      <c r="AZ81" s="102">
        <f>SUM(AU81:AY81)</f>
        <v>572</v>
      </c>
      <c r="BA81" s="102"/>
      <c r="BB81" s="267"/>
      <c r="BC81" s="206">
        <f>MAX(AU81:AY81)</f>
        <v>137</v>
      </c>
      <c r="BD81" s="3"/>
      <c r="BE81" s="3"/>
      <c r="BF81" s="220"/>
      <c r="BG81" s="281"/>
      <c r="BI81" s="98" t="s">
        <v>88</v>
      </c>
      <c r="BJ81" s="225">
        <v>106</v>
      </c>
      <c r="BK81" s="225">
        <v>119</v>
      </c>
      <c r="BL81" s="225">
        <v>96</v>
      </c>
      <c r="BM81" s="225">
        <v>98</v>
      </c>
      <c r="BN81" s="225">
        <v>99</v>
      </c>
      <c r="BO81" s="102">
        <f>SUM(BJ81:BN81)</f>
        <v>518</v>
      </c>
      <c r="BP81" s="102"/>
      <c r="BQ81" s="267"/>
      <c r="BR81" s="206">
        <f>MAX(BJ81:BN81)</f>
        <v>119</v>
      </c>
      <c r="BS81" s="3"/>
      <c r="BT81" s="3"/>
      <c r="BU81" s="220"/>
      <c r="BV81" s="281"/>
      <c r="BX81" s="98" t="s">
        <v>88</v>
      </c>
      <c r="BY81" s="225">
        <v>93</v>
      </c>
      <c r="BZ81" s="225">
        <v>117</v>
      </c>
      <c r="CA81" s="225">
        <v>107</v>
      </c>
      <c r="CB81" s="225">
        <v>110</v>
      </c>
      <c r="CC81" s="225">
        <v>97</v>
      </c>
      <c r="CD81" s="102">
        <f>SUM(BY81:CC81)</f>
        <v>524</v>
      </c>
      <c r="CE81" s="102"/>
      <c r="CF81" s="267"/>
      <c r="CG81" s="206">
        <f>MAX(BY81:CC81)</f>
        <v>117</v>
      </c>
      <c r="CH81" s="3"/>
      <c r="CI81" s="3"/>
      <c r="CJ81" s="220"/>
      <c r="CK81" s="281"/>
      <c r="CM81" s="98" t="s">
        <v>88</v>
      </c>
      <c r="CN81" s="225">
        <v>119</v>
      </c>
      <c r="CO81" s="225">
        <v>114</v>
      </c>
      <c r="CP81" s="225">
        <v>118</v>
      </c>
      <c r="CQ81" s="225">
        <v>101</v>
      </c>
      <c r="CR81" s="225">
        <v>107</v>
      </c>
      <c r="CS81" s="102">
        <f>SUM(CN81:CR81)</f>
        <v>559</v>
      </c>
      <c r="CT81" s="102"/>
      <c r="CU81" s="267"/>
      <c r="CV81" s="206">
        <f>MAX(CN81:CR81)</f>
        <v>119</v>
      </c>
      <c r="CW81" s="3"/>
      <c r="CX81" s="3"/>
      <c r="CY81" s="220"/>
      <c r="CZ81" s="281"/>
      <c r="DB81" s="98" t="s">
        <v>88</v>
      </c>
      <c r="DC81" s="225">
        <v>117</v>
      </c>
      <c r="DD81" s="225">
        <v>97</v>
      </c>
      <c r="DE81" s="225">
        <v>104</v>
      </c>
      <c r="DF81" s="225">
        <v>120</v>
      </c>
      <c r="DG81" s="225">
        <v>108</v>
      </c>
      <c r="DH81" s="102">
        <f>SUM(DC81:DG81)</f>
        <v>546</v>
      </c>
      <c r="DI81" s="102"/>
      <c r="DJ81" s="267"/>
      <c r="DK81" s="206">
        <f>MAX(DC81:DG81)</f>
        <v>120</v>
      </c>
      <c r="DL81" s="3"/>
      <c r="DM81" s="3"/>
      <c r="DN81" s="220"/>
      <c r="DO81" s="281"/>
      <c r="DQ81" s="98" t="s">
        <v>88</v>
      </c>
      <c r="DR81" s="225">
        <v>107</v>
      </c>
      <c r="DS81" s="225">
        <v>121</v>
      </c>
      <c r="DT81" s="225">
        <v>107</v>
      </c>
      <c r="DU81" s="225">
        <v>111</v>
      </c>
      <c r="DV81" s="225">
        <v>123</v>
      </c>
      <c r="DW81" s="102">
        <f>SUM(DR81:DV81)</f>
        <v>569</v>
      </c>
      <c r="DX81" s="102"/>
      <c r="DY81" s="267"/>
      <c r="DZ81" s="206">
        <f>MAX(DR81:DV81)</f>
        <v>123</v>
      </c>
      <c r="EA81" s="3"/>
      <c r="EB81" s="3"/>
      <c r="EC81" s="220"/>
      <c r="ED81" s="281"/>
      <c r="EF81" s="98" t="s">
        <v>88</v>
      </c>
      <c r="EG81" s="225">
        <v>121</v>
      </c>
      <c r="EH81" s="225">
        <v>137</v>
      </c>
      <c r="EI81" s="225">
        <v>111</v>
      </c>
      <c r="EJ81" s="225">
        <v>101</v>
      </c>
      <c r="EK81" s="225">
        <v>120</v>
      </c>
      <c r="EL81" s="102">
        <f>SUM(EG81:EK81)</f>
        <v>590</v>
      </c>
      <c r="EM81" s="102"/>
      <c r="EN81" s="267"/>
      <c r="EO81" s="206">
        <f>MAX(EG81:EK81)</f>
        <v>137</v>
      </c>
      <c r="EP81" s="3"/>
      <c r="EQ81" s="3"/>
      <c r="ER81" s="220"/>
      <c r="ES81" s="281"/>
      <c r="EU81" s="98" t="s">
        <v>88</v>
      </c>
      <c r="EV81" s="225">
        <v>124</v>
      </c>
      <c r="EW81" s="225">
        <v>138</v>
      </c>
      <c r="EX81" s="225">
        <v>132</v>
      </c>
      <c r="EY81" s="225">
        <v>121</v>
      </c>
      <c r="EZ81" s="225">
        <v>125</v>
      </c>
      <c r="FA81" s="102">
        <f>SUM(EV81:EZ81)</f>
        <v>640</v>
      </c>
      <c r="FB81" s="102"/>
      <c r="FC81" s="267"/>
      <c r="FD81" s="206">
        <f>MAX(EV81:EZ81)</f>
        <v>138</v>
      </c>
      <c r="FE81" s="3"/>
      <c r="FF81" s="3"/>
      <c r="FG81" s="220"/>
      <c r="FH81" s="281"/>
      <c r="FJ81" s="98" t="s">
        <v>88</v>
      </c>
      <c r="FK81" s="225">
        <v>109</v>
      </c>
      <c r="FL81" s="225">
        <v>102</v>
      </c>
      <c r="FM81" s="225">
        <v>106</v>
      </c>
      <c r="FN81" s="225">
        <v>99</v>
      </c>
      <c r="FO81" s="225">
        <v>115</v>
      </c>
      <c r="FP81" s="102">
        <f>SUM(FK81:FO81)</f>
        <v>531</v>
      </c>
      <c r="FQ81" s="102"/>
      <c r="FR81" s="267"/>
      <c r="FS81" s="206">
        <f>MAX(FK81:FO81)</f>
        <v>115</v>
      </c>
      <c r="FT81" s="3"/>
      <c r="FU81" s="3"/>
      <c r="FV81" s="220"/>
      <c r="FW81" s="281"/>
      <c r="FY81" s="98" t="s">
        <v>88</v>
      </c>
      <c r="FZ81" s="225">
        <v>106</v>
      </c>
      <c r="GA81" s="225">
        <v>97</v>
      </c>
      <c r="GB81" s="225">
        <v>101</v>
      </c>
      <c r="GC81" s="225">
        <v>102</v>
      </c>
      <c r="GD81" s="225">
        <v>116</v>
      </c>
      <c r="GE81" s="102">
        <f>SUM(FZ81:GD81)</f>
        <v>522</v>
      </c>
      <c r="GF81" s="102"/>
      <c r="GG81" s="267"/>
      <c r="GH81" s="206">
        <f>MAX(FZ81:GD81)</f>
        <v>116</v>
      </c>
      <c r="GI81" s="3"/>
      <c r="GJ81" s="3"/>
      <c r="GK81" s="220"/>
      <c r="GL81" s="281"/>
      <c r="GN81" s="98" t="s">
        <v>88</v>
      </c>
      <c r="GO81" s="225"/>
      <c r="GP81" s="225"/>
      <c r="GQ81" s="225"/>
      <c r="GR81" s="225"/>
      <c r="GS81" s="225"/>
      <c r="GT81" s="102">
        <f>SUM(GO81:GS81)</f>
        <v>0</v>
      </c>
      <c r="GU81" s="102"/>
      <c r="GV81" s="267"/>
      <c r="GW81" s="206">
        <f>MAX(GO81:GS81)</f>
        <v>0</v>
      </c>
      <c r="GX81" s="3"/>
      <c r="GY81" s="3"/>
      <c r="GZ81" s="220"/>
      <c r="HA81" s="281"/>
      <c r="HC81" s="98" t="s">
        <v>88</v>
      </c>
      <c r="HD81" s="225"/>
      <c r="HE81" s="225"/>
      <c r="HF81" s="225"/>
      <c r="HG81" s="225"/>
      <c r="HH81" s="225"/>
      <c r="HI81" s="102">
        <f>SUM(HD81:HH81)</f>
        <v>0</v>
      </c>
      <c r="HJ81" s="102"/>
      <c r="HK81" s="267"/>
      <c r="HL81" s="206">
        <f>MAX(HD81:HH81)</f>
        <v>0</v>
      </c>
      <c r="HM81" s="3"/>
      <c r="HN81" s="3"/>
      <c r="HO81" s="220"/>
      <c r="HP81" s="281"/>
      <c r="HR81" s="98" t="s">
        <v>88</v>
      </c>
      <c r="HS81" s="225"/>
      <c r="HT81" s="225"/>
      <c r="HU81" s="225"/>
      <c r="HV81" s="225"/>
      <c r="HW81" s="225"/>
      <c r="HX81" s="102">
        <f>SUM(HS81:HW81)</f>
        <v>0</v>
      </c>
      <c r="HY81" s="102"/>
      <c r="HZ81" s="267"/>
      <c r="IA81" s="206">
        <f>MAX(HS81:HW81)</f>
        <v>0</v>
      </c>
      <c r="IB81" s="3"/>
      <c r="IC81" s="3"/>
      <c r="ID81" s="220"/>
      <c r="IE81" s="281"/>
      <c r="IG81" s="98" t="s">
        <v>88</v>
      </c>
      <c r="IH81" s="225"/>
      <c r="II81" s="225"/>
      <c r="IJ81" s="225"/>
      <c r="IK81" s="225"/>
      <c r="IL81" s="225"/>
      <c r="IM81" s="102">
        <f>SUM(IH81:IL81)</f>
        <v>0</v>
      </c>
      <c r="IN81" s="102"/>
      <c r="IO81" s="267"/>
      <c r="IP81" s="206">
        <f>MAX(IH81:IL81)</f>
        <v>0</v>
      </c>
      <c r="IQ81" s="3"/>
      <c r="IR81" s="3"/>
      <c r="IS81" s="220"/>
      <c r="IT81" s="281"/>
      <c r="IV81" s="98" t="s">
        <v>88</v>
      </c>
      <c r="IW81" s="225"/>
      <c r="IX81" s="225"/>
      <c r="IY81" s="225"/>
      <c r="IZ81" s="225"/>
      <c r="JA81" s="225"/>
      <c r="JB81" s="102">
        <f>SUM(IW81:JA81)</f>
        <v>0</v>
      </c>
      <c r="JC81" s="102"/>
      <c r="JD81" s="267"/>
      <c r="JE81" s="206">
        <f>MAX(IW81:JA81)</f>
        <v>0</v>
      </c>
      <c r="JF81" s="3"/>
      <c r="JG81" s="3"/>
      <c r="JH81" s="220"/>
      <c r="JI81" s="281"/>
    </row>
    <row r="82" spans="1:269" s="69" customFormat="1">
      <c r="A82" s="98" t="s">
        <v>89</v>
      </c>
      <c r="B82" s="225">
        <v>116</v>
      </c>
      <c r="C82" s="225">
        <v>157</v>
      </c>
      <c r="D82" s="225">
        <v>175</v>
      </c>
      <c r="E82" s="225">
        <v>108</v>
      </c>
      <c r="F82" s="225">
        <v>125</v>
      </c>
      <c r="G82" s="102">
        <f>SUM(B82:F82)</f>
        <v>681</v>
      </c>
      <c r="H82" s="102"/>
      <c r="I82" s="267"/>
      <c r="J82" s="206">
        <f>MAX(B82:F82)</f>
        <v>175</v>
      </c>
      <c r="K82" s="3"/>
      <c r="L82" s="3"/>
      <c r="M82" s="220"/>
      <c r="N82" s="281"/>
      <c r="P82" s="98" t="s">
        <v>89</v>
      </c>
      <c r="Q82" s="225">
        <v>150</v>
      </c>
      <c r="R82" s="225">
        <v>132</v>
      </c>
      <c r="S82" s="225">
        <v>110</v>
      </c>
      <c r="T82" s="225">
        <v>137</v>
      </c>
      <c r="U82" s="225">
        <v>126</v>
      </c>
      <c r="V82" s="102">
        <f>SUM(Q82:U82)</f>
        <v>655</v>
      </c>
      <c r="W82" s="102"/>
      <c r="X82" s="267"/>
      <c r="Y82" s="206">
        <f>MAX(Q82:U82)</f>
        <v>150</v>
      </c>
      <c r="Z82" s="3"/>
      <c r="AA82" s="3"/>
      <c r="AB82" s="220"/>
      <c r="AC82" s="281"/>
      <c r="AE82" s="98" t="s">
        <v>89</v>
      </c>
      <c r="AF82" s="225">
        <v>150</v>
      </c>
      <c r="AG82" s="225">
        <v>144</v>
      </c>
      <c r="AH82" s="225">
        <v>127</v>
      </c>
      <c r="AI82" s="225">
        <v>150</v>
      </c>
      <c r="AJ82" s="225">
        <v>153</v>
      </c>
      <c r="AK82" s="102">
        <f>SUM(AF82:AJ82)</f>
        <v>724</v>
      </c>
      <c r="AL82" s="102"/>
      <c r="AM82" s="267"/>
      <c r="AN82" s="206">
        <f>MAX(AF82:AJ82)</f>
        <v>153</v>
      </c>
      <c r="AO82" s="3"/>
      <c r="AP82" s="3"/>
      <c r="AQ82" s="220"/>
      <c r="AR82" s="281"/>
      <c r="AT82" s="98" t="s">
        <v>89</v>
      </c>
      <c r="AU82" s="225">
        <v>135</v>
      </c>
      <c r="AV82" s="225">
        <v>111</v>
      </c>
      <c r="AW82" s="225">
        <v>139</v>
      </c>
      <c r="AX82" s="225">
        <v>127</v>
      </c>
      <c r="AY82" s="225">
        <v>122</v>
      </c>
      <c r="AZ82" s="102">
        <f>SUM(AU82:AY82)</f>
        <v>634</v>
      </c>
      <c r="BA82" s="102"/>
      <c r="BB82" s="267"/>
      <c r="BC82" s="206">
        <f>MAX(AU82:AY82)</f>
        <v>139</v>
      </c>
      <c r="BD82" s="3"/>
      <c r="BE82" s="3"/>
      <c r="BF82" s="220"/>
      <c r="BG82" s="281"/>
      <c r="BI82" s="98" t="s">
        <v>89</v>
      </c>
      <c r="BJ82" s="225">
        <v>135</v>
      </c>
      <c r="BK82" s="225">
        <v>145</v>
      </c>
      <c r="BL82" s="225">
        <v>124</v>
      </c>
      <c r="BM82" s="225">
        <v>139</v>
      </c>
      <c r="BN82" s="225">
        <v>118</v>
      </c>
      <c r="BO82" s="102">
        <f>SUM(BJ82:BN82)</f>
        <v>661</v>
      </c>
      <c r="BP82" s="102"/>
      <c r="BQ82" s="267"/>
      <c r="BR82" s="206">
        <f>MAX(BJ82:BN82)</f>
        <v>145</v>
      </c>
      <c r="BS82" s="3"/>
      <c r="BT82" s="3"/>
      <c r="BU82" s="220"/>
      <c r="BV82" s="281"/>
      <c r="BX82" s="98" t="s">
        <v>89</v>
      </c>
      <c r="BY82" s="225">
        <v>106</v>
      </c>
      <c r="BZ82" s="225">
        <v>106</v>
      </c>
      <c r="CA82" s="225">
        <v>137</v>
      </c>
      <c r="CB82" s="225">
        <v>122</v>
      </c>
      <c r="CC82" s="225">
        <v>113</v>
      </c>
      <c r="CD82" s="102">
        <f>SUM(BY82:CC82)</f>
        <v>584</v>
      </c>
      <c r="CE82" s="102"/>
      <c r="CF82" s="267"/>
      <c r="CG82" s="206">
        <f>MAX(BY82:CC82)</f>
        <v>137</v>
      </c>
      <c r="CH82" s="3"/>
      <c r="CI82" s="3"/>
      <c r="CJ82" s="220"/>
      <c r="CK82" s="281"/>
      <c r="CM82" s="98" t="s">
        <v>89</v>
      </c>
      <c r="CN82" s="225">
        <v>125</v>
      </c>
      <c r="CO82" s="225">
        <v>121</v>
      </c>
      <c r="CP82" s="225">
        <v>107</v>
      </c>
      <c r="CQ82" s="225">
        <v>162</v>
      </c>
      <c r="CR82" s="225">
        <v>138</v>
      </c>
      <c r="CS82" s="102">
        <f>SUM(CN82:CR82)</f>
        <v>653</v>
      </c>
      <c r="CT82" s="102"/>
      <c r="CU82" s="267"/>
      <c r="CV82" s="206">
        <f>MAX(CN82:CR82)</f>
        <v>162</v>
      </c>
      <c r="CW82" s="3"/>
      <c r="CX82" s="3"/>
      <c r="CY82" s="220"/>
      <c r="CZ82" s="281"/>
      <c r="DB82" s="98" t="s">
        <v>89</v>
      </c>
      <c r="DC82" s="225">
        <v>103</v>
      </c>
      <c r="DD82" s="225">
        <v>110</v>
      </c>
      <c r="DE82" s="225">
        <v>141</v>
      </c>
      <c r="DF82" s="225">
        <v>110</v>
      </c>
      <c r="DG82" s="225">
        <v>149</v>
      </c>
      <c r="DH82" s="102">
        <f>SUM(DC82:DG82)</f>
        <v>613</v>
      </c>
      <c r="DI82" s="102"/>
      <c r="DJ82" s="267"/>
      <c r="DK82" s="206">
        <f>MAX(DC82:DG82)</f>
        <v>149</v>
      </c>
      <c r="DL82" s="3"/>
      <c r="DM82" s="3"/>
      <c r="DN82" s="220"/>
      <c r="DO82" s="281"/>
      <c r="DQ82" s="98" t="s">
        <v>89</v>
      </c>
      <c r="DR82" s="225">
        <v>145</v>
      </c>
      <c r="DS82" s="225">
        <v>144</v>
      </c>
      <c r="DT82" s="225">
        <v>128</v>
      </c>
      <c r="DU82" s="225">
        <v>114</v>
      </c>
      <c r="DV82" s="225">
        <v>159</v>
      </c>
      <c r="DW82" s="102">
        <f>SUM(DR82:DV82)</f>
        <v>690</v>
      </c>
      <c r="DX82" s="102"/>
      <c r="DY82" s="267"/>
      <c r="DZ82" s="206">
        <f>MAX(DR82:DV82)</f>
        <v>159</v>
      </c>
      <c r="EA82" s="3"/>
      <c r="EB82" s="3"/>
      <c r="EC82" s="220"/>
      <c r="ED82" s="281"/>
      <c r="EF82" s="98" t="s">
        <v>89</v>
      </c>
      <c r="EG82" s="225">
        <v>108</v>
      </c>
      <c r="EH82" s="225">
        <v>133</v>
      </c>
      <c r="EI82" s="225">
        <v>150</v>
      </c>
      <c r="EJ82" s="225">
        <v>129</v>
      </c>
      <c r="EK82" s="225">
        <v>133</v>
      </c>
      <c r="EL82" s="102">
        <f>SUM(EG82:EK82)</f>
        <v>653</v>
      </c>
      <c r="EM82" s="102"/>
      <c r="EN82" s="267"/>
      <c r="EO82" s="206">
        <f>MAX(EG82:EK82)</f>
        <v>150</v>
      </c>
      <c r="EP82" s="3"/>
      <c r="EQ82" s="3"/>
      <c r="ER82" s="220"/>
      <c r="ES82" s="281"/>
      <c r="EU82" s="98" t="s">
        <v>89</v>
      </c>
      <c r="EV82" s="225">
        <v>153</v>
      </c>
      <c r="EW82" s="225">
        <v>136</v>
      </c>
      <c r="EX82" s="225">
        <v>115</v>
      </c>
      <c r="EY82" s="225">
        <v>126</v>
      </c>
      <c r="EZ82" s="225">
        <v>137</v>
      </c>
      <c r="FA82" s="102">
        <f>SUM(EV82:EZ82)</f>
        <v>667</v>
      </c>
      <c r="FB82" s="102"/>
      <c r="FC82" s="267"/>
      <c r="FD82" s="206">
        <f>MAX(EV82:EZ82)</f>
        <v>153</v>
      </c>
      <c r="FE82" s="3"/>
      <c r="FF82" s="3"/>
      <c r="FG82" s="220"/>
      <c r="FH82" s="281"/>
      <c r="FJ82" s="98" t="s">
        <v>89</v>
      </c>
      <c r="FK82" s="225">
        <v>127</v>
      </c>
      <c r="FL82" s="225">
        <v>125</v>
      </c>
      <c r="FM82" s="225">
        <v>115</v>
      </c>
      <c r="FN82" s="225">
        <v>133</v>
      </c>
      <c r="FO82" s="225">
        <v>155</v>
      </c>
      <c r="FP82" s="102">
        <f>SUM(FK82:FO82)</f>
        <v>655</v>
      </c>
      <c r="FQ82" s="102"/>
      <c r="FR82" s="267"/>
      <c r="FS82" s="206">
        <f>MAX(FK82:FO82)</f>
        <v>155</v>
      </c>
      <c r="FT82" s="3"/>
      <c r="FU82" s="3"/>
      <c r="FV82" s="220"/>
      <c r="FW82" s="281"/>
      <c r="FY82" s="98" t="s">
        <v>89</v>
      </c>
      <c r="FZ82" s="225">
        <v>123</v>
      </c>
      <c r="GA82" s="225">
        <v>168</v>
      </c>
      <c r="GB82" s="225">
        <v>130</v>
      </c>
      <c r="GC82" s="225">
        <v>115</v>
      </c>
      <c r="GD82" s="225">
        <v>146</v>
      </c>
      <c r="GE82" s="102">
        <f>SUM(FZ82:GD82)</f>
        <v>682</v>
      </c>
      <c r="GF82" s="102"/>
      <c r="GG82" s="267"/>
      <c r="GH82" s="206">
        <f>MAX(FZ82:GD82)</f>
        <v>168</v>
      </c>
      <c r="GI82" s="3"/>
      <c r="GJ82" s="3"/>
      <c r="GK82" s="220"/>
      <c r="GL82" s="281"/>
      <c r="GN82" s="98" t="s">
        <v>89</v>
      </c>
      <c r="GO82" s="225"/>
      <c r="GP82" s="225"/>
      <c r="GQ82" s="225"/>
      <c r="GR82" s="225"/>
      <c r="GS82" s="225"/>
      <c r="GT82" s="102">
        <f>SUM(GO82:GS82)</f>
        <v>0</v>
      </c>
      <c r="GU82" s="102"/>
      <c r="GV82" s="267"/>
      <c r="GW82" s="206">
        <f>MAX(GO82:GS82)</f>
        <v>0</v>
      </c>
      <c r="GX82" s="3"/>
      <c r="GY82" s="3"/>
      <c r="GZ82" s="220"/>
      <c r="HA82" s="281"/>
      <c r="HC82" s="98" t="s">
        <v>89</v>
      </c>
      <c r="HD82" s="225"/>
      <c r="HE82" s="225"/>
      <c r="HF82" s="225"/>
      <c r="HG82" s="225"/>
      <c r="HH82" s="225"/>
      <c r="HI82" s="102">
        <f>SUM(HD82:HH82)</f>
        <v>0</v>
      </c>
      <c r="HJ82" s="102"/>
      <c r="HK82" s="267"/>
      <c r="HL82" s="206">
        <f>MAX(HD82:HH82)</f>
        <v>0</v>
      </c>
      <c r="HM82" s="3"/>
      <c r="HN82" s="3"/>
      <c r="HO82" s="220"/>
      <c r="HP82" s="281"/>
      <c r="HR82" s="98" t="s">
        <v>89</v>
      </c>
      <c r="HS82" s="225"/>
      <c r="HT82" s="225"/>
      <c r="HU82" s="225"/>
      <c r="HV82" s="225"/>
      <c r="HW82" s="225"/>
      <c r="HX82" s="102">
        <f>SUM(HS82:HW82)</f>
        <v>0</v>
      </c>
      <c r="HY82" s="102"/>
      <c r="HZ82" s="267"/>
      <c r="IA82" s="206">
        <f>MAX(HS82:HW82)</f>
        <v>0</v>
      </c>
      <c r="IB82" s="3"/>
      <c r="IC82" s="3"/>
      <c r="ID82" s="220"/>
      <c r="IE82" s="281"/>
      <c r="IG82" s="98" t="s">
        <v>89</v>
      </c>
      <c r="IH82" s="225"/>
      <c r="II82" s="225"/>
      <c r="IJ82" s="225"/>
      <c r="IK82" s="225"/>
      <c r="IL82" s="225"/>
      <c r="IM82" s="102">
        <f>SUM(IH82:IL82)</f>
        <v>0</v>
      </c>
      <c r="IN82" s="102"/>
      <c r="IO82" s="267"/>
      <c r="IP82" s="206">
        <f>MAX(IH82:IL82)</f>
        <v>0</v>
      </c>
      <c r="IQ82" s="3"/>
      <c r="IR82" s="3"/>
      <c r="IS82" s="220"/>
      <c r="IT82" s="281"/>
      <c r="IV82" s="98" t="s">
        <v>89</v>
      </c>
      <c r="IW82" s="225"/>
      <c r="IX82" s="225"/>
      <c r="IY82" s="225"/>
      <c r="IZ82" s="225"/>
      <c r="JA82" s="225"/>
      <c r="JB82" s="102">
        <f>SUM(IW82:JA82)</f>
        <v>0</v>
      </c>
      <c r="JC82" s="102"/>
      <c r="JD82" s="267"/>
      <c r="JE82" s="206">
        <f>MAX(IW82:JA82)</f>
        <v>0</v>
      </c>
      <c r="JF82" s="3"/>
      <c r="JG82" s="3"/>
      <c r="JH82" s="220"/>
      <c r="JI82" s="281"/>
    </row>
    <row r="83" spans="1:269" s="69" customFormat="1">
      <c r="A83" s="241" t="s">
        <v>334</v>
      </c>
      <c r="B83" s="3">
        <f t="shared" ref="B83:C83" si="268">SUM(B81:B82)</f>
        <v>207</v>
      </c>
      <c r="C83" s="3">
        <f t="shared" si="268"/>
        <v>277</v>
      </c>
      <c r="D83" s="3">
        <f t="shared" ref="D83" si="269">SUM(D81:D82)</f>
        <v>315</v>
      </c>
      <c r="E83" s="3">
        <f t="shared" ref="E83" si="270">SUM(E81:E82)</f>
        <v>209</v>
      </c>
      <c r="F83" s="3">
        <f t="shared" ref="F83" si="271">SUM(F81:F82)</f>
        <v>239</v>
      </c>
      <c r="G83" s="296"/>
      <c r="H83" s="3"/>
      <c r="I83" s="270"/>
      <c r="J83" s="143"/>
      <c r="K83" s="3">
        <f>MAX(B83:F83)</f>
        <v>315</v>
      </c>
      <c r="L83" s="3"/>
      <c r="M83" s="220"/>
      <c r="N83" s="281"/>
      <c r="P83" s="241" t="s">
        <v>334</v>
      </c>
      <c r="Q83" s="3">
        <f>SUM(Q81:Q82)</f>
        <v>250</v>
      </c>
      <c r="R83" s="3">
        <f t="shared" ref="R83:U83" si="272">SUM(R81:R82)</f>
        <v>228</v>
      </c>
      <c r="S83" s="3">
        <f t="shared" si="272"/>
        <v>215</v>
      </c>
      <c r="T83" s="3">
        <f t="shared" si="272"/>
        <v>263</v>
      </c>
      <c r="U83" s="3">
        <f t="shared" si="272"/>
        <v>237</v>
      </c>
      <c r="V83" s="296"/>
      <c r="W83" s="3"/>
      <c r="X83" s="270"/>
      <c r="Y83" s="143"/>
      <c r="Z83" s="3">
        <f>MAX(Q83:U83)</f>
        <v>263</v>
      </c>
      <c r="AA83" s="3"/>
      <c r="AB83" s="220"/>
      <c r="AC83" s="281"/>
      <c r="AE83" s="241" t="s">
        <v>334</v>
      </c>
      <c r="AF83" s="3">
        <f>SUM(AF81:AF82)</f>
        <v>249</v>
      </c>
      <c r="AG83" s="3">
        <f t="shared" ref="AG83:AJ83" si="273">SUM(AG81:AG82)</f>
        <v>279</v>
      </c>
      <c r="AH83" s="3">
        <f t="shared" si="273"/>
        <v>237</v>
      </c>
      <c r="AI83" s="3">
        <f t="shared" si="273"/>
        <v>277</v>
      </c>
      <c r="AJ83" s="3">
        <f t="shared" si="273"/>
        <v>279</v>
      </c>
      <c r="AK83" s="296"/>
      <c r="AL83" s="3"/>
      <c r="AM83" s="270"/>
      <c r="AN83" s="143"/>
      <c r="AO83" s="3">
        <f>MAX(AF83:AJ83)</f>
        <v>279</v>
      </c>
      <c r="AP83" s="3"/>
      <c r="AQ83" s="220"/>
      <c r="AR83" s="281"/>
      <c r="AT83" s="241" t="s">
        <v>334</v>
      </c>
      <c r="AU83" s="3">
        <f>SUM(AU81:AU82)</f>
        <v>223</v>
      </c>
      <c r="AV83" s="3">
        <f t="shared" ref="AV83:AY83" si="274">SUM(AV81:AV82)</f>
        <v>204</v>
      </c>
      <c r="AW83" s="3">
        <f t="shared" si="274"/>
        <v>269</v>
      </c>
      <c r="AX83" s="3">
        <f t="shared" si="274"/>
        <v>264</v>
      </c>
      <c r="AY83" s="3">
        <f t="shared" si="274"/>
        <v>246</v>
      </c>
      <c r="AZ83" s="296"/>
      <c r="BA83" s="3"/>
      <c r="BB83" s="270"/>
      <c r="BC83" s="143"/>
      <c r="BD83" s="3">
        <f>MAX(AU83:AY83)</f>
        <v>269</v>
      </c>
      <c r="BE83" s="3"/>
      <c r="BF83" s="220"/>
      <c r="BG83" s="281"/>
      <c r="BI83" s="241" t="s">
        <v>334</v>
      </c>
      <c r="BJ83" s="3">
        <f>SUM(BJ81:BJ82)</f>
        <v>241</v>
      </c>
      <c r="BK83" s="3">
        <f t="shared" ref="BK83:BN83" si="275">SUM(BK81:BK82)</f>
        <v>264</v>
      </c>
      <c r="BL83" s="3">
        <f t="shared" si="275"/>
        <v>220</v>
      </c>
      <c r="BM83" s="3">
        <f t="shared" si="275"/>
        <v>237</v>
      </c>
      <c r="BN83" s="3">
        <f t="shared" si="275"/>
        <v>217</v>
      </c>
      <c r="BO83" s="296"/>
      <c r="BP83" s="3"/>
      <c r="BQ83" s="270"/>
      <c r="BR83" s="143"/>
      <c r="BS83" s="3">
        <f>MAX(BJ83:BN83)</f>
        <v>264</v>
      </c>
      <c r="BT83" s="3"/>
      <c r="BU83" s="220"/>
      <c r="BV83" s="281"/>
      <c r="BX83" s="241" t="s">
        <v>334</v>
      </c>
      <c r="BY83" s="3">
        <f>SUM(BY81:BY82)</f>
        <v>199</v>
      </c>
      <c r="BZ83" s="3">
        <f t="shared" ref="BZ83:CC83" si="276">SUM(BZ81:BZ82)</f>
        <v>223</v>
      </c>
      <c r="CA83" s="3">
        <f t="shared" si="276"/>
        <v>244</v>
      </c>
      <c r="CB83" s="3">
        <f t="shared" si="276"/>
        <v>232</v>
      </c>
      <c r="CC83" s="3">
        <f t="shared" si="276"/>
        <v>210</v>
      </c>
      <c r="CD83" s="296"/>
      <c r="CE83" s="3"/>
      <c r="CF83" s="270"/>
      <c r="CG83" s="143"/>
      <c r="CH83" s="3">
        <f>MAX(BY83:CC83)</f>
        <v>244</v>
      </c>
      <c r="CI83" s="3"/>
      <c r="CJ83" s="220"/>
      <c r="CK83" s="281"/>
      <c r="CM83" s="241" t="s">
        <v>334</v>
      </c>
      <c r="CN83" s="3">
        <f>SUM(CN81:CN82)</f>
        <v>244</v>
      </c>
      <c r="CO83" s="3">
        <f t="shared" ref="CO83:CR83" si="277">SUM(CO81:CO82)</f>
        <v>235</v>
      </c>
      <c r="CP83" s="3">
        <f t="shared" si="277"/>
        <v>225</v>
      </c>
      <c r="CQ83" s="3">
        <f t="shared" si="277"/>
        <v>263</v>
      </c>
      <c r="CR83" s="3">
        <f t="shared" si="277"/>
        <v>245</v>
      </c>
      <c r="CS83" s="296"/>
      <c r="CT83" s="3"/>
      <c r="CU83" s="270"/>
      <c r="CV83" s="143"/>
      <c r="CW83" s="3">
        <f>MAX(CN83:CR83)</f>
        <v>263</v>
      </c>
      <c r="CX83" s="3"/>
      <c r="CY83" s="220"/>
      <c r="CZ83" s="281"/>
      <c r="DB83" s="241" t="s">
        <v>334</v>
      </c>
      <c r="DC83" s="3">
        <f>SUM(DC81:DC82)</f>
        <v>220</v>
      </c>
      <c r="DD83" s="3">
        <f t="shared" ref="DD83:DG83" si="278">SUM(DD81:DD82)</f>
        <v>207</v>
      </c>
      <c r="DE83" s="3">
        <f t="shared" si="278"/>
        <v>245</v>
      </c>
      <c r="DF83" s="3">
        <f t="shared" si="278"/>
        <v>230</v>
      </c>
      <c r="DG83" s="3">
        <f t="shared" si="278"/>
        <v>257</v>
      </c>
      <c r="DH83" s="296"/>
      <c r="DI83" s="3"/>
      <c r="DJ83" s="270"/>
      <c r="DK83" s="143"/>
      <c r="DL83" s="3">
        <f>MAX(DC83:DG83)</f>
        <v>257</v>
      </c>
      <c r="DM83" s="3"/>
      <c r="DN83" s="220"/>
      <c r="DO83" s="281"/>
      <c r="DQ83" s="241" t="s">
        <v>334</v>
      </c>
      <c r="DR83" s="3">
        <f>SUM(DR81:DR82)</f>
        <v>252</v>
      </c>
      <c r="DS83" s="3">
        <f t="shared" ref="DS83:DV83" si="279">SUM(DS81:DS82)</f>
        <v>265</v>
      </c>
      <c r="DT83" s="3">
        <f t="shared" si="279"/>
        <v>235</v>
      </c>
      <c r="DU83" s="3">
        <f t="shared" si="279"/>
        <v>225</v>
      </c>
      <c r="DV83" s="3">
        <f t="shared" si="279"/>
        <v>282</v>
      </c>
      <c r="DW83" s="296"/>
      <c r="DX83" s="3"/>
      <c r="DY83" s="270"/>
      <c r="DZ83" s="143"/>
      <c r="EA83" s="3">
        <f>MAX(DR83:DV83)</f>
        <v>282</v>
      </c>
      <c r="EB83" s="3"/>
      <c r="EC83" s="220"/>
      <c r="ED83" s="281"/>
      <c r="EF83" s="241" t="s">
        <v>334</v>
      </c>
      <c r="EG83" s="3">
        <f>SUM(EG81:EG82)</f>
        <v>229</v>
      </c>
      <c r="EH83" s="3">
        <f t="shared" ref="EH83:EK83" si="280">SUM(EH81:EH82)</f>
        <v>270</v>
      </c>
      <c r="EI83" s="3">
        <f t="shared" si="280"/>
        <v>261</v>
      </c>
      <c r="EJ83" s="3">
        <f t="shared" si="280"/>
        <v>230</v>
      </c>
      <c r="EK83" s="3">
        <f t="shared" si="280"/>
        <v>253</v>
      </c>
      <c r="EL83" s="296"/>
      <c r="EM83" s="3"/>
      <c r="EN83" s="270"/>
      <c r="EO83" s="143"/>
      <c r="EP83" s="3">
        <f>MAX(EG83:EK83)</f>
        <v>270</v>
      </c>
      <c r="EQ83" s="3"/>
      <c r="ER83" s="220"/>
      <c r="ES83" s="281"/>
      <c r="EU83" s="241" t="s">
        <v>334</v>
      </c>
      <c r="EV83" s="3">
        <f>SUM(EV81:EV82)</f>
        <v>277</v>
      </c>
      <c r="EW83" s="3">
        <f t="shared" ref="EW83:EZ83" si="281">SUM(EW81:EW82)</f>
        <v>274</v>
      </c>
      <c r="EX83" s="3">
        <f t="shared" si="281"/>
        <v>247</v>
      </c>
      <c r="EY83" s="3">
        <f t="shared" si="281"/>
        <v>247</v>
      </c>
      <c r="EZ83" s="3">
        <f t="shared" si="281"/>
        <v>262</v>
      </c>
      <c r="FA83" s="296"/>
      <c r="FB83" s="3"/>
      <c r="FC83" s="270"/>
      <c r="FD83" s="143"/>
      <c r="FE83" s="3">
        <f>MAX(EV83:EZ83)</f>
        <v>277</v>
      </c>
      <c r="FF83" s="3"/>
      <c r="FG83" s="220"/>
      <c r="FH83" s="281"/>
      <c r="FJ83" s="241" t="s">
        <v>334</v>
      </c>
      <c r="FK83" s="3">
        <f>SUM(FK81:FK82)</f>
        <v>236</v>
      </c>
      <c r="FL83" s="3">
        <f t="shared" ref="FL83:FO83" si="282">SUM(FL81:FL82)</f>
        <v>227</v>
      </c>
      <c r="FM83" s="3">
        <f t="shared" si="282"/>
        <v>221</v>
      </c>
      <c r="FN83" s="3">
        <f t="shared" si="282"/>
        <v>232</v>
      </c>
      <c r="FO83" s="3">
        <f t="shared" si="282"/>
        <v>270</v>
      </c>
      <c r="FP83" s="296"/>
      <c r="FQ83" s="3"/>
      <c r="FR83" s="270"/>
      <c r="FS83" s="143"/>
      <c r="FT83" s="3">
        <f>MAX(FK83:FO83)</f>
        <v>270</v>
      </c>
      <c r="FU83" s="3"/>
      <c r="FV83" s="220"/>
      <c r="FW83" s="281"/>
      <c r="FY83" s="241" t="s">
        <v>334</v>
      </c>
      <c r="FZ83" s="3">
        <f>SUM(FZ81:FZ82)</f>
        <v>229</v>
      </c>
      <c r="GA83" s="3">
        <f t="shared" ref="GA83:GD83" si="283">SUM(GA81:GA82)</f>
        <v>265</v>
      </c>
      <c r="GB83" s="3">
        <f t="shared" si="283"/>
        <v>231</v>
      </c>
      <c r="GC83" s="3">
        <f t="shared" si="283"/>
        <v>217</v>
      </c>
      <c r="GD83" s="3">
        <f t="shared" si="283"/>
        <v>262</v>
      </c>
      <c r="GE83" s="296"/>
      <c r="GF83" s="3"/>
      <c r="GG83" s="270"/>
      <c r="GH83" s="143"/>
      <c r="GI83" s="3">
        <f>MAX(FZ83:GD83)</f>
        <v>265</v>
      </c>
      <c r="GJ83" s="3"/>
      <c r="GK83" s="220"/>
      <c r="GL83" s="281"/>
      <c r="GN83" s="241" t="s">
        <v>334</v>
      </c>
      <c r="GO83" s="3">
        <f>SUM(GO81:GO82)</f>
        <v>0</v>
      </c>
      <c r="GP83" s="3">
        <f t="shared" ref="GP83:GS83" si="284">SUM(GP81:GP82)</f>
        <v>0</v>
      </c>
      <c r="GQ83" s="3">
        <f t="shared" si="284"/>
        <v>0</v>
      </c>
      <c r="GR83" s="3">
        <f t="shared" si="284"/>
        <v>0</v>
      </c>
      <c r="GS83" s="3">
        <f t="shared" si="284"/>
        <v>0</v>
      </c>
      <c r="GT83" s="296"/>
      <c r="GU83" s="3"/>
      <c r="GV83" s="270"/>
      <c r="GW83" s="143"/>
      <c r="GX83" s="3">
        <f>MAX(GO83:GS83)</f>
        <v>0</v>
      </c>
      <c r="GY83" s="3"/>
      <c r="GZ83" s="220"/>
      <c r="HA83" s="281"/>
      <c r="HC83" s="241" t="s">
        <v>334</v>
      </c>
      <c r="HD83" s="3">
        <f>SUM(HD81:HD82)</f>
        <v>0</v>
      </c>
      <c r="HE83" s="3">
        <f t="shared" ref="HE83:HH83" si="285">SUM(HE81:HE82)</f>
        <v>0</v>
      </c>
      <c r="HF83" s="3">
        <f t="shared" si="285"/>
        <v>0</v>
      </c>
      <c r="HG83" s="3">
        <f t="shared" si="285"/>
        <v>0</v>
      </c>
      <c r="HH83" s="3">
        <f t="shared" si="285"/>
        <v>0</v>
      </c>
      <c r="HI83" s="296"/>
      <c r="HJ83" s="3"/>
      <c r="HK83" s="270"/>
      <c r="HL83" s="143"/>
      <c r="HM83" s="3">
        <f>MAX(HD83:HH83)</f>
        <v>0</v>
      </c>
      <c r="HN83" s="3"/>
      <c r="HO83" s="220"/>
      <c r="HP83" s="281"/>
      <c r="HR83" s="241" t="s">
        <v>334</v>
      </c>
      <c r="HS83" s="3">
        <f>SUM(HS81:HS82)</f>
        <v>0</v>
      </c>
      <c r="HT83" s="3">
        <f t="shared" ref="HT83:HW83" si="286">SUM(HT81:HT82)</f>
        <v>0</v>
      </c>
      <c r="HU83" s="3">
        <f t="shared" si="286"/>
        <v>0</v>
      </c>
      <c r="HV83" s="3">
        <f t="shared" si="286"/>
        <v>0</v>
      </c>
      <c r="HW83" s="3">
        <f t="shared" si="286"/>
        <v>0</v>
      </c>
      <c r="HX83" s="296"/>
      <c r="HY83" s="3"/>
      <c r="HZ83" s="270"/>
      <c r="IA83" s="143"/>
      <c r="IB83" s="3">
        <f>MAX(HS83:HW83)</f>
        <v>0</v>
      </c>
      <c r="IC83" s="3"/>
      <c r="ID83" s="220"/>
      <c r="IE83" s="281"/>
      <c r="IG83" s="241" t="s">
        <v>334</v>
      </c>
      <c r="IH83" s="3">
        <f>SUM(IH81:IH82)</f>
        <v>0</v>
      </c>
      <c r="II83" s="3">
        <f t="shared" ref="II83:IL83" si="287">SUM(II81:II82)</f>
        <v>0</v>
      </c>
      <c r="IJ83" s="3">
        <f t="shared" si="287"/>
        <v>0</v>
      </c>
      <c r="IK83" s="3">
        <f t="shared" si="287"/>
        <v>0</v>
      </c>
      <c r="IL83" s="3">
        <f t="shared" si="287"/>
        <v>0</v>
      </c>
      <c r="IM83" s="296"/>
      <c r="IN83" s="3"/>
      <c r="IO83" s="270"/>
      <c r="IP83" s="143"/>
      <c r="IQ83" s="3">
        <f>MAX(IH83:IL83)</f>
        <v>0</v>
      </c>
      <c r="IR83" s="3"/>
      <c r="IS83" s="220"/>
      <c r="IT83" s="281"/>
      <c r="IV83" s="241" t="s">
        <v>334</v>
      </c>
      <c r="IW83" s="3">
        <f>SUM(IW81:IW82)</f>
        <v>0</v>
      </c>
      <c r="IX83" s="3">
        <f t="shared" ref="IX83:JA83" si="288">SUM(IX81:IX82)</f>
        <v>0</v>
      </c>
      <c r="IY83" s="3">
        <f t="shared" si="288"/>
        <v>0</v>
      </c>
      <c r="IZ83" s="3">
        <f t="shared" si="288"/>
        <v>0</v>
      </c>
      <c r="JA83" s="3">
        <f t="shared" si="288"/>
        <v>0</v>
      </c>
      <c r="JB83" s="296"/>
      <c r="JC83" s="3"/>
      <c r="JD83" s="270"/>
      <c r="JE83" s="143"/>
      <c r="JF83" s="3">
        <f>MAX(IW83:JA83)</f>
        <v>0</v>
      </c>
      <c r="JG83" s="3"/>
      <c r="JH83" s="220"/>
      <c r="JI83" s="281"/>
    </row>
    <row r="84" spans="1:269" s="69" customFormat="1">
      <c r="A84" s="241" t="s">
        <v>334</v>
      </c>
      <c r="B84" s="2"/>
      <c r="C84" s="3"/>
      <c r="D84" s="3"/>
      <c r="E84" s="3"/>
      <c r="F84" s="511" t="s">
        <v>248</v>
      </c>
      <c r="G84" s="512"/>
      <c r="H84" s="213">
        <f>SUM(G81:G82)</f>
        <v>1247</v>
      </c>
      <c r="I84" s="269"/>
      <c r="J84" s="143"/>
      <c r="K84" s="3"/>
      <c r="L84" s="3">
        <f>MAX(H84)</f>
        <v>1247</v>
      </c>
      <c r="M84" s="220"/>
      <c r="N84" s="281"/>
      <c r="P84" s="241" t="s">
        <v>334</v>
      </c>
      <c r="Q84" s="2"/>
      <c r="R84" s="3"/>
      <c r="S84" s="3"/>
      <c r="T84" s="3"/>
      <c r="U84" s="511" t="s">
        <v>248</v>
      </c>
      <c r="V84" s="512"/>
      <c r="W84" s="213">
        <f>SUM(V81:V82)</f>
        <v>1193</v>
      </c>
      <c r="X84" s="269"/>
      <c r="Y84" s="143"/>
      <c r="Z84" s="3"/>
      <c r="AA84" s="3">
        <f>MAX(W84)</f>
        <v>1193</v>
      </c>
      <c r="AB84" s="220"/>
      <c r="AC84" s="281"/>
      <c r="AE84" s="241" t="s">
        <v>334</v>
      </c>
      <c r="AF84" s="2"/>
      <c r="AG84" s="3"/>
      <c r="AH84" s="3"/>
      <c r="AI84" s="3"/>
      <c r="AJ84" s="511" t="s">
        <v>248</v>
      </c>
      <c r="AK84" s="512"/>
      <c r="AL84" s="213">
        <f>SUM(AK81:AK82)</f>
        <v>1321</v>
      </c>
      <c r="AM84" s="269"/>
      <c r="AN84" s="143"/>
      <c r="AO84" s="3"/>
      <c r="AP84" s="3">
        <f>MAX(AL84)</f>
        <v>1321</v>
      </c>
      <c r="AQ84" s="220"/>
      <c r="AR84" s="281"/>
      <c r="AT84" s="241" t="s">
        <v>334</v>
      </c>
      <c r="AU84" s="2"/>
      <c r="AV84" s="3"/>
      <c r="AW84" s="3"/>
      <c r="AX84" s="3"/>
      <c r="AY84" s="511" t="s">
        <v>248</v>
      </c>
      <c r="AZ84" s="512"/>
      <c r="BA84" s="213">
        <f>SUM(AZ81:AZ82)</f>
        <v>1206</v>
      </c>
      <c r="BB84" s="269"/>
      <c r="BC84" s="143"/>
      <c r="BD84" s="3"/>
      <c r="BE84" s="3">
        <f>MAX(BA84)</f>
        <v>1206</v>
      </c>
      <c r="BF84" s="220"/>
      <c r="BG84" s="281"/>
      <c r="BI84" s="241" t="s">
        <v>334</v>
      </c>
      <c r="BJ84" s="2"/>
      <c r="BK84" s="3"/>
      <c r="BL84" s="3"/>
      <c r="BM84" s="3"/>
      <c r="BN84" s="511" t="s">
        <v>248</v>
      </c>
      <c r="BO84" s="512"/>
      <c r="BP84" s="213">
        <f>SUM(BO81:BO82)</f>
        <v>1179</v>
      </c>
      <c r="BQ84" s="269"/>
      <c r="BR84" s="143"/>
      <c r="BS84" s="3"/>
      <c r="BT84" s="3">
        <f>MAX(BP84)</f>
        <v>1179</v>
      </c>
      <c r="BU84" s="220"/>
      <c r="BV84" s="281"/>
      <c r="BX84" s="241" t="s">
        <v>334</v>
      </c>
      <c r="BY84" s="2"/>
      <c r="BZ84" s="3"/>
      <c r="CA84" s="3"/>
      <c r="CB84" s="3"/>
      <c r="CC84" s="511" t="s">
        <v>248</v>
      </c>
      <c r="CD84" s="512"/>
      <c r="CE84" s="213">
        <f>SUM(CD81:CD82)</f>
        <v>1108</v>
      </c>
      <c r="CF84" s="269"/>
      <c r="CG84" s="143"/>
      <c r="CH84" s="3"/>
      <c r="CI84" s="3">
        <f>MAX(CE84)</f>
        <v>1108</v>
      </c>
      <c r="CJ84" s="220"/>
      <c r="CK84" s="281"/>
      <c r="CM84" s="241" t="s">
        <v>334</v>
      </c>
      <c r="CN84" s="2"/>
      <c r="CO84" s="3"/>
      <c r="CP84" s="3"/>
      <c r="CQ84" s="3"/>
      <c r="CR84" s="511" t="s">
        <v>248</v>
      </c>
      <c r="CS84" s="512"/>
      <c r="CT84" s="213">
        <f>SUM(CS81:CS82)</f>
        <v>1212</v>
      </c>
      <c r="CU84" s="269"/>
      <c r="CV84" s="143"/>
      <c r="CW84" s="3"/>
      <c r="CX84" s="3">
        <f>MAX(CT84)</f>
        <v>1212</v>
      </c>
      <c r="CY84" s="220"/>
      <c r="CZ84" s="281"/>
      <c r="DB84" s="241" t="s">
        <v>334</v>
      </c>
      <c r="DC84" s="2"/>
      <c r="DD84" s="3"/>
      <c r="DE84" s="3"/>
      <c r="DF84" s="3"/>
      <c r="DG84" s="511" t="s">
        <v>248</v>
      </c>
      <c r="DH84" s="512"/>
      <c r="DI84" s="213">
        <f>SUM(DH81:DH82)</f>
        <v>1159</v>
      </c>
      <c r="DJ84" s="269"/>
      <c r="DK84" s="143"/>
      <c r="DL84" s="3"/>
      <c r="DM84" s="3">
        <f>MAX(DI84)</f>
        <v>1159</v>
      </c>
      <c r="DN84" s="220"/>
      <c r="DO84" s="281"/>
      <c r="DQ84" s="241" t="s">
        <v>334</v>
      </c>
      <c r="DR84" s="2"/>
      <c r="DS84" s="3"/>
      <c r="DT84" s="3"/>
      <c r="DU84" s="3"/>
      <c r="DV84" s="511" t="s">
        <v>248</v>
      </c>
      <c r="DW84" s="512"/>
      <c r="DX84" s="213">
        <f>SUM(DW81:DW82)</f>
        <v>1259</v>
      </c>
      <c r="DY84" s="269"/>
      <c r="DZ84" s="143"/>
      <c r="EA84" s="3"/>
      <c r="EB84" s="3">
        <f>MAX(DX84)</f>
        <v>1259</v>
      </c>
      <c r="EC84" s="220"/>
      <c r="ED84" s="281"/>
      <c r="EF84" s="241" t="s">
        <v>334</v>
      </c>
      <c r="EG84" s="2"/>
      <c r="EH84" s="3"/>
      <c r="EI84" s="3"/>
      <c r="EJ84" s="3"/>
      <c r="EK84" s="511" t="s">
        <v>248</v>
      </c>
      <c r="EL84" s="512"/>
      <c r="EM84" s="213">
        <f>SUM(EL81:EL82)</f>
        <v>1243</v>
      </c>
      <c r="EN84" s="269"/>
      <c r="EO84" s="143"/>
      <c r="EP84" s="3"/>
      <c r="EQ84" s="3">
        <f>MAX(EM84)</f>
        <v>1243</v>
      </c>
      <c r="ER84" s="220"/>
      <c r="ES84" s="281"/>
      <c r="EU84" s="241" t="s">
        <v>334</v>
      </c>
      <c r="EV84" s="2"/>
      <c r="EW84" s="3"/>
      <c r="EX84" s="3"/>
      <c r="EY84" s="3"/>
      <c r="EZ84" s="511" t="s">
        <v>248</v>
      </c>
      <c r="FA84" s="512"/>
      <c r="FB84" s="213">
        <f>SUM(FA81:FA82)</f>
        <v>1307</v>
      </c>
      <c r="FC84" s="269"/>
      <c r="FD84" s="143"/>
      <c r="FE84" s="3"/>
      <c r="FF84" s="3">
        <f>MAX(FB84)</f>
        <v>1307</v>
      </c>
      <c r="FG84" s="220"/>
      <c r="FH84" s="281"/>
      <c r="FJ84" s="241" t="s">
        <v>334</v>
      </c>
      <c r="FK84" s="2"/>
      <c r="FL84" s="3"/>
      <c r="FM84" s="3"/>
      <c r="FN84" s="3"/>
      <c r="FO84" s="511" t="s">
        <v>248</v>
      </c>
      <c r="FP84" s="512"/>
      <c r="FQ84" s="213">
        <f>SUM(FP81:FP82)</f>
        <v>1186</v>
      </c>
      <c r="FR84" s="269"/>
      <c r="FS84" s="143"/>
      <c r="FT84" s="3"/>
      <c r="FU84" s="3">
        <f>MAX(FQ84)</f>
        <v>1186</v>
      </c>
      <c r="FV84" s="220"/>
      <c r="FW84" s="281"/>
      <c r="FY84" s="241" t="s">
        <v>334</v>
      </c>
      <c r="FZ84" s="2"/>
      <c r="GA84" s="3"/>
      <c r="GB84" s="3"/>
      <c r="GC84" s="3"/>
      <c r="GD84" s="511" t="s">
        <v>248</v>
      </c>
      <c r="GE84" s="512"/>
      <c r="GF84" s="213">
        <f>SUM(GE81:GE82)</f>
        <v>1204</v>
      </c>
      <c r="GG84" s="269"/>
      <c r="GH84" s="143"/>
      <c r="GI84" s="3"/>
      <c r="GJ84" s="3">
        <f>MAX(GF84)</f>
        <v>1204</v>
      </c>
      <c r="GK84" s="220"/>
      <c r="GL84" s="281"/>
      <c r="GN84" s="241" t="s">
        <v>334</v>
      </c>
      <c r="GO84" s="2"/>
      <c r="GP84" s="3"/>
      <c r="GQ84" s="3"/>
      <c r="GR84" s="3"/>
      <c r="GS84" s="511" t="s">
        <v>248</v>
      </c>
      <c r="GT84" s="512"/>
      <c r="GU84" s="213">
        <f>SUM(GT81:GT82)</f>
        <v>0</v>
      </c>
      <c r="GV84" s="269"/>
      <c r="GW84" s="143"/>
      <c r="GX84" s="3"/>
      <c r="GY84" s="3">
        <f>MAX(GU84)</f>
        <v>0</v>
      </c>
      <c r="GZ84" s="220"/>
      <c r="HA84" s="281"/>
      <c r="HC84" s="241" t="s">
        <v>334</v>
      </c>
      <c r="HD84" s="2"/>
      <c r="HE84" s="3"/>
      <c r="HF84" s="3"/>
      <c r="HG84" s="3"/>
      <c r="HH84" s="511" t="s">
        <v>248</v>
      </c>
      <c r="HI84" s="512"/>
      <c r="HJ84" s="213">
        <f>SUM(HI81:HI82)</f>
        <v>0</v>
      </c>
      <c r="HK84" s="269"/>
      <c r="HL84" s="143"/>
      <c r="HM84" s="3"/>
      <c r="HN84" s="3">
        <f>MAX(HJ84)</f>
        <v>0</v>
      </c>
      <c r="HO84" s="220"/>
      <c r="HP84" s="281"/>
      <c r="HR84" s="241" t="s">
        <v>334</v>
      </c>
      <c r="HS84" s="2"/>
      <c r="HT84" s="3"/>
      <c r="HU84" s="3"/>
      <c r="HV84" s="3"/>
      <c r="HW84" s="511" t="s">
        <v>248</v>
      </c>
      <c r="HX84" s="512"/>
      <c r="HY84" s="213">
        <f>SUM(HX81:HX82)</f>
        <v>0</v>
      </c>
      <c r="HZ84" s="269"/>
      <c r="IA84" s="143"/>
      <c r="IB84" s="3"/>
      <c r="IC84" s="3">
        <f>MAX(HY84)</f>
        <v>0</v>
      </c>
      <c r="ID84" s="220"/>
      <c r="IE84" s="281"/>
      <c r="IG84" s="241" t="s">
        <v>334</v>
      </c>
      <c r="IH84" s="2"/>
      <c r="II84" s="3"/>
      <c r="IJ84" s="3"/>
      <c r="IK84" s="3"/>
      <c r="IL84" s="511" t="s">
        <v>248</v>
      </c>
      <c r="IM84" s="512"/>
      <c r="IN84" s="213">
        <f>SUM(IM81:IM82)</f>
        <v>0</v>
      </c>
      <c r="IO84" s="269"/>
      <c r="IP84" s="143"/>
      <c r="IQ84" s="3"/>
      <c r="IR84" s="3">
        <f>MAX(IN84)</f>
        <v>0</v>
      </c>
      <c r="IS84" s="220"/>
      <c r="IT84" s="281"/>
      <c r="IV84" s="241" t="s">
        <v>334</v>
      </c>
      <c r="IW84" s="2"/>
      <c r="IX84" s="3"/>
      <c r="IY84" s="3"/>
      <c r="IZ84" s="3"/>
      <c r="JA84" s="511" t="s">
        <v>248</v>
      </c>
      <c r="JB84" s="512"/>
      <c r="JC84" s="213">
        <f>SUM(JB81:JB82)</f>
        <v>0</v>
      </c>
      <c r="JD84" s="269"/>
      <c r="JE84" s="143"/>
      <c r="JF84" s="3"/>
      <c r="JG84" s="3">
        <f>MAX(JC84)</f>
        <v>0</v>
      </c>
      <c r="JH84" s="220"/>
      <c r="JI84" s="281"/>
    </row>
    <row r="85" spans="1:269" s="69" customFormat="1">
      <c r="A85" s="209"/>
      <c r="B85" s="212"/>
      <c r="C85" s="214"/>
      <c r="D85" s="214"/>
      <c r="E85" s="214"/>
      <c r="F85" s="214"/>
      <c r="G85" s="214"/>
      <c r="H85" s="214"/>
      <c r="I85" s="270"/>
      <c r="J85" s="210"/>
      <c r="K85" s="214"/>
      <c r="L85" s="214"/>
      <c r="M85" s="220"/>
      <c r="N85" s="281"/>
      <c r="P85" s="209"/>
      <c r="Q85" s="212"/>
      <c r="R85" s="214"/>
      <c r="S85" s="214"/>
      <c r="T85" s="214"/>
      <c r="U85" s="214"/>
      <c r="V85" s="214"/>
      <c r="W85" s="214"/>
      <c r="X85" s="270"/>
      <c r="Y85" s="210"/>
      <c r="Z85" s="214"/>
      <c r="AA85" s="214"/>
      <c r="AB85" s="220"/>
      <c r="AC85" s="281"/>
      <c r="AE85" s="209"/>
      <c r="AF85" s="212"/>
      <c r="AG85" s="214"/>
      <c r="AH85" s="214"/>
      <c r="AI85" s="214"/>
      <c r="AJ85" s="214"/>
      <c r="AK85" s="214"/>
      <c r="AL85" s="214"/>
      <c r="AM85" s="270"/>
      <c r="AN85" s="210"/>
      <c r="AO85" s="214"/>
      <c r="AP85" s="214"/>
      <c r="AQ85" s="220"/>
      <c r="AR85" s="281"/>
      <c r="AT85" s="209"/>
      <c r="AU85" s="212"/>
      <c r="AV85" s="214"/>
      <c r="AW85" s="214"/>
      <c r="AX85" s="214"/>
      <c r="AY85" s="214"/>
      <c r="AZ85" s="214"/>
      <c r="BA85" s="214"/>
      <c r="BB85" s="270"/>
      <c r="BC85" s="210"/>
      <c r="BD85" s="214"/>
      <c r="BE85" s="214"/>
      <c r="BF85" s="220"/>
      <c r="BG85" s="281"/>
      <c r="BI85" s="209"/>
      <c r="BJ85" s="212"/>
      <c r="BK85" s="214"/>
      <c r="BL85" s="214"/>
      <c r="BM85" s="214"/>
      <c r="BN85" s="214"/>
      <c r="BO85" s="214"/>
      <c r="BP85" s="214"/>
      <c r="BQ85" s="270"/>
      <c r="BR85" s="210"/>
      <c r="BS85" s="214"/>
      <c r="BT85" s="214"/>
      <c r="BU85" s="220"/>
      <c r="BV85" s="281"/>
      <c r="BX85" s="209"/>
      <c r="BY85" s="212"/>
      <c r="BZ85" s="214"/>
      <c r="CA85" s="214"/>
      <c r="CB85" s="214"/>
      <c r="CC85" s="214"/>
      <c r="CD85" s="214"/>
      <c r="CE85" s="214"/>
      <c r="CF85" s="270"/>
      <c r="CG85" s="210"/>
      <c r="CH85" s="214"/>
      <c r="CI85" s="214"/>
      <c r="CJ85" s="220"/>
      <c r="CK85" s="281"/>
      <c r="CM85" s="209"/>
      <c r="CN85" s="212"/>
      <c r="CO85" s="214"/>
      <c r="CP85" s="214"/>
      <c r="CQ85" s="214"/>
      <c r="CR85" s="214"/>
      <c r="CS85" s="214"/>
      <c r="CT85" s="214"/>
      <c r="CU85" s="270"/>
      <c r="CV85" s="210"/>
      <c r="CW85" s="214"/>
      <c r="CX85" s="214"/>
      <c r="CY85" s="220"/>
      <c r="CZ85" s="281"/>
      <c r="DB85" s="209"/>
      <c r="DC85" s="212"/>
      <c r="DD85" s="214"/>
      <c r="DE85" s="214"/>
      <c r="DF85" s="214"/>
      <c r="DG85" s="214"/>
      <c r="DH85" s="214"/>
      <c r="DI85" s="214"/>
      <c r="DJ85" s="270"/>
      <c r="DK85" s="210"/>
      <c r="DL85" s="214"/>
      <c r="DM85" s="214"/>
      <c r="DN85" s="220"/>
      <c r="DO85" s="281"/>
      <c r="DQ85" s="209"/>
      <c r="DR85" s="212"/>
      <c r="DS85" s="214"/>
      <c r="DT85" s="214"/>
      <c r="DU85" s="214"/>
      <c r="DV85" s="214"/>
      <c r="DW85" s="214"/>
      <c r="DX85" s="214"/>
      <c r="DY85" s="270"/>
      <c r="DZ85" s="210"/>
      <c r="EA85" s="214"/>
      <c r="EB85" s="214"/>
      <c r="EC85" s="220"/>
      <c r="ED85" s="281"/>
      <c r="EF85" s="209"/>
      <c r="EG85" s="212"/>
      <c r="EH85" s="214"/>
      <c r="EI85" s="214"/>
      <c r="EJ85" s="214"/>
      <c r="EK85" s="214"/>
      <c r="EL85" s="214"/>
      <c r="EM85" s="214"/>
      <c r="EN85" s="270"/>
      <c r="EO85" s="210"/>
      <c r="EP85" s="214"/>
      <c r="EQ85" s="214"/>
      <c r="ER85" s="220"/>
      <c r="ES85" s="281"/>
      <c r="EU85" s="209"/>
      <c r="EV85" s="212"/>
      <c r="EW85" s="214"/>
      <c r="EX85" s="214"/>
      <c r="EY85" s="214"/>
      <c r="EZ85" s="214"/>
      <c r="FA85" s="214"/>
      <c r="FB85" s="214"/>
      <c r="FC85" s="270"/>
      <c r="FD85" s="210"/>
      <c r="FE85" s="214"/>
      <c r="FF85" s="214"/>
      <c r="FG85" s="220"/>
      <c r="FH85" s="281"/>
      <c r="FJ85" s="209"/>
      <c r="FK85" s="212"/>
      <c r="FL85" s="214"/>
      <c r="FM85" s="214"/>
      <c r="FN85" s="214"/>
      <c r="FO85" s="214"/>
      <c r="FP85" s="214"/>
      <c r="FQ85" s="214"/>
      <c r="FR85" s="270"/>
      <c r="FS85" s="210"/>
      <c r="FT85" s="214"/>
      <c r="FU85" s="214"/>
      <c r="FV85" s="220"/>
      <c r="FW85" s="281"/>
      <c r="FY85" s="209"/>
      <c r="FZ85" s="212"/>
      <c r="GA85" s="214"/>
      <c r="GB85" s="214"/>
      <c r="GC85" s="214"/>
      <c r="GD85" s="214"/>
      <c r="GE85" s="214"/>
      <c r="GF85" s="214"/>
      <c r="GG85" s="270"/>
      <c r="GH85" s="210"/>
      <c r="GI85" s="214"/>
      <c r="GJ85" s="214"/>
      <c r="GK85" s="220"/>
      <c r="GL85" s="281"/>
      <c r="GN85" s="209"/>
      <c r="GO85" s="212"/>
      <c r="GP85" s="214"/>
      <c r="GQ85" s="214"/>
      <c r="GR85" s="214"/>
      <c r="GS85" s="214"/>
      <c r="GT85" s="214"/>
      <c r="GU85" s="214"/>
      <c r="GV85" s="270"/>
      <c r="GW85" s="210"/>
      <c r="GX85" s="214"/>
      <c r="GY85" s="214"/>
      <c r="GZ85" s="220"/>
      <c r="HA85" s="281"/>
      <c r="HC85" s="209"/>
      <c r="HD85" s="212"/>
      <c r="HE85" s="214"/>
      <c r="HF85" s="214"/>
      <c r="HG85" s="214"/>
      <c r="HH85" s="214"/>
      <c r="HI85" s="214"/>
      <c r="HJ85" s="214"/>
      <c r="HK85" s="270"/>
      <c r="HL85" s="210"/>
      <c r="HM85" s="214"/>
      <c r="HN85" s="214"/>
      <c r="HO85" s="220"/>
      <c r="HP85" s="281"/>
      <c r="HR85" s="209"/>
      <c r="HS85" s="212"/>
      <c r="HT85" s="214"/>
      <c r="HU85" s="214"/>
      <c r="HV85" s="214"/>
      <c r="HW85" s="214"/>
      <c r="HX85" s="214"/>
      <c r="HY85" s="214"/>
      <c r="HZ85" s="270"/>
      <c r="IA85" s="210"/>
      <c r="IB85" s="214"/>
      <c r="IC85" s="214"/>
      <c r="ID85" s="220"/>
      <c r="IE85" s="281"/>
      <c r="IG85" s="209"/>
      <c r="IH85" s="212"/>
      <c r="II85" s="214"/>
      <c r="IJ85" s="214"/>
      <c r="IK85" s="214"/>
      <c r="IL85" s="214"/>
      <c r="IM85" s="214"/>
      <c r="IN85" s="214"/>
      <c r="IO85" s="270"/>
      <c r="IP85" s="210"/>
      <c r="IQ85" s="214"/>
      <c r="IR85" s="214"/>
      <c r="IS85" s="220"/>
      <c r="IT85" s="281"/>
      <c r="IV85" s="209"/>
      <c r="IW85" s="212"/>
      <c r="IX85" s="214"/>
      <c r="IY85" s="214"/>
      <c r="IZ85" s="214"/>
      <c r="JA85" s="214"/>
      <c r="JB85" s="214"/>
      <c r="JC85" s="214"/>
      <c r="JD85" s="270"/>
      <c r="JE85" s="210"/>
      <c r="JF85" s="214"/>
      <c r="JG85" s="214"/>
      <c r="JH85" s="220"/>
      <c r="JI85" s="281"/>
    </row>
    <row r="86" spans="1:269">
      <c r="A86" s="208" t="s">
        <v>66</v>
      </c>
      <c r="B86" s="2"/>
      <c r="C86" s="3"/>
      <c r="D86" s="3"/>
      <c r="E86" s="3"/>
      <c r="F86" s="3"/>
      <c r="G86" s="3"/>
      <c r="H86" s="3"/>
      <c r="I86" s="270"/>
      <c r="J86" s="143"/>
      <c r="K86" s="3"/>
      <c r="L86" s="3"/>
      <c r="M86" s="220"/>
      <c r="N86" s="281"/>
      <c r="P86" s="208" t="s">
        <v>66</v>
      </c>
      <c r="Q86" s="2"/>
      <c r="R86" s="3"/>
      <c r="S86" s="3"/>
      <c r="T86" s="3"/>
      <c r="U86" s="3"/>
      <c r="V86" s="3"/>
      <c r="W86" s="3"/>
      <c r="X86" s="270"/>
      <c r="Y86" s="143"/>
      <c r="Z86" s="3"/>
      <c r="AA86" s="3"/>
      <c r="AB86" s="220"/>
      <c r="AC86" s="281"/>
      <c r="AE86" s="208" t="s">
        <v>66</v>
      </c>
      <c r="AF86" s="2"/>
      <c r="AG86" s="3"/>
      <c r="AH86" s="3"/>
      <c r="AI86" s="3"/>
      <c r="AJ86" s="3"/>
      <c r="AK86" s="3"/>
      <c r="AL86" s="3"/>
      <c r="AM86" s="270"/>
      <c r="AN86" s="143"/>
      <c r="AO86" s="3"/>
      <c r="AP86" s="3"/>
      <c r="AQ86" s="220"/>
      <c r="AR86" s="281"/>
      <c r="AT86" s="208" t="s">
        <v>66</v>
      </c>
      <c r="AU86" s="2"/>
      <c r="AV86" s="3"/>
      <c r="AW86" s="3"/>
      <c r="AX86" s="3"/>
      <c r="AY86" s="3"/>
      <c r="AZ86" s="3"/>
      <c r="BA86" s="3"/>
      <c r="BB86" s="270"/>
      <c r="BC86" s="143"/>
      <c r="BD86" s="3"/>
      <c r="BE86" s="3"/>
      <c r="BF86" s="220"/>
      <c r="BG86" s="281"/>
      <c r="BI86" s="208" t="s">
        <v>66</v>
      </c>
      <c r="BJ86" s="2"/>
      <c r="BK86" s="3"/>
      <c r="BL86" s="3"/>
      <c r="BM86" s="3"/>
      <c r="BN86" s="3"/>
      <c r="BO86" s="3"/>
      <c r="BP86" s="3"/>
      <c r="BQ86" s="270"/>
      <c r="BR86" s="143"/>
      <c r="BS86" s="3"/>
      <c r="BT86" s="3"/>
      <c r="BU86" s="220"/>
      <c r="BV86" s="281"/>
      <c r="BX86" s="208" t="s">
        <v>66</v>
      </c>
      <c r="BY86" s="2"/>
      <c r="BZ86" s="3"/>
      <c r="CA86" s="3"/>
      <c r="CB86" s="3"/>
      <c r="CC86" s="3"/>
      <c r="CD86" s="3"/>
      <c r="CE86" s="3"/>
      <c r="CF86" s="270"/>
      <c r="CG86" s="143"/>
      <c r="CH86" s="3"/>
      <c r="CI86" s="3"/>
      <c r="CJ86" s="220"/>
      <c r="CK86" s="281"/>
      <c r="CM86" s="208" t="s">
        <v>66</v>
      </c>
      <c r="CN86" s="2"/>
      <c r="CO86" s="3"/>
      <c r="CP86" s="3"/>
      <c r="CQ86" s="3"/>
      <c r="CR86" s="3"/>
      <c r="CS86" s="3"/>
      <c r="CT86" s="3"/>
      <c r="CU86" s="270"/>
      <c r="CV86" s="143"/>
      <c r="CW86" s="3"/>
      <c r="CX86" s="3"/>
      <c r="CY86" s="220"/>
      <c r="CZ86" s="281"/>
      <c r="DB86" s="208" t="s">
        <v>66</v>
      </c>
      <c r="DC86" s="2"/>
      <c r="DD86" s="3"/>
      <c r="DE86" s="3"/>
      <c r="DF86" s="3"/>
      <c r="DG86" s="3"/>
      <c r="DH86" s="3"/>
      <c r="DI86" s="3"/>
      <c r="DJ86" s="270"/>
      <c r="DK86" s="143"/>
      <c r="DL86" s="3"/>
      <c r="DM86" s="3"/>
      <c r="DN86" s="220"/>
      <c r="DO86" s="281"/>
      <c r="DQ86" s="208" t="s">
        <v>66</v>
      </c>
      <c r="DR86" s="2"/>
      <c r="DS86" s="3"/>
      <c r="DT86" s="3"/>
      <c r="DU86" s="3"/>
      <c r="DV86" s="3"/>
      <c r="DW86" s="3"/>
      <c r="DX86" s="3"/>
      <c r="DY86" s="270"/>
      <c r="DZ86" s="143"/>
      <c r="EA86" s="3"/>
      <c r="EB86" s="3"/>
      <c r="EC86" s="220"/>
      <c r="ED86" s="281"/>
      <c r="EF86" s="208" t="s">
        <v>66</v>
      </c>
      <c r="EG86" s="2"/>
      <c r="EH86" s="3"/>
      <c r="EI86" s="3"/>
      <c r="EJ86" s="3"/>
      <c r="EK86" s="3"/>
      <c r="EL86" s="3"/>
      <c r="EM86" s="3"/>
      <c r="EN86" s="270"/>
      <c r="EO86" s="143"/>
      <c r="EP86" s="3"/>
      <c r="EQ86" s="3"/>
      <c r="ER86" s="220"/>
      <c r="ES86" s="281"/>
      <c r="EU86" s="208" t="s">
        <v>66</v>
      </c>
      <c r="EV86" s="2"/>
      <c r="EW86" s="3"/>
      <c r="EX86" s="3"/>
      <c r="EY86" s="3"/>
      <c r="EZ86" s="3"/>
      <c r="FA86" s="3"/>
      <c r="FB86" s="3"/>
      <c r="FC86" s="270"/>
      <c r="FD86" s="143"/>
      <c r="FE86" s="3"/>
      <c r="FF86" s="3"/>
      <c r="FG86" s="220"/>
      <c r="FH86" s="281"/>
      <c r="FJ86" s="208" t="s">
        <v>66</v>
      </c>
      <c r="FK86" s="2"/>
      <c r="FL86" s="3"/>
      <c r="FM86" s="3"/>
      <c r="FN86" s="3"/>
      <c r="FO86" s="3"/>
      <c r="FP86" s="3"/>
      <c r="FQ86" s="3"/>
      <c r="FR86" s="270"/>
      <c r="FS86" s="143"/>
      <c r="FT86" s="3"/>
      <c r="FU86" s="3"/>
      <c r="FV86" s="220"/>
      <c r="FW86" s="281"/>
      <c r="FY86" s="208" t="s">
        <v>66</v>
      </c>
      <c r="FZ86" s="2"/>
      <c r="GA86" s="3"/>
      <c r="GB86" s="3"/>
      <c r="GC86" s="3"/>
      <c r="GD86" s="3"/>
      <c r="GE86" s="3"/>
      <c r="GF86" s="3"/>
      <c r="GG86" s="270"/>
      <c r="GH86" s="143"/>
      <c r="GI86" s="3"/>
      <c r="GJ86" s="3"/>
      <c r="GK86" s="220"/>
      <c r="GL86" s="281"/>
      <c r="GN86" s="208" t="s">
        <v>66</v>
      </c>
      <c r="GO86" s="2"/>
      <c r="GP86" s="3"/>
      <c r="GQ86" s="3"/>
      <c r="GR86" s="3"/>
      <c r="GS86" s="3"/>
      <c r="GT86" s="3"/>
      <c r="GU86" s="3"/>
      <c r="GV86" s="270"/>
      <c r="GW86" s="143"/>
      <c r="GX86" s="3"/>
      <c r="GY86" s="3"/>
      <c r="GZ86" s="220"/>
      <c r="HA86" s="281"/>
      <c r="HC86" s="208" t="s">
        <v>66</v>
      </c>
      <c r="HD86" s="2"/>
      <c r="HE86" s="3"/>
      <c r="HF86" s="3"/>
      <c r="HG86" s="3"/>
      <c r="HH86" s="3"/>
      <c r="HI86" s="3"/>
      <c r="HJ86" s="3"/>
      <c r="HK86" s="270"/>
      <c r="HL86" s="143"/>
      <c r="HM86" s="3"/>
      <c r="HN86" s="3"/>
      <c r="HO86" s="220"/>
      <c r="HP86" s="281"/>
      <c r="HR86" s="208" t="s">
        <v>66</v>
      </c>
      <c r="HS86" s="2"/>
      <c r="HT86" s="3"/>
      <c r="HU86" s="3"/>
      <c r="HV86" s="3"/>
      <c r="HW86" s="3"/>
      <c r="HX86" s="3"/>
      <c r="HY86" s="3"/>
      <c r="HZ86" s="270"/>
      <c r="IA86" s="143"/>
      <c r="IB86" s="3"/>
      <c r="IC86" s="3"/>
      <c r="ID86" s="220"/>
      <c r="IE86" s="281"/>
      <c r="IG86" s="208" t="s">
        <v>66</v>
      </c>
      <c r="IH86" s="2"/>
      <c r="II86" s="3"/>
      <c r="IJ86" s="3"/>
      <c r="IK86" s="3"/>
      <c r="IL86" s="3"/>
      <c r="IM86" s="3"/>
      <c r="IN86" s="3"/>
      <c r="IO86" s="270"/>
      <c r="IP86" s="143"/>
      <c r="IQ86" s="3"/>
      <c r="IR86" s="3"/>
      <c r="IS86" s="220"/>
      <c r="IT86" s="281"/>
      <c r="IV86" s="208" t="s">
        <v>66</v>
      </c>
      <c r="IW86" s="2"/>
      <c r="IX86" s="3"/>
      <c r="IY86" s="3"/>
      <c r="IZ86" s="3"/>
      <c r="JA86" s="3"/>
      <c r="JB86" s="3"/>
      <c r="JC86" s="3"/>
      <c r="JD86" s="270"/>
      <c r="JE86" s="143"/>
      <c r="JF86" s="3"/>
      <c r="JG86" s="3"/>
      <c r="JH86" s="220"/>
      <c r="JI86" s="281"/>
    </row>
    <row r="87" spans="1:269" s="69" customFormat="1">
      <c r="A87" s="21" t="s">
        <v>6</v>
      </c>
      <c r="B87" s="226">
        <v>164</v>
      </c>
      <c r="C87" s="226">
        <v>119</v>
      </c>
      <c r="D87" s="226">
        <v>104</v>
      </c>
      <c r="E87" s="226">
        <v>130</v>
      </c>
      <c r="F87" s="226">
        <v>106</v>
      </c>
      <c r="G87" s="102">
        <f>SUM(B87:F87)</f>
        <v>623</v>
      </c>
      <c r="H87" s="102"/>
      <c r="I87" s="267"/>
      <c r="J87" s="206">
        <f>MAX(B87:F87)</f>
        <v>164</v>
      </c>
      <c r="K87" s="3"/>
      <c r="L87" s="3"/>
      <c r="M87" s="220"/>
      <c r="N87" s="281"/>
      <c r="P87" s="21" t="s">
        <v>6</v>
      </c>
      <c r="Q87" s="226">
        <v>148</v>
      </c>
      <c r="R87" s="226">
        <v>107</v>
      </c>
      <c r="S87" s="226">
        <v>116</v>
      </c>
      <c r="T87" s="226">
        <v>106</v>
      </c>
      <c r="U87" s="226">
        <v>129</v>
      </c>
      <c r="V87" s="102">
        <f>SUM(Q87:U87)</f>
        <v>606</v>
      </c>
      <c r="W87" s="102"/>
      <c r="X87" s="267"/>
      <c r="Y87" s="206">
        <f>MAX(Q87:U87)</f>
        <v>148</v>
      </c>
      <c r="Z87" s="3"/>
      <c r="AA87" s="3"/>
      <c r="AB87" s="220"/>
      <c r="AC87" s="281"/>
      <c r="AE87" s="21" t="s">
        <v>6</v>
      </c>
      <c r="AF87" s="226">
        <v>119</v>
      </c>
      <c r="AG87" s="226">
        <v>161</v>
      </c>
      <c r="AH87" s="226">
        <v>145</v>
      </c>
      <c r="AI87" s="226">
        <v>119</v>
      </c>
      <c r="AJ87" s="226">
        <v>109</v>
      </c>
      <c r="AK87" s="102">
        <f>SUM(AF87:AJ87)</f>
        <v>653</v>
      </c>
      <c r="AL87" s="102"/>
      <c r="AM87" s="267"/>
      <c r="AN87" s="206">
        <f>MAX(AF87:AJ87)</f>
        <v>161</v>
      </c>
      <c r="AO87" s="3"/>
      <c r="AP87" s="3"/>
      <c r="AQ87" s="220"/>
      <c r="AR87" s="281"/>
      <c r="AT87" s="21" t="s">
        <v>6</v>
      </c>
      <c r="AU87" s="226">
        <v>111</v>
      </c>
      <c r="AV87" s="226">
        <v>114</v>
      </c>
      <c r="AW87" s="226">
        <v>107</v>
      </c>
      <c r="AX87" s="226">
        <v>106</v>
      </c>
      <c r="AY87" s="226">
        <v>145</v>
      </c>
      <c r="AZ87" s="102">
        <f>SUM(AU87:AY87)</f>
        <v>583</v>
      </c>
      <c r="BA87" s="102"/>
      <c r="BB87" s="267"/>
      <c r="BC87" s="206">
        <f>MAX(AU87:AY87)</f>
        <v>145</v>
      </c>
      <c r="BD87" s="3"/>
      <c r="BE87" s="3"/>
      <c r="BF87" s="220"/>
      <c r="BG87" s="281"/>
      <c r="BI87" s="21" t="s">
        <v>6</v>
      </c>
      <c r="BJ87" s="226">
        <v>111</v>
      </c>
      <c r="BK87" s="226">
        <v>128</v>
      </c>
      <c r="BL87" s="226">
        <v>119</v>
      </c>
      <c r="BM87" s="226">
        <v>119</v>
      </c>
      <c r="BN87" s="226">
        <v>113</v>
      </c>
      <c r="BO87" s="102">
        <f>SUM(BJ87:BN87)</f>
        <v>590</v>
      </c>
      <c r="BP87" s="102"/>
      <c r="BQ87" s="267"/>
      <c r="BR87" s="206">
        <f>MAX(BJ87:BN87)</f>
        <v>128</v>
      </c>
      <c r="BS87" s="3"/>
      <c r="BT87" s="3"/>
      <c r="BU87" s="220"/>
      <c r="BV87" s="281"/>
      <c r="BX87" s="21" t="s">
        <v>6</v>
      </c>
      <c r="BY87" s="226">
        <v>137</v>
      </c>
      <c r="BZ87" s="226">
        <v>112</v>
      </c>
      <c r="CA87" s="226">
        <v>118</v>
      </c>
      <c r="CB87" s="226">
        <v>107</v>
      </c>
      <c r="CC87" s="226">
        <v>112</v>
      </c>
      <c r="CD87" s="102">
        <f>SUM(BY87:CC87)</f>
        <v>586</v>
      </c>
      <c r="CE87" s="102"/>
      <c r="CF87" s="267"/>
      <c r="CG87" s="206">
        <f>MAX(BY87:CC87)</f>
        <v>137</v>
      </c>
      <c r="CH87" s="3"/>
      <c r="CI87" s="3"/>
      <c r="CJ87" s="220"/>
      <c r="CK87" s="281"/>
      <c r="CM87" s="21" t="s">
        <v>6</v>
      </c>
      <c r="CN87" s="226">
        <v>126</v>
      </c>
      <c r="CO87" s="226">
        <v>130</v>
      </c>
      <c r="CP87" s="226">
        <v>123</v>
      </c>
      <c r="CQ87" s="226">
        <v>98</v>
      </c>
      <c r="CR87" s="226">
        <v>144</v>
      </c>
      <c r="CS87" s="102">
        <f>SUM(CN87:CR87)</f>
        <v>621</v>
      </c>
      <c r="CT87" s="102"/>
      <c r="CU87" s="267"/>
      <c r="CV87" s="206">
        <f>MAX(CN87:CR87)</f>
        <v>144</v>
      </c>
      <c r="CW87" s="3"/>
      <c r="CX87" s="3"/>
      <c r="CY87" s="220"/>
      <c r="CZ87" s="281"/>
      <c r="DB87" s="21" t="s">
        <v>6</v>
      </c>
      <c r="DC87" s="226">
        <v>104</v>
      </c>
      <c r="DD87" s="226">
        <v>95</v>
      </c>
      <c r="DE87" s="226">
        <v>120</v>
      </c>
      <c r="DF87" s="226">
        <v>111</v>
      </c>
      <c r="DG87" s="226">
        <v>116</v>
      </c>
      <c r="DH87" s="102">
        <f>SUM(DC87:DG87)</f>
        <v>546</v>
      </c>
      <c r="DI87" s="102"/>
      <c r="DJ87" s="267"/>
      <c r="DK87" s="206">
        <f>MAX(DC87:DG87)</f>
        <v>120</v>
      </c>
      <c r="DL87" s="3"/>
      <c r="DM87" s="3"/>
      <c r="DN87" s="220"/>
      <c r="DO87" s="281"/>
      <c r="DQ87" s="21" t="s">
        <v>6</v>
      </c>
      <c r="DR87" s="226">
        <v>103</v>
      </c>
      <c r="DS87" s="226">
        <v>109</v>
      </c>
      <c r="DT87" s="226">
        <v>108</v>
      </c>
      <c r="DU87" s="226">
        <v>123</v>
      </c>
      <c r="DV87" s="226">
        <v>108</v>
      </c>
      <c r="DW87" s="102">
        <f>SUM(DR87:DV87)</f>
        <v>551</v>
      </c>
      <c r="DX87" s="102"/>
      <c r="DY87" s="267"/>
      <c r="DZ87" s="206">
        <f>MAX(DR87:DV87)</f>
        <v>123</v>
      </c>
      <c r="EA87" s="3"/>
      <c r="EB87" s="3"/>
      <c r="EC87" s="220"/>
      <c r="ED87" s="281"/>
      <c r="EF87" s="21" t="s">
        <v>6</v>
      </c>
      <c r="EG87" s="226">
        <v>131</v>
      </c>
      <c r="EH87" s="226">
        <v>117</v>
      </c>
      <c r="EI87" s="226">
        <v>108</v>
      </c>
      <c r="EJ87" s="226">
        <v>124</v>
      </c>
      <c r="EK87" s="226">
        <v>107</v>
      </c>
      <c r="EL87" s="102">
        <f>SUM(EG87:EK87)</f>
        <v>587</v>
      </c>
      <c r="EM87" s="102"/>
      <c r="EN87" s="267"/>
      <c r="EO87" s="206">
        <f>MAX(EG87:EK87)</f>
        <v>131</v>
      </c>
      <c r="EP87" s="3"/>
      <c r="EQ87" s="3"/>
      <c r="ER87" s="220"/>
      <c r="ES87" s="281"/>
      <c r="EU87" s="21" t="s">
        <v>6</v>
      </c>
      <c r="EV87" s="226">
        <v>129</v>
      </c>
      <c r="EW87" s="226">
        <v>140</v>
      </c>
      <c r="EX87" s="226">
        <v>103</v>
      </c>
      <c r="EY87" s="226">
        <v>102</v>
      </c>
      <c r="EZ87" s="226">
        <v>108</v>
      </c>
      <c r="FA87" s="102">
        <f>SUM(EV87:EZ87)</f>
        <v>582</v>
      </c>
      <c r="FB87" s="102"/>
      <c r="FC87" s="267"/>
      <c r="FD87" s="206">
        <f>MAX(EV87:EZ87)</f>
        <v>140</v>
      </c>
      <c r="FE87" s="3"/>
      <c r="FF87" s="3"/>
      <c r="FG87" s="220"/>
      <c r="FH87" s="281"/>
      <c r="FJ87" s="21" t="s">
        <v>6</v>
      </c>
      <c r="FK87" s="226">
        <v>104</v>
      </c>
      <c r="FL87" s="226">
        <v>99</v>
      </c>
      <c r="FM87" s="226">
        <v>118</v>
      </c>
      <c r="FN87" s="226">
        <v>112</v>
      </c>
      <c r="FO87" s="226">
        <v>107</v>
      </c>
      <c r="FP87" s="102">
        <f>SUM(FK87:FO87)</f>
        <v>540</v>
      </c>
      <c r="FQ87" s="102"/>
      <c r="FR87" s="267"/>
      <c r="FS87" s="206">
        <f>MAX(FK87:FO87)</f>
        <v>118</v>
      </c>
      <c r="FT87" s="3"/>
      <c r="FU87" s="3"/>
      <c r="FV87" s="220"/>
      <c r="FW87" s="281"/>
      <c r="FY87" s="21" t="s">
        <v>6</v>
      </c>
      <c r="FZ87" s="226">
        <v>100</v>
      </c>
      <c r="GA87" s="226">
        <v>138</v>
      </c>
      <c r="GB87" s="226">
        <v>101</v>
      </c>
      <c r="GC87" s="226">
        <v>119</v>
      </c>
      <c r="GD87" s="226">
        <v>100</v>
      </c>
      <c r="GE87" s="102">
        <f>SUM(FZ87:GD87)</f>
        <v>558</v>
      </c>
      <c r="GF87" s="102"/>
      <c r="GG87" s="267"/>
      <c r="GH87" s="206">
        <f>MAX(FZ87:GD87)</f>
        <v>138</v>
      </c>
      <c r="GI87" s="3"/>
      <c r="GJ87" s="3"/>
      <c r="GK87" s="220"/>
      <c r="GL87" s="281"/>
      <c r="GN87" s="21" t="s">
        <v>6</v>
      </c>
      <c r="GO87" s="226"/>
      <c r="GP87" s="226"/>
      <c r="GQ87" s="226"/>
      <c r="GR87" s="226"/>
      <c r="GS87" s="226"/>
      <c r="GT87" s="102">
        <f>SUM(GO87:GS87)</f>
        <v>0</v>
      </c>
      <c r="GU87" s="102"/>
      <c r="GV87" s="267"/>
      <c r="GW87" s="206">
        <f>MAX(GO87:GS87)</f>
        <v>0</v>
      </c>
      <c r="GX87" s="3"/>
      <c r="GY87" s="3"/>
      <c r="GZ87" s="220"/>
      <c r="HA87" s="281"/>
      <c r="HC87" s="21" t="s">
        <v>6</v>
      </c>
      <c r="HD87" s="226"/>
      <c r="HE87" s="226"/>
      <c r="HF87" s="226"/>
      <c r="HG87" s="226"/>
      <c r="HH87" s="226"/>
      <c r="HI87" s="102">
        <f>SUM(HD87:HH87)</f>
        <v>0</v>
      </c>
      <c r="HJ87" s="102"/>
      <c r="HK87" s="267"/>
      <c r="HL87" s="206">
        <f>MAX(HD87:HH87)</f>
        <v>0</v>
      </c>
      <c r="HM87" s="3"/>
      <c r="HN87" s="3"/>
      <c r="HO87" s="220"/>
      <c r="HP87" s="281"/>
      <c r="HR87" s="21" t="s">
        <v>6</v>
      </c>
      <c r="HS87" s="226"/>
      <c r="HT87" s="226"/>
      <c r="HU87" s="226"/>
      <c r="HV87" s="226"/>
      <c r="HW87" s="226"/>
      <c r="HX87" s="102">
        <f>SUM(HS87:HW87)</f>
        <v>0</v>
      </c>
      <c r="HY87" s="102"/>
      <c r="HZ87" s="267"/>
      <c r="IA87" s="206">
        <f>MAX(HS87:HW87)</f>
        <v>0</v>
      </c>
      <c r="IB87" s="3"/>
      <c r="IC87" s="3"/>
      <c r="ID87" s="220"/>
      <c r="IE87" s="281"/>
      <c r="IG87" s="21" t="s">
        <v>6</v>
      </c>
      <c r="IH87" s="226"/>
      <c r="II87" s="226"/>
      <c r="IJ87" s="226"/>
      <c r="IK87" s="226"/>
      <c r="IL87" s="226"/>
      <c r="IM87" s="102">
        <f>SUM(IH87:IL87)</f>
        <v>0</v>
      </c>
      <c r="IN87" s="102"/>
      <c r="IO87" s="267"/>
      <c r="IP87" s="206">
        <f>MAX(IH87:IL87)</f>
        <v>0</v>
      </c>
      <c r="IQ87" s="3"/>
      <c r="IR87" s="3"/>
      <c r="IS87" s="220"/>
      <c r="IT87" s="281"/>
      <c r="IV87" s="21" t="s">
        <v>6</v>
      </c>
      <c r="IW87" s="226"/>
      <c r="IX87" s="226"/>
      <c r="IY87" s="226"/>
      <c r="IZ87" s="226"/>
      <c r="JA87" s="226"/>
      <c r="JB87" s="102">
        <f>SUM(IW87:JA87)</f>
        <v>0</v>
      </c>
      <c r="JC87" s="102"/>
      <c r="JD87" s="267"/>
      <c r="JE87" s="206">
        <f>MAX(IW87:JA87)</f>
        <v>0</v>
      </c>
      <c r="JF87" s="3"/>
      <c r="JG87" s="3"/>
      <c r="JH87" s="220"/>
      <c r="JI87" s="281"/>
    </row>
    <row r="88" spans="1:269" s="69" customFormat="1">
      <c r="A88" s="21" t="s">
        <v>11</v>
      </c>
      <c r="B88" s="226">
        <v>106</v>
      </c>
      <c r="C88" s="226">
        <v>105</v>
      </c>
      <c r="D88" s="226">
        <v>121</v>
      </c>
      <c r="E88" s="226">
        <v>117</v>
      </c>
      <c r="F88" s="226">
        <v>121</v>
      </c>
      <c r="G88" s="102">
        <f>SUM(B88:F88)</f>
        <v>570</v>
      </c>
      <c r="H88" s="102"/>
      <c r="I88" s="267"/>
      <c r="J88" s="206">
        <f>MAX(B88:F88)</f>
        <v>121</v>
      </c>
      <c r="K88" s="3"/>
      <c r="L88" s="3"/>
      <c r="M88" s="220"/>
      <c r="N88" s="281"/>
      <c r="P88" s="21" t="s">
        <v>11</v>
      </c>
      <c r="Q88" s="226">
        <v>126</v>
      </c>
      <c r="R88" s="226">
        <v>139</v>
      </c>
      <c r="S88" s="226">
        <v>144</v>
      </c>
      <c r="T88" s="226">
        <v>128</v>
      </c>
      <c r="U88" s="226">
        <v>100</v>
      </c>
      <c r="V88" s="102">
        <f>SUM(Q88:U88)</f>
        <v>637</v>
      </c>
      <c r="W88" s="102"/>
      <c r="X88" s="267"/>
      <c r="Y88" s="206">
        <f>MAX(Q88:U88)</f>
        <v>144</v>
      </c>
      <c r="Z88" s="3"/>
      <c r="AA88" s="3"/>
      <c r="AB88" s="220"/>
      <c r="AC88" s="281"/>
      <c r="AE88" s="21" t="s">
        <v>11</v>
      </c>
      <c r="AF88" s="226">
        <v>112</v>
      </c>
      <c r="AG88" s="226">
        <v>111</v>
      </c>
      <c r="AH88" s="226">
        <v>125</v>
      </c>
      <c r="AI88" s="226">
        <v>120</v>
      </c>
      <c r="AJ88" s="226">
        <v>133</v>
      </c>
      <c r="AK88" s="102">
        <f>SUM(AF88:AJ88)</f>
        <v>601</v>
      </c>
      <c r="AL88" s="102"/>
      <c r="AM88" s="267"/>
      <c r="AN88" s="206">
        <f>MAX(AF88:AJ88)</f>
        <v>133</v>
      </c>
      <c r="AO88" s="3"/>
      <c r="AP88" s="3"/>
      <c r="AQ88" s="220"/>
      <c r="AR88" s="281"/>
      <c r="AT88" s="21" t="s">
        <v>11</v>
      </c>
      <c r="AU88" s="226">
        <v>104</v>
      </c>
      <c r="AV88" s="226">
        <v>136</v>
      </c>
      <c r="AW88" s="226">
        <v>150</v>
      </c>
      <c r="AX88" s="226">
        <v>125</v>
      </c>
      <c r="AY88" s="226">
        <v>149</v>
      </c>
      <c r="AZ88" s="102">
        <f>SUM(AU88:AY88)</f>
        <v>664</v>
      </c>
      <c r="BA88" s="102"/>
      <c r="BB88" s="267"/>
      <c r="BC88" s="206">
        <f>MAX(AU88:AY88)</f>
        <v>150</v>
      </c>
      <c r="BD88" s="3"/>
      <c r="BE88" s="3"/>
      <c r="BF88" s="220"/>
      <c r="BG88" s="281"/>
      <c r="BI88" s="21" t="s">
        <v>11</v>
      </c>
      <c r="BJ88" s="226">
        <v>109</v>
      </c>
      <c r="BK88" s="226">
        <v>119</v>
      </c>
      <c r="BL88" s="226">
        <v>120</v>
      </c>
      <c r="BM88" s="226">
        <v>114</v>
      </c>
      <c r="BN88" s="226">
        <v>99</v>
      </c>
      <c r="BO88" s="102">
        <f>SUM(BJ88:BN88)</f>
        <v>561</v>
      </c>
      <c r="BP88" s="102"/>
      <c r="BQ88" s="267"/>
      <c r="BR88" s="206">
        <f>MAX(BJ88:BN88)</f>
        <v>120</v>
      </c>
      <c r="BS88" s="3"/>
      <c r="BT88" s="3"/>
      <c r="BU88" s="220"/>
      <c r="BV88" s="281"/>
      <c r="BX88" s="21" t="s">
        <v>11</v>
      </c>
      <c r="BY88" s="226">
        <v>142</v>
      </c>
      <c r="BZ88" s="226">
        <v>144</v>
      </c>
      <c r="CA88" s="226">
        <v>137</v>
      </c>
      <c r="CB88" s="226">
        <v>109</v>
      </c>
      <c r="CC88" s="226">
        <v>132</v>
      </c>
      <c r="CD88" s="102">
        <f>SUM(BY88:CC88)</f>
        <v>664</v>
      </c>
      <c r="CE88" s="102"/>
      <c r="CF88" s="267"/>
      <c r="CG88" s="206">
        <f>MAX(BY88:CC88)</f>
        <v>144</v>
      </c>
      <c r="CH88" s="3"/>
      <c r="CI88" s="3"/>
      <c r="CJ88" s="220"/>
      <c r="CK88" s="281"/>
      <c r="CM88" s="21" t="s">
        <v>11</v>
      </c>
      <c r="CN88" s="226">
        <v>128</v>
      </c>
      <c r="CO88" s="226">
        <v>113</v>
      </c>
      <c r="CP88" s="226">
        <v>145</v>
      </c>
      <c r="CQ88" s="226">
        <v>100</v>
      </c>
      <c r="CR88" s="226">
        <v>110</v>
      </c>
      <c r="CS88" s="102">
        <f>SUM(CN88:CR88)</f>
        <v>596</v>
      </c>
      <c r="CT88" s="102"/>
      <c r="CU88" s="267"/>
      <c r="CV88" s="206">
        <f>MAX(CN88:CR88)</f>
        <v>145</v>
      </c>
      <c r="CW88" s="3"/>
      <c r="CX88" s="3"/>
      <c r="CY88" s="220"/>
      <c r="CZ88" s="281"/>
      <c r="DB88" s="21" t="s">
        <v>11</v>
      </c>
      <c r="DC88" s="226">
        <v>110</v>
      </c>
      <c r="DD88" s="226">
        <v>131</v>
      </c>
      <c r="DE88" s="226">
        <v>120</v>
      </c>
      <c r="DF88" s="226">
        <v>98</v>
      </c>
      <c r="DG88" s="226">
        <v>113</v>
      </c>
      <c r="DH88" s="102">
        <f>SUM(DC88:DG88)</f>
        <v>572</v>
      </c>
      <c r="DI88" s="102"/>
      <c r="DJ88" s="267"/>
      <c r="DK88" s="206">
        <f>MAX(DC88:DG88)</f>
        <v>131</v>
      </c>
      <c r="DL88" s="3"/>
      <c r="DM88" s="3"/>
      <c r="DN88" s="220"/>
      <c r="DO88" s="281"/>
      <c r="DQ88" s="21" t="s">
        <v>11</v>
      </c>
      <c r="DR88" s="226">
        <v>149</v>
      </c>
      <c r="DS88" s="226">
        <v>95</v>
      </c>
      <c r="DT88" s="226">
        <v>104</v>
      </c>
      <c r="DU88" s="226">
        <v>129</v>
      </c>
      <c r="DV88" s="226">
        <v>111</v>
      </c>
      <c r="DW88" s="102">
        <f>SUM(DR88:DV88)</f>
        <v>588</v>
      </c>
      <c r="DX88" s="102"/>
      <c r="DY88" s="267"/>
      <c r="DZ88" s="206">
        <f>MAX(DR88:DV88)</f>
        <v>149</v>
      </c>
      <c r="EA88" s="3"/>
      <c r="EB88" s="3"/>
      <c r="EC88" s="220"/>
      <c r="ED88" s="281"/>
      <c r="EF88" s="21" t="s">
        <v>11</v>
      </c>
      <c r="EG88" s="226">
        <v>121</v>
      </c>
      <c r="EH88" s="226">
        <v>161</v>
      </c>
      <c r="EI88" s="226">
        <v>111</v>
      </c>
      <c r="EJ88" s="226">
        <v>115</v>
      </c>
      <c r="EK88" s="226">
        <v>116</v>
      </c>
      <c r="EL88" s="102">
        <f>SUM(EG88:EK88)</f>
        <v>624</v>
      </c>
      <c r="EM88" s="102"/>
      <c r="EN88" s="267"/>
      <c r="EO88" s="206">
        <f>MAX(EG88:EK88)</f>
        <v>161</v>
      </c>
      <c r="EP88" s="3"/>
      <c r="EQ88" s="3"/>
      <c r="ER88" s="220"/>
      <c r="ES88" s="281"/>
      <c r="EU88" s="21" t="s">
        <v>11</v>
      </c>
      <c r="EV88" s="226">
        <v>155</v>
      </c>
      <c r="EW88" s="226">
        <v>137</v>
      </c>
      <c r="EX88" s="226">
        <v>131</v>
      </c>
      <c r="EY88" s="226">
        <v>116</v>
      </c>
      <c r="EZ88" s="226">
        <v>113</v>
      </c>
      <c r="FA88" s="102">
        <f>SUM(EV88:EZ88)</f>
        <v>652</v>
      </c>
      <c r="FB88" s="102"/>
      <c r="FC88" s="267"/>
      <c r="FD88" s="206">
        <f>MAX(EV88:EZ88)</f>
        <v>155</v>
      </c>
      <c r="FE88" s="3"/>
      <c r="FF88" s="3"/>
      <c r="FG88" s="220"/>
      <c r="FH88" s="281"/>
      <c r="FJ88" s="21" t="s">
        <v>11</v>
      </c>
      <c r="FK88" s="226">
        <v>111</v>
      </c>
      <c r="FL88" s="226">
        <v>107</v>
      </c>
      <c r="FM88" s="226">
        <v>91</v>
      </c>
      <c r="FN88" s="226">
        <v>111</v>
      </c>
      <c r="FO88" s="226">
        <v>112</v>
      </c>
      <c r="FP88" s="102">
        <f>SUM(FK88:FO88)</f>
        <v>532</v>
      </c>
      <c r="FQ88" s="102"/>
      <c r="FR88" s="267"/>
      <c r="FS88" s="206">
        <f>MAX(FK88:FO88)</f>
        <v>112</v>
      </c>
      <c r="FT88" s="3"/>
      <c r="FU88" s="3"/>
      <c r="FV88" s="220"/>
      <c r="FW88" s="281"/>
      <c r="FY88" s="21" t="s">
        <v>11</v>
      </c>
      <c r="FZ88" s="226">
        <v>128</v>
      </c>
      <c r="GA88" s="226">
        <v>126</v>
      </c>
      <c r="GB88" s="226">
        <v>111</v>
      </c>
      <c r="GC88" s="226">
        <v>118</v>
      </c>
      <c r="GD88" s="226">
        <v>126</v>
      </c>
      <c r="GE88" s="102">
        <f>SUM(FZ88:GD88)</f>
        <v>609</v>
      </c>
      <c r="GF88" s="102"/>
      <c r="GG88" s="267"/>
      <c r="GH88" s="206">
        <f>MAX(FZ88:GD88)</f>
        <v>128</v>
      </c>
      <c r="GI88" s="3"/>
      <c r="GJ88" s="3"/>
      <c r="GK88" s="220"/>
      <c r="GL88" s="281"/>
      <c r="GN88" s="21" t="s">
        <v>11</v>
      </c>
      <c r="GO88" s="226"/>
      <c r="GP88" s="226"/>
      <c r="GQ88" s="226"/>
      <c r="GR88" s="226"/>
      <c r="GS88" s="226"/>
      <c r="GT88" s="102">
        <f>SUM(GO88:GS88)</f>
        <v>0</v>
      </c>
      <c r="GU88" s="102"/>
      <c r="GV88" s="267"/>
      <c r="GW88" s="206">
        <f>MAX(GO88:GS88)</f>
        <v>0</v>
      </c>
      <c r="GX88" s="3"/>
      <c r="GY88" s="3"/>
      <c r="GZ88" s="220"/>
      <c r="HA88" s="281"/>
      <c r="HC88" s="21" t="s">
        <v>11</v>
      </c>
      <c r="HD88" s="226"/>
      <c r="HE88" s="226"/>
      <c r="HF88" s="226"/>
      <c r="HG88" s="226"/>
      <c r="HH88" s="226"/>
      <c r="HI88" s="102">
        <f>SUM(HD88:HH88)</f>
        <v>0</v>
      </c>
      <c r="HJ88" s="102"/>
      <c r="HK88" s="267"/>
      <c r="HL88" s="206">
        <f>MAX(HD88:HH88)</f>
        <v>0</v>
      </c>
      <c r="HM88" s="3"/>
      <c r="HN88" s="3"/>
      <c r="HO88" s="220"/>
      <c r="HP88" s="281"/>
      <c r="HR88" s="21" t="s">
        <v>11</v>
      </c>
      <c r="HS88" s="226"/>
      <c r="HT88" s="226"/>
      <c r="HU88" s="226"/>
      <c r="HV88" s="226"/>
      <c r="HW88" s="226"/>
      <c r="HX88" s="102">
        <f>SUM(HS88:HW88)</f>
        <v>0</v>
      </c>
      <c r="HY88" s="102"/>
      <c r="HZ88" s="267"/>
      <c r="IA88" s="206">
        <f>MAX(HS88:HW88)</f>
        <v>0</v>
      </c>
      <c r="IB88" s="3"/>
      <c r="IC88" s="3"/>
      <c r="ID88" s="220"/>
      <c r="IE88" s="281"/>
      <c r="IG88" s="21" t="s">
        <v>11</v>
      </c>
      <c r="IH88" s="226"/>
      <c r="II88" s="226"/>
      <c r="IJ88" s="226"/>
      <c r="IK88" s="226"/>
      <c r="IL88" s="226"/>
      <c r="IM88" s="102">
        <f>SUM(IH88:IL88)</f>
        <v>0</v>
      </c>
      <c r="IN88" s="102"/>
      <c r="IO88" s="267"/>
      <c r="IP88" s="206">
        <f>MAX(IH88:IL88)</f>
        <v>0</v>
      </c>
      <c r="IQ88" s="3"/>
      <c r="IR88" s="3"/>
      <c r="IS88" s="220"/>
      <c r="IT88" s="281"/>
      <c r="IV88" s="21" t="s">
        <v>11</v>
      </c>
      <c r="IW88" s="226"/>
      <c r="IX88" s="226"/>
      <c r="IY88" s="226"/>
      <c r="IZ88" s="226"/>
      <c r="JA88" s="226"/>
      <c r="JB88" s="102">
        <f>SUM(IW88:JA88)</f>
        <v>0</v>
      </c>
      <c r="JC88" s="102"/>
      <c r="JD88" s="267"/>
      <c r="JE88" s="206">
        <f>MAX(IW88:JA88)</f>
        <v>0</v>
      </c>
      <c r="JF88" s="3"/>
      <c r="JG88" s="3"/>
      <c r="JH88" s="220"/>
      <c r="JI88" s="281"/>
    </row>
    <row r="89" spans="1:269" s="69" customFormat="1">
      <c r="A89" s="241" t="s">
        <v>66</v>
      </c>
      <c r="B89" s="3">
        <f t="shared" ref="B89:C89" si="289">SUM(B87:B88)</f>
        <v>270</v>
      </c>
      <c r="C89" s="3">
        <f t="shared" si="289"/>
        <v>224</v>
      </c>
      <c r="D89" s="3">
        <f t="shared" ref="D89" si="290">SUM(D87:D88)</f>
        <v>225</v>
      </c>
      <c r="E89" s="3">
        <f t="shared" ref="E89" si="291">SUM(E87:E88)</f>
        <v>247</v>
      </c>
      <c r="F89" s="3">
        <f t="shared" ref="F89" si="292">SUM(F87:F88)</f>
        <v>227</v>
      </c>
      <c r="G89" s="296"/>
      <c r="H89" s="3"/>
      <c r="I89" s="270"/>
      <c r="J89" s="143"/>
      <c r="K89" s="3">
        <f>MAX(B89:F89)</f>
        <v>270</v>
      </c>
      <c r="L89" s="3"/>
      <c r="M89" s="220"/>
      <c r="N89" s="281"/>
      <c r="P89" s="241" t="s">
        <v>66</v>
      </c>
      <c r="Q89" s="3">
        <f>SUM(Q87:Q88)</f>
        <v>274</v>
      </c>
      <c r="R89" s="3">
        <f t="shared" ref="R89:U89" si="293">SUM(R87:R88)</f>
        <v>246</v>
      </c>
      <c r="S89" s="3">
        <f t="shared" si="293"/>
        <v>260</v>
      </c>
      <c r="T89" s="3">
        <f t="shared" si="293"/>
        <v>234</v>
      </c>
      <c r="U89" s="3">
        <f t="shared" si="293"/>
        <v>229</v>
      </c>
      <c r="V89" s="296"/>
      <c r="W89" s="3"/>
      <c r="X89" s="270"/>
      <c r="Y89" s="143"/>
      <c r="Z89" s="3">
        <f>MAX(Q89:U89)</f>
        <v>274</v>
      </c>
      <c r="AA89" s="3"/>
      <c r="AB89" s="220"/>
      <c r="AC89" s="281"/>
      <c r="AE89" s="241" t="s">
        <v>66</v>
      </c>
      <c r="AF89" s="3">
        <f>SUM(AF87:AF88)</f>
        <v>231</v>
      </c>
      <c r="AG89" s="3">
        <f t="shared" ref="AG89:AJ89" si="294">SUM(AG87:AG88)</f>
        <v>272</v>
      </c>
      <c r="AH89" s="3">
        <f t="shared" si="294"/>
        <v>270</v>
      </c>
      <c r="AI89" s="3">
        <f t="shared" si="294"/>
        <v>239</v>
      </c>
      <c r="AJ89" s="3">
        <f t="shared" si="294"/>
        <v>242</v>
      </c>
      <c r="AK89" s="296"/>
      <c r="AL89" s="3"/>
      <c r="AM89" s="270"/>
      <c r="AN89" s="143"/>
      <c r="AO89" s="3">
        <f>MAX(AF89:AJ89)</f>
        <v>272</v>
      </c>
      <c r="AP89" s="3"/>
      <c r="AQ89" s="220"/>
      <c r="AR89" s="281"/>
      <c r="AT89" s="241" t="s">
        <v>66</v>
      </c>
      <c r="AU89" s="3">
        <f>SUM(AU87:AU88)</f>
        <v>215</v>
      </c>
      <c r="AV89" s="3">
        <f t="shared" ref="AV89:AY89" si="295">SUM(AV87:AV88)</f>
        <v>250</v>
      </c>
      <c r="AW89" s="3">
        <f t="shared" si="295"/>
        <v>257</v>
      </c>
      <c r="AX89" s="3">
        <f t="shared" si="295"/>
        <v>231</v>
      </c>
      <c r="AY89" s="3">
        <f t="shared" si="295"/>
        <v>294</v>
      </c>
      <c r="AZ89" s="296"/>
      <c r="BA89" s="3"/>
      <c r="BB89" s="270"/>
      <c r="BC89" s="143"/>
      <c r="BD89" s="3">
        <f>MAX(AU89:AY89)</f>
        <v>294</v>
      </c>
      <c r="BE89" s="3"/>
      <c r="BF89" s="220"/>
      <c r="BG89" s="281"/>
      <c r="BI89" s="241" t="s">
        <v>66</v>
      </c>
      <c r="BJ89" s="3">
        <f>SUM(BJ87:BJ88)</f>
        <v>220</v>
      </c>
      <c r="BK89" s="3">
        <f t="shared" ref="BK89:BN89" si="296">SUM(BK87:BK88)</f>
        <v>247</v>
      </c>
      <c r="BL89" s="3">
        <f t="shared" si="296"/>
        <v>239</v>
      </c>
      <c r="BM89" s="3">
        <f t="shared" si="296"/>
        <v>233</v>
      </c>
      <c r="BN89" s="3">
        <f t="shared" si="296"/>
        <v>212</v>
      </c>
      <c r="BO89" s="296"/>
      <c r="BP89" s="3"/>
      <c r="BQ89" s="270"/>
      <c r="BR89" s="143"/>
      <c r="BS89" s="3">
        <f>MAX(BJ89:BN89)</f>
        <v>247</v>
      </c>
      <c r="BT89" s="3"/>
      <c r="BU89" s="220"/>
      <c r="BV89" s="281"/>
      <c r="BX89" s="241" t="s">
        <v>66</v>
      </c>
      <c r="BY89" s="3">
        <f>SUM(BY87:BY88)</f>
        <v>279</v>
      </c>
      <c r="BZ89" s="3">
        <f t="shared" ref="BZ89:CC89" si="297">SUM(BZ87:BZ88)</f>
        <v>256</v>
      </c>
      <c r="CA89" s="3">
        <f t="shared" si="297"/>
        <v>255</v>
      </c>
      <c r="CB89" s="3">
        <f t="shared" si="297"/>
        <v>216</v>
      </c>
      <c r="CC89" s="3">
        <f t="shared" si="297"/>
        <v>244</v>
      </c>
      <c r="CD89" s="296"/>
      <c r="CE89" s="3"/>
      <c r="CF89" s="270"/>
      <c r="CG89" s="143"/>
      <c r="CH89" s="3">
        <f>MAX(BY89:CC89)</f>
        <v>279</v>
      </c>
      <c r="CI89" s="3"/>
      <c r="CJ89" s="220"/>
      <c r="CK89" s="281"/>
      <c r="CM89" s="241" t="s">
        <v>66</v>
      </c>
      <c r="CN89" s="3">
        <f>SUM(CN87:CN88)</f>
        <v>254</v>
      </c>
      <c r="CO89" s="3">
        <f t="shared" ref="CO89:CR89" si="298">SUM(CO87:CO88)</f>
        <v>243</v>
      </c>
      <c r="CP89" s="3">
        <f t="shared" si="298"/>
        <v>268</v>
      </c>
      <c r="CQ89" s="3">
        <f t="shared" si="298"/>
        <v>198</v>
      </c>
      <c r="CR89" s="3">
        <f t="shared" si="298"/>
        <v>254</v>
      </c>
      <c r="CS89" s="296"/>
      <c r="CT89" s="3"/>
      <c r="CU89" s="270"/>
      <c r="CV89" s="143"/>
      <c r="CW89" s="3">
        <f>MAX(CN89:CR89)</f>
        <v>268</v>
      </c>
      <c r="CX89" s="3"/>
      <c r="CY89" s="220"/>
      <c r="CZ89" s="281"/>
      <c r="DB89" s="241" t="s">
        <v>66</v>
      </c>
      <c r="DC89" s="3">
        <f>SUM(DC87:DC88)</f>
        <v>214</v>
      </c>
      <c r="DD89" s="3">
        <f t="shared" ref="DD89:DG89" si="299">SUM(DD87:DD88)</f>
        <v>226</v>
      </c>
      <c r="DE89" s="3">
        <f t="shared" si="299"/>
        <v>240</v>
      </c>
      <c r="DF89" s="3">
        <f t="shared" si="299"/>
        <v>209</v>
      </c>
      <c r="DG89" s="3">
        <f t="shared" si="299"/>
        <v>229</v>
      </c>
      <c r="DH89" s="296"/>
      <c r="DI89" s="3"/>
      <c r="DJ89" s="270"/>
      <c r="DK89" s="143"/>
      <c r="DL89" s="3">
        <f>MAX(DC89:DG89)</f>
        <v>240</v>
      </c>
      <c r="DM89" s="3"/>
      <c r="DN89" s="220"/>
      <c r="DO89" s="281"/>
      <c r="DQ89" s="241" t="s">
        <v>66</v>
      </c>
      <c r="DR89" s="3">
        <f>SUM(DR87:DR88)</f>
        <v>252</v>
      </c>
      <c r="DS89" s="3">
        <f t="shared" ref="DS89:DV89" si="300">SUM(DS87:DS88)</f>
        <v>204</v>
      </c>
      <c r="DT89" s="3">
        <f t="shared" si="300"/>
        <v>212</v>
      </c>
      <c r="DU89" s="3">
        <f t="shared" si="300"/>
        <v>252</v>
      </c>
      <c r="DV89" s="3">
        <f t="shared" si="300"/>
        <v>219</v>
      </c>
      <c r="DW89" s="296"/>
      <c r="DX89" s="3"/>
      <c r="DY89" s="270"/>
      <c r="DZ89" s="143"/>
      <c r="EA89" s="3">
        <f>MAX(DR89:DV89)</f>
        <v>252</v>
      </c>
      <c r="EB89" s="3"/>
      <c r="EC89" s="220"/>
      <c r="ED89" s="281"/>
      <c r="EF89" s="241" t="s">
        <v>66</v>
      </c>
      <c r="EG89" s="3">
        <f>SUM(EG87:EG88)</f>
        <v>252</v>
      </c>
      <c r="EH89" s="3">
        <f t="shared" ref="EH89:EK89" si="301">SUM(EH87:EH88)</f>
        <v>278</v>
      </c>
      <c r="EI89" s="3">
        <f t="shared" si="301"/>
        <v>219</v>
      </c>
      <c r="EJ89" s="3">
        <f t="shared" si="301"/>
        <v>239</v>
      </c>
      <c r="EK89" s="3">
        <f t="shared" si="301"/>
        <v>223</v>
      </c>
      <c r="EL89" s="296"/>
      <c r="EM89" s="3"/>
      <c r="EN89" s="270"/>
      <c r="EO89" s="143"/>
      <c r="EP89" s="3">
        <f>MAX(EG89:EK89)</f>
        <v>278</v>
      </c>
      <c r="EQ89" s="3"/>
      <c r="ER89" s="220"/>
      <c r="ES89" s="281"/>
      <c r="EU89" s="241" t="s">
        <v>66</v>
      </c>
      <c r="EV89" s="3">
        <f>SUM(EV87:EV88)</f>
        <v>284</v>
      </c>
      <c r="EW89" s="3">
        <f t="shared" ref="EW89:EZ89" si="302">SUM(EW87:EW88)</f>
        <v>277</v>
      </c>
      <c r="EX89" s="3">
        <f t="shared" si="302"/>
        <v>234</v>
      </c>
      <c r="EY89" s="3">
        <f t="shared" si="302"/>
        <v>218</v>
      </c>
      <c r="EZ89" s="3">
        <f t="shared" si="302"/>
        <v>221</v>
      </c>
      <c r="FA89" s="296"/>
      <c r="FB89" s="3"/>
      <c r="FC89" s="270"/>
      <c r="FD89" s="143"/>
      <c r="FE89" s="3">
        <f>MAX(EV89:EZ89)</f>
        <v>284</v>
      </c>
      <c r="FF89" s="3"/>
      <c r="FG89" s="220"/>
      <c r="FH89" s="281"/>
      <c r="FJ89" s="241" t="s">
        <v>66</v>
      </c>
      <c r="FK89" s="3">
        <f>SUM(FK87:FK88)</f>
        <v>215</v>
      </c>
      <c r="FL89" s="3">
        <f t="shared" ref="FL89:FO89" si="303">SUM(FL87:FL88)</f>
        <v>206</v>
      </c>
      <c r="FM89" s="3">
        <f t="shared" si="303"/>
        <v>209</v>
      </c>
      <c r="FN89" s="3">
        <f t="shared" si="303"/>
        <v>223</v>
      </c>
      <c r="FO89" s="3">
        <f t="shared" si="303"/>
        <v>219</v>
      </c>
      <c r="FP89" s="296"/>
      <c r="FQ89" s="3"/>
      <c r="FR89" s="270"/>
      <c r="FS89" s="143"/>
      <c r="FT89" s="3">
        <f>MAX(FK89:FO89)</f>
        <v>223</v>
      </c>
      <c r="FU89" s="3"/>
      <c r="FV89" s="220"/>
      <c r="FW89" s="281"/>
      <c r="FY89" s="241" t="s">
        <v>66</v>
      </c>
      <c r="FZ89" s="3">
        <f>SUM(FZ87:FZ88)</f>
        <v>228</v>
      </c>
      <c r="GA89" s="3">
        <f t="shared" ref="GA89:GD89" si="304">SUM(GA87:GA88)</f>
        <v>264</v>
      </c>
      <c r="GB89" s="3">
        <f t="shared" si="304"/>
        <v>212</v>
      </c>
      <c r="GC89" s="3">
        <f t="shared" si="304"/>
        <v>237</v>
      </c>
      <c r="GD89" s="3">
        <f t="shared" si="304"/>
        <v>226</v>
      </c>
      <c r="GE89" s="296"/>
      <c r="GF89" s="3"/>
      <c r="GG89" s="270"/>
      <c r="GH89" s="143"/>
      <c r="GI89" s="3">
        <f>MAX(FZ89:GD89)</f>
        <v>264</v>
      </c>
      <c r="GJ89" s="3"/>
      <c r="GK89" s="220"/>
      <c r="GL89" s="281"/>
      <c r="GN89" s="241" t="s">
        <v>66</v>
      </c>
      <c r="GO89" s="3">
        <f>SUM(GO87:GO88)</f>
        <v>0</v>
      </c>
      <c r="GP89" s="3">
        <f t="shared" ref="GP89:GS89" si="305">SUM(GP87:GP88)</f>
        <v>0</v>
      </c>
      <c r="GQ89" s="3">
        <f t="shared" si="305"/>
        <v>0</v>
      </c>
      <c r="GR89" s="3">
        <f t="shared" si="305"/>
        <v>0</v>
      </c>
      <c r="GS89" s="3">
        <f t="shared" si="305"/>
        <v>0</v>
      </c>
      <c r="GT89" s="296"/>
      <c r="GU89" s="3"/>
      <c r="GV89" s="270"/>
      <c r="GW89" s="143"/>
      <c r="GX89" s="3">
        <f>MAX(GO89:GS89)</f>
        <v>0</v>
      </c>
      <c r="GY89" s="3"/>
      <c r="GZ89" s="220"/>
      <c r="HA89" s="281"/>
      <c r="HC89" s="241" t="s">
        <v>66</v>
      </c>
      <c r="HD89" s="3">
        <f>SUM(HD87:HD88)</f>
        <v>0</v>
      </c>
      <c r="HE89" s="3">
        <f t="shared" ref="HE89:HH89" si="306">SUM(HE87:HE88)</f>
        <v>0</v>
      </c>
      <c r="HF89" s="3">
        <f t="shared" si="306"/>
        <v>0</v>
      </c>
      <c r="HG89" s="3">
        <f t="shared" si="306"/>
        <v>0</v>
      </c>
      <c r="HH89" s="3">
        <f t="shared" si="306"/>
        <v>0</v>
      </c>
      <c r="HI89" s="296"/>
      <c r="HJ89" s="3"/>
      <c r="HK89" s="270"/>
      <c r="HL89" s="143"/>
      <c r="HM89" s="3">
        <f>MAX(HD89:HH89)</f>
        <v>0</v>
      </c>
      <c r="HN89" s="3"/>
      <c r="HO89" s="220"/>
      <c r="HP89" s="281"/>
      <c r="HR89" s="241" t="s">
        <v>66</v>
      </c>
      <c r="HS89" s="3">
        <f>SUM(HS87:HS88)</f>
        <v>0</v>
      </c>
      <c r="HT89" s="3">
        <f t="shared" ref="HT89:HW89" si="307">SUM(HT87:HT88)</f>
        <v>0</v>
      </c>
      <c r="HU89" s="3">
        <f t="shared" si="307"/>
        <v>0</v>
      </c>
      <c r="HV89" s="3">
        <f t="shared" si="307"/>
        <v>0</v>
      </c>
      <c r="HW89" s="3">
        <f t="shared" si="307"/>
        <v>0</v>
      </c>
      <c r="HX89" s="296"/>
      <c r="HY89" s="3"/>
      <c r="HZ89" s="270"/>
      <c r="IA89" s="143"/>
      <c r="IB89" s="3">
        <f>MAX(HS89:HW89)</f>
        <v>0</v>
      </c>
      <c r="IC89" s="3"/>
      <c r="ID89" s="220"/>
      <c r="IE89" s="281"/>
      <c r="IG89" s="241" t="s">
        <v>66</v>
      </c>
      <c r="IH89" s="3">
        <f>SUM(IH87:IH88)</f>
        <v>0</v>
      </c>
      <c r="II89" s="3">
        <f t="shared" ref="II89:IL89" si="308">SUM(II87:II88)</f>
        <v>0</v>
      </c>
      <c r="IJ89" s="3">
        <f t="shared" si="308"/>
        <v>0</v>
      </c>
      <c r="IK89" s="3">
        <f t="shared" si="308"/>
        <v>0</v>
      </c>
      <c r="IL89" s="3">
        <f t="shared" si="308"/>
        <v>0</v>
      </c>
      <c r="IM89" s="296"/>
      <c r="IN89" s="3"/>
      <c r="IO89" s="270"/>
      <c r="IP89" s="143"/>
      <c r="IQ89" s="3">
        <f>MAX(IH89:IL89)</f>
        <v>0</v>
      </c>
      <c r="IR89" s="3"/>
      <c r="IS89" s="220"/>
      <c r="IT89" s="281"/>
      <c r="IV89" s="241" t="s">
        <v>66</v>
      </c>
      <c r="IW89" s="3">
        <f>SUM(IW87:IW88)</f>
        <v>0</v>
      </c>
      <c r="IX89" s="3">
        <f t="shared" ref="IX89:JA89" si="309">SUM(IX87:IX88)</f>
        <v>0</v>
      </c>
      <c r="IY89" s="3">
        <f t="shared" si="309"/>
        <v>0</v>
      </c>
      <c r="IZ89" s="3">
        <f t="shared" si="309"/>
        <v>0</v>
      </c>
      <c r="JA89" s="3">
        <f t="shared" si="309"/>
        <v>0</v>
      </c>
      <c r="JB89" s="296"/>
      <c r="JC89" s="3"/>
      <c r="JD89" s="270"/>
      <c r="JE89" s="143"/>
      <c r="JF89" s="3">
        <f>MAX(IW89:JA89)</f>
        <v>0</v>
      </c>
      <c r="JG89" s="3"/>
      <c r="JH89" s="220"/>
      <c r="JI89" s="281"/>
    </row>
    <row r="90" spans="1:269" s="69" customFormat="1">
      <c r="A90" s="241" t="s">
        <v>66</v>
      </c>
      <c r="B90" s="2"/>
      <c r="C90" s="3"/>
      <c r="D90" s="3"/>
      <c r="E90" s="3"/>
      <c r="F90" s="511" t="s">
        <v>248</v>
      </c>
      <c r="G90" s="512"/>
      <c r="H90" s="213">
        <f>SUM(G87:G88)</f>
        <v>1193</v>
      </c>
      <c r="I90" s="269"/>
      <c r="J90" s="143"/>
      <c r="K90" s="3"/>
      <c r="L90" s="3">
        <f>MAX(H90)</f>
        <v>1193</v>
      </c>
      <c r="M90" s="220"/>
      <c r="N90" s="281"/>
      <c r="P90" s="241" t="s">
        <v>66</v>
      </c>
      <c r="Q90" s="2"/>
      <c r="R90" s="3"/>
      <c r="S90" s="3"/>
      <c r="T90" s="3"/>
      <c r="U90" s="511" t="s">
        <v>248</v>
      </c>
      <c r="V90" s="512"/>
      <c r="W90" s="213">
        <f>SUM(V87:V88)</f>
        <v>1243</v>
      </c>
      <c r="X90" s="269"/>
      <c r="Y90" s="143"/>
      <c r="Z90" s="3"/>
      <c r="AA90" s="3">
        <f>MAX(W90)</f>
        <v>1243</v>
      </c>
      <c r="AB90" s="220"/>
      <c r="AC90" s="281"/>
      <c r="AE90" s="241" t="s">
        <v>66</v>
      </c>
      <c r="AF90" s="2"/>
      <c r="AG90" s="3"/>
      <c r="AH90" s="3"/>
      <c r="AI90" s="3"/>
      <c r="AJ90" s="511" t="s">
        <v>248</v>
      </c>
      <c r="AK90" s="512"/>
      <c r="AL90" s="213">
        <f>SUM(AK87:AK88)</f>
        <v>1254</v>
      </c>
      <c r="AM90" s="269"/>
      <c r="AN90" s="143"/>
      <c r="AO90" s="3"/>
      <c r="AP90" s="3">
        <f>MAX(AL90)</f>
        <v>1254</v>
      </c>
      <c r="AQ90" s="220"/>
      <c r="AR90" s="281"/>
      <c r="AT90" s="241" t="s">
        <v>66</v>
      </c>
      <c r="AU90" s="2"/>
      <c r="AV90" s="3"/>
      <c r="AW90" s="3"/>
      <c r="AX90" s="3"/>
      <c r="AY90" s="511" t="s">
        <v>248</v>
      </c>
      <c r="AZ90" s="512"/>
      <c r="BA90" s="213">
        <f>SUM(AZ87:AZ88)</f>
        <v>1247</v>
      </c>
      <c r="BB90" s="269"/>
      <c r="BC90" s="143"/>
      <c r="BD90" s="3"/>
      <c r="BE90" s="3">
        <f>MAX(BA90)</f>
        <v>1247</v>
      </c>
      <c r="BF90" s="220"/>
      <c r="BG90" s="281"/>
      <c r="BI90" s="241" t="s">
        <v>66</v>
      </c>
      <c r="BJ90" s="2"/>
      <c r="BK90" s="3"/>
      <c r="BL90" s="3"/>
      <c r="BM90" s="3"/>
      <c r="BN90" s="511" t="s">
        <v>248</v>
      </c>
      <c r="BO90" s="512"/>
      <c r="BP90" s="213">
        <f>SUM(BO87:BO88)</f>
        <v>1151</v>
      </c>
      <c r="BQ90" s="269"/>
      <c r="BR90" s="143"/>
      <c r="BS90" s="3"/>
      <c r="BT90" s="3">
        <f>MAX(BP90)</f>
        <v>1151</v>
      </c>
      <c r="BU90" s="220"/>
      <c r="BV90" s="281"/>
      <c r="BX90" s="241" t="s">
        <v>66</v>
      </c>
      <c r="BY90" s="2"/>
      <c r="BZ90" s="3"/>
      <c r="CA90" s="3"/>
      <c r="CB90" s="3"/>
      <c r="CC90" s="511" t="s">
        <v>248</v>
      </c>
      <c r="CD90" s="512"/>
      <c r="CE90" s="213">
        <f>SUM(CD87:CD88)</f>
        <v>1250</v>
      </c>
      <c r="CF90" s="269"/>
      <c r="CG90" s="143"/>
      <c r="CH90" s="3"/>
      <c r="CI90" s="3">
        <f>MAX(CE90)</f>
        <v>1250</v>
      </c>
      <c r="CJ90" s="220"/>
      <c r="CK90" s="281"/>
      <c r="CM90" s="241" t="s">
        <v>66</v>
      </c>
      <c r="CN90" s="2"/>
      <c r="CO90" s="3"/>
      <c r="CP90" s="3"/>
      <c r="CQ90" s="3"/>
      <c r="CR90" s="511" t="s">
        <v>248</v>
      </c>
      <c r="CS90" s="512"/>
      <c r="CT90" s="213">
        <f>SUM(CS87:CS88)</f>
        <v>1217</v>
      </c>
      <c r="CU90" s="269"/>
      <c r="CV90" s="143"/>
      <c r="CW90" s="3"/>
      <c r="CX90" s="3">
        <f>MAX(CT90)</f>
        <v>1217</v>
      </c>
      <c r="CY90" s="220"/>
      <c r="CZ90" s="281"/>
      <c r="DB90" s="241" t="s">
        <v>66</v>
      </c>
      <c r="DC90" s="2"/>
      <c r="DD90" s="3"/>
      <c r="DE90" s="3"/>
      <c r="DF90" s="3"/>
      <c r="DG90" s="511" t="s">
        <v>248</v>
      </c>
      <c r="DH90" s="512"/>
      <c r="DI90" s="213">
        <f>SUM(DH87:DH88)</f>
        <v>1118</v>
      </c>
      <c r="DJ90" s="269"/>
      <c r="DK90" s="143"/>
      <c r="DL90" s="3"/>
      <c r="DM90" s="3">
        <f>MAX(DI90)</f>
        <v>1118</v>
      </c>
      <c r="DN90" s="220"/>
      <c r="DO90" s="281"/>
      <c r="DQ90" s="241" t="s">
        <v>66</v>
      </c>
      <c r="DR90" s="2"/>
      <c r="DS90" s="3"/>
      <c r="DT90" s="3"/>
      <c r="DU90" s="3"/>
      <c r="DV90" s="511" t="s">
        <v>248</v>
      </c>
      <c r="DW90" s="512"/>
      <c r="DX90" s="213">
        <f>SUM(DW87:DW88)</f>
        <v>1139</v>
      </c>
      <c r="DY90" s="269"/>
      <c r="DZ90" s="143"/>
      <c r="EA90" s="3"/>
      <c r="EB90" s="3">
        <f>MAX(DX90)</f>
        <v>1139</v>
      </c>
      <c r="EC90" s="220"/>
      <c r="ED90" s="281"/>
      <c r="EF90" s="241" t="s">
        <v>66</v>
      </c>
      <c r="EG90" s="2"/>
      <c r="EH90" s="3"/>
      <c r="EI90" s="3"/>
      <c r="EJ90" s="3"/>
      <c r="EK90" s="511" t="s">
        <v>248</v>
      </c>
      <c r="EL90" s="512"/>
      <c r="EM90" s="213">
        <f>SUM(EL87:EL88)</f>
        <v>1211</v>
      </c>
      <c r="EN90" s="269"/>
      <c r="EO90" s="143"/>
      <c r="EP90" s="3"/>
      <c r="EQ90" s="3">
        <f>MAX(EM90)</f>
        <v>1211</v>
      </c>
      <c r="ER90" s="220"/>
      <c r="ES90" s="281"/>
      <c r="EU90" s="241" t="s">
        <v>66</v>
      </c>
      <c r="EV90" s="2"/>
      <c r="EW90" s="3"/>
      <c r="EX90" s="3"/>
      <c r="EY90" s="3"/>
      <c r="EZ90" s="511" t="s">
        <v>248</v>
      </c>
      <c r="FA90" s="512"/>
      <c r="FB90" s="213">
        <f>SUM(FA87:FA88)</f>
        <v>1234</v>
      </c>
      <c r="FC90" s="269"/>
      <c r="FD90" s="143"/>
      <c r="FE90" s="3"/>
      <c r="FF90" s="3">
        <f>MAX(FB90)</f>
        <v>1234</v>
      </c>
      <c r="FG90" s="220"/>
      <c r="FH90" s="281"/>
      <c r="FJ90" s="241" t="s">
        <v>66</v>
      </c>
      <c r="FK90" s="2"/>
      <c r="FL90" s="3"/>
      <c r="FM90" s="3"/>
      <c r="FN90" s="3"/>
      <c r="FO90" s="511" t="s">
        <v>248</v>
      </c>
      <c r="FP90" s="512"/>
      <c r="FQ90" s="213">
        <f>SUM(FP87:FP88)</f>
        <v>1072</v>
      </c>
      <c r="FR90" s="269"/>
      <c r="FS90" s="143"/>
      <c r="FT90" s="3"/>
      <c r="FU90" s="3">
        <f>MAX(FQ90)</f>
        <v>1072</v>
      </c>
      <c r="FV90" s="220"/>
      <c r="FW90" s="281"/>
      <c r="FY90" s="241" t="s">
        <v>66</v>
      </c>
      <c r="FZ90" s="2"/>
      <c r="GA90" s="3"/>
      <c r="GB90" s="3"/>
      <c r="GC90" s="3"/>
      <c r="GD90" s="511" t="s">
        <v>248</v>
      </c>
      <c r="GE90" s="512"/>
      <c r="GF90" s="213">
        <f>SUM(GE87:GE88)</f>
        <v>1167</v>
      </c>
      <c r="GG90" s="269"/>
      <c r="GH90" s="143"/>
      <c r="GI90" s="3"/>
      <c r="GJ90" s="3">
        <f>MAX(GF90)</f>
        <v>1167</v>
      </c>
      <c r="GK90" s="220"/>
      <c r="GL90" s="281"/>
      <c r="GN90" s="241" t="s">
        <v>66</v>
      </c>
      <c r="GO90" s="2"/>
      <c r="GP90" s="3"/>
      <c r="GQ90" s="3"/>
      <c r="GR90" s="3"/>
      <c r="GS90" s="511" t="s">
        <v>248</v>
      </c>
      <c r="GT90" s="512"/>
      <c r="GU90" s="213">
        <f>SUM(GT87:GT88)</f>
        <v>0</v>
      </c>
      <c r="GV90" s="269"/>
      <c r="GW90" s="143"/>
      <c r="GX90" s="3"/>
      <c r="GY90" s="3">
        <f>MAX(GU90)</f>
        <v>0</v>
      </c>
      <c r="GZ90" s="220"/>
      <c r="HA90" s="281"/>
      <c r="HC90" s="241" t="s">
        <v>66</v>
      </c>
      <c r="HD90" s="2"/>
      <c r="HE90" s="3"/>
      <c r="HF90" s="3"/>
      <c r="HG90" s="3"/>
      <c r="HH90" s="511" t="s">
        <v>248</v>
      </c>
      <c r="HI90" s="512"/>
      <c r="HJ90" s="213">
        <f>SUM(HI87:HI88)</f>
        <v>0</v>
      </c>
      <c r="HK90" s="269"/>
      <c r="HL90" s="143"/>
      <c r="HM90" s="3"/>
      <c r="HN90" s="3">
        <f>MAX(HJ90)</f>
        <v>0</v>
      </c>
      <c r="HO90" s="220"/>
      <c r="HP90" s="281"/>
      <c r="HR90" s="241" t="s">
        <v>66</v>
      </c>
      <c r="HS90" s="2"/>
      <c r="HT90" s="3"/>
      <c r="HU90" s="3"/>
      <c r="HV90" s="3"/>
      <c r="HW90" s="511" t="s">
        <v>248</v>
      </c>
      <c r="HX90" s="512"/>
      <c r="HY90" s="213">
        <f>SUM(HX87:HX88)</f>
        <v>0</v>
      </c>
      <c r="HZ90" s="269"/>
      <c r="IA90" s="143"/>
      <c r="IB90" s="3"/>
      <c r="IC90" s="3">
        <f>MAX(HY90)</f>
        <v>0</v>
      </c>
      <c r="ID90" s="220"/>
      <c r="IE90" s="281"/>
      <c r="IG90" s="241" t="s">
        <v>66</v>
      </c>
      <c r="IH90" s="2"/>
      <c r="II90" s="3"/>
      <c r="IJ90" s="3"/>
      <c r="IK90" s="3"/>
      <c r="IL90" s="511" t="s">
        <v>248</v>
      </c>
      <c r="IM90" s="512"/>
      <c r="IN90" s="213">
        <f>SUM(IM87:IM88)</f>
        <v>0</v>
      </c>
      <c r="IO90" s="269"/>
      <c r="IP90" s="143"/>
      <c r="IQ90" s="3"/>
      <c r="IR90" s="3">
        <f>MAX(IN90)</f>
        <v>0</v>
      </c>
      <c r="IS90" s="220"/>
      <c r="IT90" s="281"/>
      <c r="IV90" s="241" t="s">
        <v>66</v>
      </c>
      <c r="IW90" s="2"/>
      <c r="IX90" s="3"/>
      <c r="IY90" s="3"/>
      <c r="IZ90" s="3"/>
      <c r="JA90" s="511" t="s">
        <v>248</v>
      </c>
      <c r="JB90" s="512"/>
      <c r="JC90" s="213">
        <f>SUM(JB87:JB88)</f>
        <v>0</v>
      </c>
      <c r="JD90" s="269"/>
      <c r="JE90" s="143"/>
      <c r="JF90" s="3"/>
      <c r="JG90" s="3">
        <f>MAX(JC90)</f>
        <v>0</v>
      </c>
      <c r="JH90" s="220"/>
      <c r="JI90" s="281"/>
    </row>
    <row r="91" spans="1:269" s="69" customFormat="1">
      <c r="A91" s="209"/>
      <c r="B91" s="212"/>
      <c r="C91" s="214"/>
      <c r="D91" s="214"/>
      <c r="E91" s="214"/>
      <c r="F91" s="214"/>
      <c r="G91" s="214"/>
      <c r="H91" s="214"/>
      <c r="I91" s="270"/>
      <c r="J91" s="210"/>
      <c r="K91" s="214"/>
      <c r="L91" s="214"/>
      <c r="M91" s="220"/>
      <c r="N91" s="281"/>
      <c r="P91" s="209"/>
      <c r="Q91" s="212"/>
      <c r="R91" s="214"/>
      <c r="S91" s="214"/>
      <c r="T91" s="214"/>
      <c r="U91" s="214"/>
      <c r="V91" s="214"/>
      <c r="W91" s="214"/>
      <c r="X91" s="270"/>
      <c r="Y91" s="210"/>
      <c r="Z91" s="214"/>
      <c r="AA91" s="214"/>
      <c r="AB91" s="220"/>
      <c r="AC91" s="281"/>
      <c r="AE91" s="209"/>
      <c r="AF91" s="212"/>
      <c r="AG91" s="214"/>
      <c r="AH91" s="214"/>
      <c r="AI91" s="214"/>
      <c r="AJ91" s="214"/>
      <c r="AK91" s="214"/>
      <c r="AL91" s="214"/>
      <c r="AM91" s="270"/>
      <c r="AN91" s="210"/>
      <c r="AO91" s="214"/>
      <c r="AP91" s="214"/>
      <c r="AQ91" s="220"/>
      <c r="AR91" s="281"/>
      <c r="AT91" s="209"/>
      <c r="AU91" s="212"/>
      <c r="AV91" s="214"/>
      <c r="AW91" s="214"/>
      <c r="AX91" s="214"/>
      <c r="AY91" s="214"/>
      <c r="AZ91" s="214"/>
      <c r="BA91" s="214"/>
      <c r="BB91" s="270"/>
      <c r="BC91" s="210"/>
      <c r="BD91" s="214"/>
      <c r="BE91" s="214"/>
      <c r="BF91" s="220"/>
      <c r="BG91" s="281"/>
      <c r="BI91" s="209"/>
      <c r="BJ91" s="212"/>
      <c r="BK91" s="214"/>
      <c r="BL91" s="214"/>
      <c r="BM91" s="214"/>
      <c r="BN91" s="214"/>
      <c r="BO91" s="214"/>
      <c r="BP91" s="214"/>
      <c r="BQ91" s="270"/>
      <c r="BR91" s="210"/>
      <c r="BS91" s="214"/>
      <c r="BT91" s="214"/>
      <c r="BU91" s="220"/>
      <c r="BV91" s="281"/>
      <c r="BX91" s="209"/>
      <c r="BY91" s="212"/>
      <c r="BZ91" s="214"/>
      <c r="CA91" s="214"/>
      <c r="CB91" s="214"/>
      <c r="CC91" s="214"/>
      <c r="CD91" s="214"/>
      <c r="CE91" s="214"/>
      <c r="CF91" s="270"/>
      <c r="CG91" s="210"/>
      <c r="CH91" s="214"/>
      <c r="CI91" s="214"/>
      <c r="CJ91" s="220"/>
      <c r="CK91" s="281"/>
      <c r="CM91" s="209"/>
      <c r="CN91" s="212"/>
      <c r="CO91" s="214"/>
      <c r="CP91" s="214"/>
      <c r="CQ91" s="214"/>
      <c r="CR91" s="214"/>
      <c r="CS91" s="214"/>
      <c r="CT91" s="214"/>
      <c r="CU91" s="270"/>
      <c r="CV91" s="210"/>
      <c r="CW91" s="214"/>
      <c r="CX91" s="214"/>
      <c r="CY91" s="220"/>
      <c r="CZ91" s="281"/>
      <c r="DB91" s="209"/>
      <c r="DC91" s="212"/>
      <c r="DD91" s="214"/>
      <c r="DE91" s="214"/>
      <c r="DF91" s="214"/>
      <c r="DG91" s="214"/>
      <c r="DH91" s="214"/>
      <c r="DI91" s="214"/>
      <c r="DJ91" s="270"/>
      <c r="DK91" s="210"/>
      <c r="DL91" s="214"/>
      <c r="DM91" s="214"/>
      <c r="DN91" s="220"/>
      <c r="DO91" s="281"/>
      <c r="DQ91" s="209"/>
      <c r="DR91" s="212"/>
      <c r="DS91" s="214"/>
      <c r="DT91" s="214"/>
      <c r="DU91" s="214"/>
      <c r="DV91" s="214"/>
      <c r="DW91" s="214"/>
      <c r="DX91" s="214"/>
      <c r="DY91" s="270"/>
      <c r="DZ91" s="210"/>
      <c r="EA91" s="214"/>
      <c r="EB91" s="214"/>
      <c r="EC91" s="220"/>
      <c r="ED91" s="281"/>
      <c r="EF91" s="209"/>
      <c r="EG91" s="212"/>
      <c r="EH91" s="214"/>
      <c r="EI91" s="214"/>
      <c r="EJ91" s="214"/>
      <c r="EK91" s="214"/>
      <c r="EL91" s="214"/>
      <c r="EM91" s="214"/>
      <c r="EN91" s="270"/>
      <c r="EO91" s="210"/>
      <c r="EP91" s="214"/>
      <c r="EQ91" s="214"/>
      <c r="ER91" s="220"/>
      <c r="ES91" s="281"/>
      <c r="EU91" s="209"/>
      <c r="EV91" s="212"/>
      <c r="EW91" s="214"/>
      <c r="EX91" s="214"/>
      <c r="EY91" s="214"/>
      <c r="EZ91" s="214"/>
      <c r="FA91" s="214"/>
      <c r="FB91" s="214"/>
      <c r="FC91" s="270"/>
      <c r="FD91" s="210"/>
      <c r="FE91" s="214"/>
      <c r="FF91" s="214"/>
      <c r="FG91" s="220"/>
      <c r="FH91" s="281"/>
      <c r="FJ91" s="209"/>
      <c r="FK91" s="212"/>
      <c r="FL91" s="214"/>
      <c r="FM91" s="214"/>
      <c r="FN91" s="214"/>
      <c r="FO91" s="214"/>
      <c r="FP91" s="214"/>
      <c r="FQ91" s="214"/>
      <c r="FR91" s="270"/>
      <c r="FS91" s="210"/>
      <c r="FT91" s="214"/>
      <c r="FU91" s="214"/>
      <c r="FV91" s="220"/>
      <c r="FW91" s="281"/>
      <c r="FY91" s="209"/>
      <c r="FZ91" s="212"/>
      <c r="GA91" s="214"/>
      <c r="GB91" s="214"/>
      <c r="GC91" s="214"/>
      <c r="GD91" s="214"/>
      <c r="GE91" s="214"/>
      <c r="GF91" s="214"/>
      <c r="GG91" s="270"/>
      <c r="GH91" s="210"/>
      <c r="GI91" s="214"/>
      <c r="GJ91" s="214"/>
      <c r="GK91" s="220"/>
      <c r="GL91" s="281"/>
      <c r="GN91" s="209"/>
      <c r="GO91" s="212"/>
      <c r="GP91" s="214"/>
      <c r="GQ91" s="214"/>
      <c r="GR91" s="214"/>
      <c r="GS91" s="214"/>
      <c r="GT91" s="214"/>
      <c r="GU91" s="214"/>
      <c r="GV91" s="270"/>
      <c r="GW91" s="210"/>
      <c r="GX91" s="214"/>
      <c r="GY91" s="214"/>
      <c r="GZ91" s="220"/>
      <c r="HA91" s="281"/>
      <c r="HC91" s="209"/>
      <c r="HD91" s="212"/>
      <c r="HE91" s="214"/>
      <c r="HF91" s="214"/>
      <c r="HG91" s="214"/>
      <c r="HH91" s="214"/>
      <c r="HI91" s="214"/>
      <c r="HJ91" s="214"/>
      <c r="HK91" s="270"/>
      <c r="HL91" s="210"/>
      <c r="HM91" s="214"/>
      <c r="HN91" s="214"/>
      <c r="HO91" s="220"/>
      <c r="HP91" s="281"/>
      <c r="HR91" s="209"/>
      <c r="HS91" s="212"/>
      <c r="HT91" s="214"/>
      <c r="HU91" s="214"/>
      <c r="HV91" s="214"/>
      <c r="HW91" s="214"/>
      <c r="HX91" s="214"/>
      <c r="HY91" s="214"/>
      <c r="HZ91" s="270"/>
      <c r="IA91" s="210"/>
      <c r="IB91" s="214"/>
      <c r="IC91" s="214"/>
      <c r="ID91" s="220"/>
      <c r="IE91" s="281"/>
      <c r="IG91" s="209"/>
      <c r="IH91" s="212"/>
      <c r="II91" s="214"/>
      <c r="IJ91" s="214"/>
      <c r="IK91" s="214"/>
      <c r="IL91" s="214"/>
      <c r="IM91" s="214"/>
      <c r="IN91" s="214"/>
      <c r="IO91" s="270"/>
      <c r="IP91" s="210"/>
      <c r="IQ91" s="214"/>
      <c r="IR91" s="214"/>
      <c r="IS91" s="220"/>
      <c r="IT91" s="281"/>
      <c r="IV91" s="209"/>
      <c r="IW91" s="212"/>
      <c r="IX91" s="214"/>
      <c r="IY91" s="214"/>
      <c r="IZ91" s="214"/>
      <c r="JA91" s="214"/>
      <c r="JB91" s="214"/>
      <c r="JC91" s="214"/>
      <c r="JD91" s="270"/>
      <c r="JE91" s="210"/>
      <c r="JF91" s="214"/>
      <c r="JG91" s="214"/>
      <c r="JH91" s="220"/>
      <c r="JI91" s="281"/>
    </row>
    <row r="92" spans="1:269">
      <c r="A92" s="208" t="s">
        <v>111</v>
      </c>
      <c r="B92" s="2"/>
      <c r="C92" s="3"/>
      <c r="D92" s="3"/>
      <c r="E92" s="3"/>
      <c r="F92" s="3"/>
      <c r="G92" s="3"/>
      <c r="H92" s="3"/>
      <c r="I92" s="270"/>
      <c r="J92" s="143"/>
      <c r="K92" s="3"/>
      <c r="L92" s="3"/>
      <c r="M92" s="220"/>
      <c r="N92" s="281"/>
      <c r="P92" s="208" t="s">
        <v>111</v>
      </c>
      <c r="Q92" s="2"/>
      <c r="R92" s="3"/>
      <c r="S92" s="3"/>
      <c r="T92" s="3"/>
      <c r="U92" s="3"/>
      <c r="V92" s="3"/>
      <c r="W92" s="3"/>
      <c r="X92" s="270"/>
      <c r="Y92" s="143"/>
      <c r="Z92" s="3"/>
      <c r="AA92" s="3"/>
      <c r="AB92" s="220"/>
      <c r="AC92" s="281"/>
      <c r="AE92" s="208" t="s">
        <v>111</v>
      </c>
      <c r="AF92" s="2"/>
      <c r="AG92" s="3"/>
      <c r="AH92" s="3"/>
      <c r="AI92" s="3"/>
      <c r="AJ92" s="3"/>
      <c r="AK92" s="3"/>
      <c r="AL92" s="3"/>
      <c r="AM92" s="270"/>
      <c r="AN92" s="143"/>
      <c r="AO92" s="3"/>
      <c r="AP92" s="3"/>
      <c r="AQ92" s="220"/>
      <c r="AR92" s="281"/>
      <c r="AT92" s="208" t="s">
        <v>111</v>
      </c>
      <c r="AU92" s="2"/>
      <c r="AV92" s="3"/>
      <c r="AW92" s="3"/>
      <c r="AX92" s="3"/>
      <c r="AY92" s="3"/>
      <c r="AZ92" s="3"/>
      <c r="BA92" s="3"/>
      <c r="BB92" s="270"/>
      <c r="BC92" s="143"/>
      <c r="BD92" s="3"/>
      <c r="BE92" s="3"/>
      <c r="BF92" s="220"/>
      <c r="BG92" s="281"/>
      <c r="BI92" s="208" t="s">
        <v>111</v>
      </c>
      <c r="BJ92" s="2"/>
      <c r="BK92" s="3"/>
      <c r="BL92" s="3"/>
      <c r="BM92" s="3"/>
      <c r="BN92" s="3"/>
      <c r="BO92" s="3"/>
      <c r="BP92" s="3"/>
      <c r="BQ92" s="270"/>
      <c r="BR92" s="143"/>
      <c r="BS92" s="3"/>
      <c r="BT92" s="3"/>
      <c r="BU92" s="220"/>
      <c r="BV92" s="281"/>
      <c r="BX92" s="208" t="s">
        <v>111</v>
      </c>
      <c r="BY92" s="2"/>
      <c r="BZ92" s="3"/>
      <c r="CA92" s="3"/>
      <c r="CB92" s="3"/>
      <c r="CC92" s="3"/>
      <c r="CD92" s="3"/>
      <c r="CE92" s="3"/>
      <c r="CF92" s="270"/>
      <c r="CG92" s="143"/>
      <c r="CH92" s="3"/>
      <c r="CI92" s="3"/>
      <c r="CJ92" s="220"/>
      <c r="CK92" s="281"/>
      <c r="CM92" s="208" t="s">
        <v>111</v>
      </c>
      <c r="CN92" s="2"/>
      <c r="CO92" s="3"/>
      <c r="CP92" s="3"/>
      <c r="CQ92" s="3"/>
      <c r="CR92" s="3"/>
      <c r="CS92" s="3"/>
      <c r="CT92" s="3"/>
      <c r="CU92" s="270"/>
      <c r="CV92" s="143"/>
      <c r="CW92" s="3"/>
      <c r="CX92" s="3"/>
      <c r="CY92" s="220"/>
      <c r="CZ92" s="281"/>
      <c r="DB92" s="208" t="s">
        <v>111</v>
      </c>
      <c r="DC92" s="2"/>
      <c r="DD92" s="3"/>
      <c r="DE92" s="3"/>
      <c r="DF92" s="3"/>
      <c r="DG92" s="3"/>
      <c r="DH92" s="3"/>
      <c r="DI92" s="3"/>
      <c r="DJ92" s="270"/>
      <c r="DK92" s="143"/>
      <c r="DL92" s="3"/>
      <c r="DM92" s="3"/>
      <c r="DN92" s="220"/>
      <c r="DO92" s="281"/>
      <c r="DQ92" s="208" t="s">
        <v>111</v>
      </c>
      <c r="DR92" s="2"/>
      <c r="DS92" s="3"/>
      <c r="DT92" s="3"/>
      <c r="DU92" s="3"/>
      <c r="DV92" s="3"/>
      <c r="DW92" s="3"/>
      <c r="DX92" s="3"/>
      <c r="DY92" s="270"/>
      <c r="DZ92" s="143"/>
      <c r="EA92" s="3"/>
      <c r="EB92" s="3"/>
      <c r="EC92" s="220"/>
      <c r="ED92" s="281"/>
      <c r="EF92" s="208" t="s">
        <v>111</v>
      </c>
      <c r="EG92" s="2"/>
      <c r="EH92" s="3"/>
      <c r="EI92" s="3"/>
      <c r="EJ92" s="3"/>
      <c r="EK92" s="3"/>
      <c r="EL92" s="3"/>
      <c r="EM92" s="3"/>
      <c r="EN92" s="270"/>
      <c r="EO92" s="143"/>
      <c r="EP92" s="3"/>
      <c r="EQ92" s="3"/>
      <c r="ER92" s="220"/>
      <c r="ES92" s="281"/>
      <c r="EU92" s="208" t="s">
        <v>111</v>
      </c>
      <c r="EV92" s="2"/>
      <c r="EW92" s="3"/>
      <c r="EX92" s="3"/>
      <c r="EY92" s="3"/>
      <c r="EZ92" s="3"/>
      <c r="FA92" s="3"/>
      <c r="FB92" s="3"/>
      <c r="FC92" s="270"/>
      <c r="FD92" s="143"/>
      <c r="FE92" s="3"/>
      <c r="FF92" s="3"/>
      <c r="FG92" s="220"/>
      <c r="FH92" s="281"/>
      <c r="FJ92" s="208" t="s">
        <v>111</v>
      </c>
      <c r="FK92" s="2"/>
      <c r="FL92" s="3"/>
      <c r="FM92" s="3"/>
      <c r="FN92" s="3"/>
      <c r="FO92" s="3"/>
      <c r="FP92" s="3"/>
      <c r="FQ92" s="3"/>
      <c r="FR92" s="270"/>
      <c r="FS92" s="143"/>
      <c r="FT92" s="3"/>
      <c r="FU92" s="3"/>
      <c r="FV92" s="220"/>
      <c r="FW92" s="281"/>
      <c r="FY92" s="208" t="s">
        <v>111</v>
      </c>
      <c r="FZ92" s="2"/>
      <c r="GA92" s="3"/>
      <c r="GB92" s="3"/>
      <c r="GC92" s="3"/>
      <c r="GD92" s="3"/>
      <c r="GE92" s="3"/>
      <c r="GF92" s="3"/>
      <c r="GG92" s="270"/>
      <c r="GH92" s="143"/>
      <c r="GI92" s="3"/>
      <c r="GJ92" s="3"/>
      <c r="GK92" s="220"/>
      <c r="GL92" s="281"/>
      <c r="GN92" s="208" t="s">
        <v>111</v>
      </c>
      <c r="GO92" s="2"/>
      <c r="GP92" s="3"/>
      <c r="GQ92" s="3"/>
      <c r="GR92" s="3"/>
      <c r="GS92" s="3"/>
      <c r="GT92" s="3"/>
      <c r="GU92" s="3"/>
      <c r="GV92" s="270"/>
      <c r="GW92" s="143"/>
      <c r="GX92" s="3"/>
      <c r="GY92" s="3"/>
      <c r="GZ92" s="220"/>
      <c r="HA92" s="281"/>
      <c r="HC92" s="208" t="s">
        <v>111</v>
      </c>
      <c r="HD92" s="2"/>
      <c r="HE92" s="3"/>
      <c r="HF92" s="3"/>
      <c r="HG92" s="3"/>
      <c r="HH92" s="3"/>
      <c r="HI92" s="3"/>
      <c r="HJ92" s="3"/>
      <c r="HK92" s="270"/>
      <c r="HL92" s="143"/>
      <c r="HM92" s="3"/>
      <c r="HN92" s="3"/>
      <c r="HO92" s="220"/>
      <c r="HP92" s="281"/>
      <c r="HR92" s="208" t="s">
        <v>111</v>
      </c>
      <c r="HS92" s="2"/>
      <c r="HT92" s="3"/>
      <c r="HU92" s="3"/>
      <c r="HV92" s="3"/>
      <c r="HW92" s="3"/>
      <c r="HX92" s="3"/>
      <c r="HY92" s="3"/>
      <c r="HZ92" s="270"/>
      <c r="IA92" s="143"/>
      <c r="IB92" s="3"/>
      <c r="IC92" s="3"/>
      <c r="ID92" s="220"/>
      <c r="IE92" s="281"/>
      <c r="IG92" s="208" t="s">
        <v>111</v>
      </c>
      <c r="IH92" s="2"/>
      <c r="II92" s="3"/>
      <c r="IJ92" s="3"/>
      <c r="IK92" s="3"/>
      <c r="IL92" s="3"/>
      <c r="IM92" s="3"/>
      <c r="IN92" s="3"/>
      <c r="IO92" s="270"/>
      <c r="IP92" s="143"/>
      <c r="IQ92" s="3"/>
      <c r="IR92" s="3"/>
      <c r="IS92" s="220"/>
      <c r="IT92" s="281"/>
      <c r="IV92" s="208" t="s">
        <v>111</v>
      </c>
      <c r="IW92" s="2"/>
      <c r="IX92" s="3"/>
      <c r="IY92" s="3"/>
      <c r="IZ92" s="3"/>
      <c r="JA92" s="3"/>
      <c r="JB92" s="3"/>
      <c r="JC92" s="3"/>
      <c r="JD92" s="270"/>
      <c r="JE92" s="143"/>
      <c r="JF92" s="3"/>
      <c r="JG92" s="3"/>
      <c r="JH92" s="220"/>
      <c r="JI92" s="281"/>
    </row>
    <row r="93" spans="1:269" s="69" customFormat="1">
      <c r="A93" s="119" t="s">
        <v>31</v>
      </c>
      <c r="B93" s="226">
        <v>80</v>
      </c>
      <c r="C93" s="226">
        <v>93</v>
      </c>
      <c r="D93" s="226">
        <v>108</v>
      </c>
      <c r="E93" s="226">
        <v>100</v>
      </c>
      <c r="F93" s="226">
        <v>103</v>
      </c>
      <c r="G93" s="102">
        <f>SUM(B93:F93)</f>
        <v>484</v>
      </c>
      <c r="H93" s="102"/>
      <c r="I93" s="267"/>
      <c r="J93" s="206">
        <f>MAX(B93:F93)</f>
        <v>108</v>
      </c>
      <c r="K93" s="3"/>
      <c r="L93" s="3"/>
      <c r="M93" s="220"/>
      <c r="N93" s="281"/>
      <c r="P93" s="119" t="s">
        <v>31</v>
      </c>
      <c r="Q93" s="226">
        <v>100</v>
      </c>
      <c r="R93" s="226">
        <v>101</v>
      </c>
      <c r="S93" s="226">
        <v>95</v>
      </c>
      <c r="T93" s="226">
        <v>112</v>
      </c>
      <c r="U93" s="226">
        <v>118</v>
      </c>
      <c r="V93" s="102">
        <f>SUM(Q93:U93)</f>
        <v>526</v>
      </c>
      <c r="W93" s="102"/>
      <c r="X93" s="267"/>
      <c r="Y93" s="206">
        <f>MAX(Q93:U93)</f>
        <v>118</v>
      </c>
      <c r="Z93" s="3"/>
      <c r="AA93" s="3"/>
      <c r="AB93" s="220"/>
      <c r="AC93" s="281"/>
      <c r="AE93" s="119" t="s">
        <v>31</v>
      </c>
      <c r="AF93" s="226">
        <v>108</v>
      </c>
      <c r="AG93" s="226">
        <v>97</v>
      </c>
      <c r="AH93" s="226">
        <v>113</v>
      </c>
      <c r="AI93" s="226">
        <v>110</v>
      </c>
      <c r="AJ93" s="226">
        <v>105</v>
      </c>
      <c r="AK93" s="102">
        <f>SUM(AF93:AJ93)</f>
        <v>533</v>
      </c>
      <c r="AL93" s="102"/>
      <c r="AM93" s="267"/>
      <c r="AN93" s="206">
        <f>MAX(AF93:AJ93)</f>
        <v>113</v>
      </c>
      <c r="AO93" s="3"/>
      <c r="AP93" s="3"/>
      <c r="AQ93" s="220"/>
      <c r="AR93" s="281"/>
      <c r="AT93" s="119" t="s">
        <v>31</v>
      </c>
      <c r="AU93" s="226">
        <v>100</v>
      </c>
      <c r="AV93" s="226">
        <v>81</v>
      </c>
      <c r="AW93" s="226">
        <v>109</v>
      </c>
      <c r="AX93" s="226">
        <v>134</v>
      </c>
      <c r="AY93" s="226">
        <v>105</v>
      </c>
      <c r="AZ93" s="102">
        <f>SUM(AU93:AY93)</f>
        <v>529</v>
      </c>
      <c r="BA93" s="102"/>
      <c r="BB93" s="267"/>
      <c r="BC93" s="206">
        <f>MAX(AU93:AY93)</f>
        <v>134</v>
      </c>
      <c r="BD93" s="3"/>
      <c r="BE93" s="3"/>
      <c r="BF93" s="220"/>
      <c r="BG93" s="281"/>
      <c r="BI93" s="119" t="s">
        <v>31</v>
      </c>
      <c r="BJ93" s="226">
        <v>93</v>
      </c>
      <c r="BK93" s="226">
        <v>96</v>
      </c>
      <c r="BL93" s="226">
        <v>116</v>
      </c>
      <c r="BM93" s="226">
        <v>99</v>
      </c>
      <c r="BN93" s="226">
        <v>105</v>
      </c>
      <c r="BO93" s="102">
        <f>SUM(BJ93:BN93)</f>
        <v>509</v>
      </c>
      <c r="BP93" s="102"/>
      <c r="BQ93" s="267"/>
      <c r="BR93" s="206">
        <f>MAX(BJ93:BN93)</f>
        <v>116</v>
      </c>
      <c r="BS93" s="3"/>
      <c r="BT93" s="3"/>
      <c r="BU93" s="220"/>
      <c r="BV93" s="281"/>
      <c r="BX93" s="119" t="s">
        <v>31</v>
      </c>
      <c r="BY93" s="226">
        <v>97</v>
      </c>
      <c r="BZ93" s="226">
        <v>132</v>
      </c>
      <c r="CA93" s="226">
        <v>98</v>
      </c>
      <c r="CB93" s="226">
        <v>98</v>
      </c>
      <c r="CC93" s="226">
        <v>107</v>
      </c>
      <c r="CD93" s="102">
        <f>SUM(BY93:CC93)</f>
        <v>532</v>
      </c>
      <c r="CE93" s="102"/>
      <c r="CF93" s="267"/>
      <c r="CG93" s="206">
        <f>MAX(BY93:CC93)</f>
        <v>132</v>
      </c>
      <c r="CH93" s="3"/>
      <c r="CI93" s="3"/>
      <c r="CJ93" s="220"/>
      <c r="CK93" s="281"/>
      <c r="CM93" s="119" t="s">
        <v>31</v>
      </c>
      <c r="CN93" s="226">
        <v>113</v>
      </c>
      <c r="CO93" s="226">
        <v>93</v>
      </c>
      <c r="CP93" s="226">
        <v>107</v>
      </c>
      <c r="CQ93" s="226">
        <v>117</v>
      </c>
      <c r="CR93" s="226">
        <v>98</v>
      </c>
      <c r="CS93" s="102">
        <f>SUM(CN93:CR93)</f>
        <v>528</v>
      </c>
      <c r="CT93" s="102"/>
      <c r="CU93" s="267"/>
      <c r="CV93" s="206">
        <f>MAX(CN93:CR93)</f>
        <v>117</v>
      </c>
      <c r="CW93" s="3"/>
      <c r="CX93" s="3"/>
      <c r="CY93" s="220"/>
      <c r="CZ93" s="281"/>
      <c r="DB93" s="119" t="s">
        <v>31</v>
      </c>
      <c r="DC93" s="226">
        <v>99</v>
      </c>
      <c r="DD93" s="226">
        <v>98</v>
      </c>
      <c r="DE93" s="226">
        <v>125</v>
      </c>
      <c r="DF93" s="226">
        <v>113</v>
      </c>
      <c r="DG93" s="226">
        <v>104</v>
      </c>
      <c r="DH93" s="102">
        <f>SUM(DC93:DG93)</f>
        <v>539</v>
      </c>
      <c r="DI93" s="102"/>
      <c r="DJ93" s="267"/>
      <c r="DK93" s="206">
        <f>MAX(DC93:DG93)</f>
        <v>125</v>
      </c>
      <c r="DL93" s="3"/>
      <c r="DM93" s="3"/>
      <c r="DN93" s="220"/>
      <c r="DO93" s="281"/>
      <c r="DQ93" s="119" t="s">
        <v>31</v>
      </c>
      <c r="DR93" s="226">
        <v>114</v>
      </c>
      <c r="DS93" s="226">
        <v>129</v>
      </c>
      <c r="DT93" s="226">
        <v>132</v>
      </c>
      <c r="DU93" s="226">
        <v>127</v>
      </c>
      <c r="DV93" s="226">
        <v>87</v>
      </c>
      <c r="DW93" s="102">
        <f>SUM(DR93:DV93)</f>
        <v>589</v>
      </c>
      <c r="DX93" s="102"/>
      <c r="DY93" s="267"/>
      <c r="DZ93" s="206">
        <f>MAX(DR93:DV93)</f>
        <v>132</v>
      </c>
      <c r="EA93" s="3"/>
      <c r="EB93" s="3"/>
      <c r="EC93" s="220"/>
      <c r="ED93" s="281"/>
      <c r="EF93" s="119" t="s">
        <v>31</v>
      </c>
      <c r="EG93" s="226">
        <v>105</v>
      </c>
      <c r="EH93" s="226">
        <v>128</v>
      </c>
      <c r="EI93" s="226">
        <v>129</v>
      </c>
      <c r="EJ93" s="226">
        <v>92</v>
      </c>
      <c r="EK93" s="226">
        <v>118</v>
      </c>
      <c r="EL93" s="102">
        <f>SUM(EG93:EK93)</f>
        <v>572</v>
      </c>
      <c r="EM93" s="102"/>
      <c r="EN93" s="267"/>
      <c r="EO93" s="206">
        <f>MAX(EG93:EK93)</f>
        <v>129</v>
      </c>
      <c r="EP93" s="3"/>
      <c r="EQ93" s="3"/>
      <c r="ER93" s="220"/>
      <c r="ES93" s="281"/>
      <c r="EU93" s="119" t="s">
        <v>31</v>
      </c>
      <c r="EV93" s="226">
        <v>89</v>
      </c>
      <c r="EW93" s="226">
        <v>90</v>
      </c>
      <c r="EX93" s="226">
        <v>95</v>
      </c>
      <c r="EY93" s="226">
        <v>105</v>
      </c>
      <c r="EZ93" s="226">
        <v>109</v>
      </c>
      <c r="FA93" s="102">
        <f>SUM(EV93:EZ93)</f>
        <v>488</v>
      </c>
      <c r="FB93" s="102"/>
      <c r="FC93" s="267"/>
      <c r="FD93" s="206">
        <f>MAX(EV93:EZ93)</f>
        <v>109</v>
      </c>
      <c r="FE93" s="3"/>
      <c r="FF93" s="3"/>
      <c r="FG93" s="220"/>
      <c r="FH93" s="281"/>
      <c r="FJ93" s="119" t="s">
        <v>31</v>
      </c>
      <c r="FK93" s="226">
        <v>131</v>
      </c>
      <c r="FL93" s="226">
        <v>117</v>
      </c>
      <c r="FM93" s="226">
        <v>94</v>
      </c>
      <c r="FN93" s="226">
        <v>89</v>
      </c>
      <c r="FO93" s="226">
        <v>124</v>
      </c>
      <c r="FP93" s="102">
        <f>SUM(FK93:FO93)</f>
        <v>555</v>
      </c>
      <c r="FQ93" s="102"/>
      <c r="FR93" s="267"/>
      <c r="FS93" s="206">
        <f>MAX(FK93:FO93)</f>
        <v>131</v>
      </c>
      <c r="FT93" s="3"/>
      <c r="FU93" s="3"/>
      <c r="FV93" s="220"/>
      <c r="FW93" s="281"/>
      <c r="FY93" s="119" t="s">
        <v>31</v>
      </c>
      <c r="FZ93" s="226">
        <v>111</v>
      </c>
      <c r="GA93" s="226">
        <v>128</v>
      </c>
      <c r="GB93" s="226">
        <v>88</v>
      </c>
      <c r="GC93" s="226">
        <v>110</v>
      </c>
      <c r="GD93" s="226">
        <v>115</v>
      </c>
      <c r="GE93" s="102">
        <f>SUM(FZ93:GD93)</f>
        <v>552</v>
      </c>
      <c r="GF93" s="102"/>
      <c r="GG93" s="267"/>
      <c r="GH93" s="206">
        <f>MAX(FZ93:GD93)</f>
        <v>128</v>
      </c>
      <c r="GI93" s="3"/>
      <c r="GJ93" s="3"/>
      <c r="GK93" s="220"/>
      <c r="GL93" s="281"/>
      <c r="GN93" s="119" t="s">
        <v>31</v>
      </c>
      <c r="GO93" s="226"/>
      <c r="GP93" s="226"/>
      <c r="GQ93" s="226"/>
      <c r="GR93" s="226"/>
      <c r="GS93" s="226"/>
      <c r="GT93" s="102">
        <f>SUM(GO93:GS93)</f>
        <v>0</v>
      </c>
      <c r="GU93" s="102"/>
      <c r="GV93" s="267"/>
      <c r="GW93" s="206">
        <f>MAX(GO93:GS93)</f>
        <v>0</v>
      </c>
      <c r="GX93" s="3"/>
      <c r="GY93" s="3"/>
      <c r="GZ93" s="220"/>
      <c r="HA93" s="281"/>
      <c r="HC93" s="119" t="s">
        <v>31</v>
      </c>
      <c r="HD93" s="226"/>
      <c r="HE93" s="226"/>
      <c r="HF93" s="226"/>
      <c r="HG93" s="226"/>
      <c r="HH93" s="226"/>
      <c r="HI93" s="102">
        <f>SUM(HD93:HH93)</f>
        <v>0</v>
      </c>
      <c r="HJ93" s="102"/>
      <c r="HK93" s="267"/>
      <c r="HL93" s="206">
        <f>MAX(HD93:HH93)</f>
        <v>0</v>
      </c>
      <c r="HM93" s="3"/>
      <c r="HN93" s="3"/>
      <c r="HO93" s="220"/>
      <c r="HP93" s="281"/>
      <c r="HR93" s="119" t="s">
        <v>31</v>
      </c>
      <c r="HS93" s="226"/>
      <c r="HT93" s="226"/>
      <c r="HU93" s="226"/>
      <c r="HV93" s="226"/>
      <c r="HW93" s="226"/>
      <c r="HX93" s="102">
        <f>SUM(HS93:HW93)</f>
        <v>0</v>
      </c>
      <c r="HY93" s="102"/>
      <c r="HZ93" s="267"/>
      <c r="IA93" s="206">
        <f>MAX(HS93:HW93)</f>
        <v>0</v>
      </c>
      <c r="IB93" s="3"/>
      <c r="IC93" s="3"/>
      <c r="ID93" s="220"/>
      <c r="IE93" s="281"/>
      <c r="IG93" s="119" t="s">
        <v>31</v>
      </c>
      <c r="IH93" s="226"/>
      <c r="II93" s="226"/>
      <c r="IJ93" s="226"/>
      <c r="IK93" s="226"/>
      <c r="IL93" s="226"/>
      <c r="IM93" s="102">
        <f>SUM(IH93:IL93)</f>
        <v>0</v>
      </c>
      <c r="IN93" s="102"/>
      <c r="IO93" s="267"/>
      <c r="IP93" s="206">
        <f>MAX(IH93:IL93)</f>
        <v>0</v>
      </c>
      <c r="IQ93" s="3"/>
      <c r="IR93" s="3"/>
      <c r="IS93" s="220"/>
      <c r="IT93" s="281"/>
      <c r="IV93" s="119" t="s">
        <v>31</v>
      </c>
      <c r="IW93" s="226"/>
      <c r="IX93" s="226"/>
      <c r="IY93" s="226"/>
      <c r="IZ93" s="226"/>
      <c r="JA93" s="226"/>
      <c r="JB93" s="102">
        <f>SUM(IW93:JA93)</f>
        <v>0</v>
      </c>
      <c r="JC93" s="102"/>
      <c r="JD93" s="267"/>
      <c r="JE93" s="206">
        <f>MAX(IW93:JA93)</f>
        <v>0</v>
      </c>
      <c r="JF93" s="3"/>
      <c r="JG93" s="3"/>
      <c r="JH93" s="220"/>
      <c r="JI93" s="281"/>
    </row>
    <row r="94" spans="1:269" s="69" customFormat="1">
      <c r="A94" s="119" t="s">
        <v>95</v>
      </c>
      <c r="B94" s="226">
        <v>108</v>
      </c>
      <c r="C94" s="226">
        <v>126</v>
      </c>
      <c r="D94" s="226">
        <v>123</v>
      </c>
      <c r="E94" s="226">
        <v>85</v>
      </c>
      <c r="F94" s="226">
        <v>98</v>
      </c>
      <c r="G94" s="102">
        <f>SUM(B94:F94)</f>
        <v>540</v>
      </c>
      <c r="H94" s="102"/>
      <c r="I94" s="267"/>
      <c r="J94" s="206">
        <f>MAX(B94:F94)</f>
        <v>126</v>
      </c>
      <c r="K94" s="3"/>
      <c r="L94" s="3"/>
      <c r="M94" s="220"/>
      <c r="N94" s="281"/>
      <c r="P94" s="119" t="s">
        <v>356</v>
      </c>
      <c r="Q94" s="226">
        <v>105</v>
      </c>
      <c r="R94" s="226">
        <v>103</v>
      </c>
      <c r="S94" s="226">
        <v>100</v>
      </c>
      <c r="T94" s="226">
        <v>121</v>
      </c>
      <c r="U94" s="226">
        <v>117</v>
      </c>
      <c r="V94" s="102">
        <f>SUM(Q94:U94)</f>
        <v>546</v>
      </c>
      <c r="W94" s="102"/>
      <c r="X94" s="267"/>
      <c r="Y94" s="206">
        <f>MAX(Q94:U94)</f>
        <v>121</v>
      </c>
      <c r="Z94" s="3"/>
      <c r="AA94" s="3"/>
      <c r="AB94" s="220"/>
      <c r="AC94" s="281"/>
      <c r="AE94" s="119" t="s">
        <v>95</v>
      </c>
      <c r="AF94" s="226">
        <v>136</v>
      </c>
      <c r="AG94" s="226">
        <v>119</v>
      </c>
      <c r="AH94" s="226">
        <v>95</v>
      </c>
      <c r="AI94" s="226">
        <v>103</v>
      </c>
      <c r="AJ94" s="226">
        <v>121</v>
      </c>
      <c r="AK94" s="102">
        <f>SUM(AF94:AJ94)</f>
        <v>574</v>
      </c>
      <c r="AL94" s="102"/>
      <c r="AM94" s="267"/>
      <c r="AN94" s="206">
        <f>MAX(AF94:AJ94)</f>
        <v>136</v>
      </c>
      <c r="AO94" s="3"/>
      <c r="AP94" s="3"/>
      <c r="AQ94" s="220"/>
      <c r="AR94" s="281"/>
      <c r="AT94" s="119" t="s">
        <v>95</v>
      </c>
      <c r="AU94" s="226">
        <v>103</v>
      </c>
      <c r="AV94" s="226">
        <v>105</v>
      </c>
      <c r="AW94" s="226">
        <v>110</v>
      </c>
      <c r="AX94" s="226">
        <v>108</v>
      </c>
      <c r="AY94" s="226">
        <v>97</v>
      </c>
      <c r="AZ94" s="102">
        <f>SUM(AU94:AY94)</f>
        <v>523</v>
      </c>
      <c r="BA94" s="102"/>
      <c r="BB94" s="267"/>
      <c r="BC94" s="206">
        <f>MAX(AU94:AY94)</f>
        <v>110</v>
      </c>
      <c r="BD94" s="3"/>
      <c r="BE94" s="3"/>
      <c r="BF94" s="220"/>
      <c r="BG94" s="281"/>
      <c r="BI94" s="119" t="s">
        <v>95</v>
      </c>
      <c r="BJ94" s="226">
        <v>94</v>
      </c>
      <c r="BK94" s="226">
        <v>101</v>
      </c>
      <c r="BL94" s="226">
        <v>133</v>
      </c>
      <c r="BM94" s="226">
        <v>108</v>
      </c>
      <c r="BN94" s="226">
        <v>104</v>
      </c>
      <c r="BO94" s="102">
        <f>SUM(BJ94:BN94)</f>
        <v>540</v>
      </c>
      <c r="BP94" s="102"/>
      <c r="BQ94" s="267"/>
      <c r="BR94" s="206">
        <f>MAX(BJ94:BN94)</f>
        <v>133</v>
      </c>
      <c r="BS94" s="3"/>
      <c r="BT94" s="3"/>
      <c r="BU94" s="220"/>
      <c r="BV94" s="281"/>
      <c r="BX94" s="119" t="s">
        <v>95</v>
      </c>
      <c r="BY94" s="226">
        <v>106</v>
      </c>
      <c r="BZ94" s="226">
        <v>103</v>
      </c>
      <c r="CA94" s="226">
        <v>101</v>
      </c>
      <c r="CB94" s="226">
        <v>114</v>
      </c>
      <c r="CC94" s="226">
        <v>111</v>
      </c>
      <c r="CD94" s="102">
        <f>SUM(BY94:CC94)</f>
        <v>535</v>
      </c>
      <c r="CE94" s="102"/>
      <c r="CF94" s="267"/>
      <c r="CG94" s="206">
        <f>MAX(BY94:CC94)</f>
        <v>114</v>
      </c>
      <c r="CH94" s="3"/>
      <c r="CI94" s="3"/>
      <c r="CJ94" s="220"/>
      <c r="CK94" s="281"/>
      <c r="CM94" s="119" t="s">
        <v>95</v>
      </c>
      <c r="CN94" s="226">
        <v>106</v>
      </c>
      <c r="CO94" s="226">
        <v>99</v>
      </c>
      <c r="CP94" s="226">
        <v>129</v>
      </c>
      <c r="CQ94" s="226">
        <v>122</v>
      </c>
      <c r="CR94" s="226">
        <v>105</v>
      </c>
      <c r="CS94" s="102">
        <f>SUM(CN94:CR94)</f>
        <v>561</v>
      </c>
      <c r="CT94" s="102"/>
      <c r="CU94" s="267"/>
      <c r="CV94" s="206">
        <f>MAX(CN94:CR94)</f>
        <v>129</v>
      </c>
      <c r="CW94" s="3"/>
      <c r="CX94" s="3"/>
      <c r="CY94" s="220"/>
      <c r="CZ94" s="281"/>
      <c r="DB94" s="119" t="s">
        <v>95</v>
      </c>
      <c r="DC94" s="226">
        <v>121</v>
      </c>
      <c r="DD94" s="226">
        <v>106</v>
      </c>
      <c r="DE94" s="226">
        <v>108</v>
      </c>
      <c r="DF94" s="226">
        <v>123</v>
      </c>
      <c r="DG94" s="226">
        <v>123</v>
      </c>
      <c r="DH94" s="102">
        <f>SUM(DC94:DG94)</f>
        <v>581</v>
      </c>
      <c r="DI94" s="102"/>
      <c r="DJ94" s="267"/>
      <c r="DK94" s="206">
        <f>MAX(DC94:DG94)</f>
        <v>123</v>
      </c>
      <c r="DL94" s="3"/>
      <c r="DM94" s="3"/>
      <c r="DN94" s="220"/>
      <c r="DO94" s="281"/>
      <c r="DQ94" s="119" t="s">
        <v>95</v>
      </c>
      <c r="DR94" s="226">
        <v>133</v>
      </c>
      <c r="DS94" s="226">
        <v>107</v>
      </c>
      <c r="DT94" s="226">
        <v>125</v>
      </c>
      <c r="DU94" s="226">
        <v>118</v>
      </c>
      <c r="DV94" s="226">
        <v>118</v>
      </c>
      <c r="DW94" s="102">
        <f>SUM(DR94:DV94)</f>
        <v>601</v>
      </c>
      <c r="DX94" s="102"/>
      <c r="DY94" s="267"/>
      <c r="DZ94" s="206">
        <f>MAX(DR94:DV94)</f>
        <v>133</v>
      </c>
      <c r="EA94" s="3"/>
      <c r="EB94" s="3"/>
      <c r="EC94" s="220"/>
      <c r="ED94" s="281"/>
      <c r="EF94" s="119" t="s">
        <v>95</v>
      </c>
      <c r="EG94" s="226">
        <v>89</v>
      </c>
      <c r="EH94" s="226">
        <v>113</v>
      </c>
      <c r="EI94" s="226">
        <v>133</v>
      </c>
      <c r="EJ94" s="226">
        <v>93</v>
      </c>
      <c r="EK94" s="226">
        <v>124</v>
      </c>
      <c r="EL94" s="102">
        <f>SUM(EG94:EK94)</f>
        <v>552</v>
      </c>
      <c r="EM94" s="102"/>
      <c r="EN94" s="267"/>
      <c r="EO94" s="206">
        <f>MAX(EG94:EK94)</f>
        <v>133</v>
      </c>
      <c r="EP94" s="3"/>
      <c r="EQ94" s="3"/>
      <c r="ER94" s="220"/>
      <c r="ES94" s="281"/>
      <c r="EU94" s="119" t="s">
        <v>95</v>
      </c>
      <c r="EV94" s="226">
        <v>113</v>
      </c>
      <c r="EW94" s="226">
        <v>112</v>
      </c>
      <c r="EX94" s="226">
        <v>112</v>
      </c>
      <c r="EY94" s="226">
        <v>103</v>
      </c>
      <c r="EZ94" s="226">
        <v>107</v>
      </c>
      <c r="FA94" s="102">
        <f>SUM(EV94:EZ94)</f>
        <v>547</v>
      </c>
      <c r="FB94" s="102"/>
      <c r="FC94" s="267"/>
      <c r="FD94" s="206">
        <f>MAX(EV94:EZ94)</f>
        <v>113</v>
      </c>
      <c r="FE94" s="3"/>
      <c r="FF94" s="3"/>
      <c r="FG94" s="220"/>
      <c r="FH94" s="281"/>
      <c r="FJ94" s="119" t="s">
        <v>95</v>
      </c>
      <c r="FK94" s="226">
        <v>113</v>
      </c>
      <c r="FL94" s="226">
        <v>102</v>
      </c>
      <c r="FM94" s="226">
        <v>122</v>
      </c>
      <c r="FN94" s="226">
        <v>115</v>
      </c>
      <c r="FO94" s="226">
        <v>95</v>
      </c>
      <c r="FP94" s="102">
        <f>SUM(FK94:FO94)</f>
        <v>547</v>
      </c>
      <c r="FQ94" s="102"/>
      <c r="FR94" s="267"/>
      <c r="FS94" s="206">
        <f>MAX(FK94:FO94)</f>
        <v>122</v>
      </c>
      <c r="FT94" s="3"/>
      <c r="FU94" s="3"/>
      <c r="FV94" s="220"/>
      <c r="FW94" s="281"/>
      <c r="FY94" s="119" t="s">
        <v>95</v>
      </c>
      <c r="FZ94" s="226">
        <v>93</v>
      </c>
      <c r="GA94" s="226">
        <v>125</v>
      </c>
      <c r="GB94" s="226">
        <v>125</v>
      </c>
      <c r="GC94" s="226">
        <v>115</v>
      </c>
      <c r="GD94" s="226">
        <v>110</v>
      </c>
      <c r="GE94" s="102">
        <f>SUM(FZ94:GD94)</f>
        <v>568</v>
      </c>
      <c r="GF94" s="102"/>
      <c r="GG94" s="267"/>
      <c r="GH94" s="206">
        <f>MAX(FZ94:GD94)</f>
        <v>125</v>
      </c>
      <c r="GI94" s="3"/>
      <c r="GJ94" s="3"/>
      <c r="GK94" s="220"/>
      <c r="GL94" s="281"/>
      <c r="GN94" s="119" t="s">
        <v>95</v>
      </c>
      <c r="GO94" s="226"/>
      <c r="GP94" s="226"/>
      <c r="GQ94" s="226"/>
      <c r="GR94" s="226"/>
      <c r="GS94" s="226"/>
      <c r="GT94" s="102">
        <f>SUM(GO94:GS94)</f>
        <v>0</v>
      </c>
      <c r="GU94" s="102"/>
      <c r="GV94" s="267"/>
      <c r="GW94" s="206">
        <f>MAX(GO94:GS94)</f>
        <v>0</v>
      </c>
      <c r="GX94" s="3"/>
      <c r="GY94" s="3"/>
      <c r="GZ94" s="220"/>
      <c r="HA94" s="281"/>
      <c r="HC94" s="119" t="s">
        <v>95</v>
      </c>
      <c r="HD94" s="226"/>
      <c r="HE94" s="226"/>
      <c r="HF94" s="226"/>
      <c r="HG94" s="226"/>
      <c r="HH94" s="226"/>
      <c r="HI94" s="102">
        <f>SUM(HD94:HH94)</f>
        <v>0</v>
      </c>
      <c r="HJ94" s="102"/>
      <c r="HK94" s="267"/>
      <c r="HL94" s="206">
        <f>MAX(HD94:HH94)</f>
        <v>0</v>
      </c>
      <c r="HM94" s="3"/>
      <c r="HN94" s="3"/>
      <c r="HO94" s="220"/>
      <c r="HP94" s="281"/>
      <c r="HR94" s="119" t="s">
        <v>95</v>
      </c>
      <c r="HS94" s="226"/>
      <c r="HT94" s="226"/>
      <c r="HU94" s="226"/>
      <c r="HV94" s="226"/>
      <c r="HW94" s="226"/>
      <c r="HX94" s="102">
        <f>SUM(HS94:HW94)</f>
        <v>0</v>
      </c>
      <c r="HY94" s="102"/>
      <c r="HZ94" s="267"/>
      <c r="IA94" s="206">
        <f>MAX(HS94:HW94)</f>
        <v>0</v>
      </c>
      <c r="IB94" s="3"/>
      <c r="IC94" s="3"/>
      <c r="ID94" s="220"/>
      <c r="IE94" s="281"/>
      <c r="IG94" s="119" t="s">
        <v>95</v>
      </c>
      <c r="IH94" s="226"/>
      <c r="II94" s="226"/>
      <c r="IJ94" s="226"/>
      <c r="IK94" s="226"/>
      <c r="IL94" s="226"/>
      <c r="IM94" s="102">
        <f>SUM(IH94:IL94)</f>
        <v>0</v>
      </c>
      <c r="IN94" s="102"/>
      <c r="IO94" s="267"/>
      <c r="IP94" s="206">
        <f>MAX(IH94:IL94)</f>
        <v>0</v>
      </c>
      <c r="IQ94" s="3"/>
      <c r="IR94" s="3"/>
      <c r="IS94" s="220"/>
      <c r="IT94" s="281"/>
      <c r="IV94" s="119" t="s">
        <v>95</v>
      </c>
      <c r="IW94" s="226"/>
      <c r="IX94" s="226"/>
      <c r="IY94" s="226"/>
      <c r="IZ94" s="226"/>
      <c r="JA94" s="226"/>
      <c r="JB94" s="102">
        <f>SUM(IW94:JA94)</f>
        <v>0</v>
      </c>
      <c r="JC94" s="102"/>
      <c r="JD94" s="267"/>
      <c r="JE94" s="206">
        <f>MAX(IW94:JA94)</f>
        <v>0</v>
      </c>
      <c r="JF94" s="3"/>
      <c r="JG94" s="3"/>
      <c r="JH94" s="220"/>
      <c r="JI94" s="281"/>
    </row>
    <row r="95" spans="1:269" s="69" customFormat="1">
      <c r="A95" s="241" t="s">
        <v>111</v>
      </c>
      <c r="B95" s="3">
        <f t="shared" ref="B95:C95" si="310">SUM(B93:B94)</f>
        <v>188</v>
      </c>
      <c r="C95" s="3">
        <f t="shared" si="310"/>
        <v>219</v>
      </c>
      <c r="D95" s="3">
        <f t="shared" ref="D95" si="311">SUM(D93:D94)</f>
        <v>231</v>
      </c>
      <c r="E95" s="3">
        <f t="shared" ref="E95" si="312">SUM(E93:E94)</f>
        <v>185</v>
      </c>
      <c r="F95" s="3">
        <f t="shared" ref="F95" si="313">SUM(F93:F94)</f>
        <v>201</v>
      </c>
      <c r="G95" s="296"/>
      <c r="H95" s="3"/>
      <c r="I95" s="270"/>
      <c r="J95" s="143"/>
      <c r="K95" s="3">
        <f>MAX(B95:F95)</f>
        <v>231</v>
      </c>
      <c r="L95" s="3"/>
      <c r="M95" s="220"/>
      <c r="N95" s="281"/>
      <c r="P95" s="241" t="s">
        <v>111</v>
      </c>
      <c r="Q95" s="3">
        <f>SUM(Q93:Q94)</f>
        <v>205</v>
      </c>
      <c r="R95" s="3">
        <f t="shared" ref="R95:U95" si="314">SUM(R93:R94)</f>
        <v>204</v>
      </c>
      <c r="S95" s="3">
        <f t="shared" si="314"/>
        <v>195</v>
      </c>
      <c r="T95" s="3">
        <f t="shared" si="314"/>
        <v>233</v>
      </c>
      <c r="U95" s="3">
        <f t="shared" si="314"/>
        <v>235</v>
      </c>
      <c r="V95" s="296"/>
      <c r="W95" s="3"/>
      <c r="X95" s="270"/>
      <c r="Y95" s="143"/>
      <c r="Z95" s="3">
        <f>MAX(Q95:U95)</f>
        <v>235</v>
      </c>
      <c r="AA95" s="3"/>
      <c r="AB95" s="220"/>
      <c r="AC95" s="281"/>
      <c r="AE95" s="241" t="s">
        <v>111</v>
      </c>
      <c r="AF95" s="3">
        <f>SUM(AF93:AF94)</f>
        <v>244</v>
      </c>
      <c r="AG95" s="3">
        <f t="shared" ref="AG95:AJ95" si="315">SUM(AG93:AG94)</f>
        <v>216</v>
      </c>
      <c r="AH95" s="3">
        <f t="shared" si="315"/>
        <v>208</v>
      </c>
      <c r="AI95" s="3">
        <f t="shared" si="315"/>
        <v>213</v>
      </c>
      <c r="AJ95" s="3">
        <f t="shared" si="315"/>
        <v>226</v>
      </c>
      <c r="AK95" s="296"/>
      <c r="AL95" s="3"/>
      <c r="AM95" s="270"/>
      <c r="AN95" s="143"/>
      <c r="AO95" s="3">
        <f>MAX(AF95:AJ95)</f>
        <v>244</v>
      </c>
      <c r="AP95" s="3"/>
      <c r="AQ95" s="220"/>
      <c r="AR95" s="281"/>
      <c r="AT95" s="241" t="s">
        <v>111</v>
      </c>
      <c r="AU95" s="3">
        <f>SUM(AU93:AU94)</f>
        <v>203</v>
      </c>
      <c r="AV95" s="3">
        <f t="shared" ref="AV95:AY95" si="316">SUM(AV93:AV94)</f>
        <v>186</v>
      </c>
      <c r="AW95" s="3">
        <f t="shared" si="316"/>
        <v>219</v>
      </c>
      <c r="AX95" s="3">
        <f t="shared" si="316"/>
        <v>242</v>
      </c>
      <c r="AY95" s="3">
        <f t="shared" si="316"/>
        <v>202</v>
      </c>
      <c r="AZ95" s="296"/>
      <c r="BA95" s="3"/>
      <c r="BB95" s="270"/>
      <c r="BC95" s="143"/>
      <c r="BD95" s="3">
        <f>MAX(AU95:AY95)</f>
        <v>242</v>
      </c>
      <c r="BE95" s="3"/>
      <c r="BF95" s="220"/>
      <c r="BG95" s="281"/>
      <c r="BI95" s="241" t="s">
        <v>111</v>
      </c>
      <c r="BJ95" s="3">
        <f>SUM(BJ93:BJ94)</f>
        <v>187</v>
      </c>
      <c r="BK95" s="3">
        <f t="shared" ref="BK95:BN95" si="317">SUM(BK93:BK94)</f>
        <v>197</v>
      </c>
      <c r="BL95" s="3">
        <f t="shared" si="317"/>
        <v>249</v>
      </c>
      <c r="BM95" s="3">
        <f t="shared" si="317"/>
        <v>207</v>
      </c>
      <c r="BN95" s="3">
        <f t="shared" si="317"/>
        <v>209</v>
      </c>
      <c r="BO95" s="296"/>
      <c r="BP95" s="3"/>
      <c r="BQ95" s="270"/>
      <c r="BR95" s="143"/>
      <c r="BS95" s="3">
        <f>MAX(BJ95:BN95)</f>
        <v>249</v>
      </c>
      <c r="BT95" s="3"/>
      <c r="BU95" s="220"/>
      <c r="BV95" s="281"/>
      <c r="BX95" s="241" t="s">
        <v>111</v>
      </c>
      <c r="BY95" s="3">
        <f>SUM(BY93:BY94)</f>
        <v>203</v>
      </c>
      <c r="BZ95" s="3">
        <f t="shared" ref="BZ95:CC95" si="318">SUM(BZ93:BZ94)</f>
        <v>235</v>
      </c>
      <c r="CA95" s="3">
        <f t="shared" si="318"/>
        <v>199</v>
      </c>
      <c r="CB95" s="3">
        <f t="shared" si="318"/>
        <v>212</v>
      </c>
      <c r="CC95" s="3">
        <f t="shared" si="318"/>
        <v>218</v>
      </c>
      <c r="CD95" s="296"/>
      <c r="CE95" s="3"/>
      <c r="CF95" s="270"/>
      <c r="CG95" s="143"/>
      <c r="CH95" s="3">
        <f>MAX(BY95:CC95)</f>
        <v>235</v>
      </c>
      <c r="CI95" s="3"/>
      <c r="CJ95" s="220"/>
      <c r="CK95" s="281"/>
      <c r="CM95" s="241" t="s">
        <v>111</v>
      </c>
      <c r="CN95" s="3">
        <f>SUM(CN93:CN94)</f>
        <v>219</v>
      </c>
      <c r="CO95" s="3">
        <f t="shared" ref="CO95:CR95" si="319">SUM(CO93:CO94)</f>
        <v>192</v>
      </c>
      <c r="CP95" s="3">
        <f t="shared" si="319"/>
        <v>236</v>
      </c>
      <c r="CQ95" s="3">
        <f t="shared" si="319"/>
        <v>239</v>
      </c>
      <c r="CR95" s="3">
        <f t="shared" si="319"/>
        <v>203</v>
      </c>
      <c r="CS95" s="296"/>
      <c r="CT95" s="3"/>
      <c r="CU95" s="270"/>
      <c r="CV95" s="143"/>
      <c r="CW95" s="3">
        <f>MAX(CN95:CR95)</f>
        <v>239</v>
      </c>
      <c r="CX95" s="3"/>
      <c r="CY95" s="220"/>
      <c r="CZ95" s="281"/>
      <c r="DB95" s="241" t="s">
        <v>111</v>
      </c>
      <c r="DC95" s="3">
        <f>SUM(DC93:DC94)</f>
        <v>220</v>
      </c>
      <c r="DD95" s="3">
        <f t="shared" ref="DD95:DG95" si="320">SUM(DD93:DD94)</f>
        <v>204</v>
      </c>
      <c r="DE95" s="3">
        <f t="shared" si="320"/>
        <v>233</v>
      </c>
      <c r="DF95" s="3">
        <f t="shared" si="320"/>
        <v>236</v>
      </c>
      <c r="DG95" s="3">
        <f t="shared" si="320"/>
        <v>227</v>
      </c>
      <c r="DH95" s="296"/>
      <c r="DI95" s="3"/>
      <c r="DJ95" s="270"/>
      <c r="DK95" s="143"/>
      <c r="DL95" s="3">
        <f>MAX(DC95:DG95)</f>
        <v>236</v>
      </c>
      <c r="DM95" s="3"/>
      <c r="DN95" s="220"/>
      <c r="DO95" s="281"/>
      <c r="DQ95" s="241" t="s">
        <v>111</v>
      </c>
      <c r="DR95" s="3">
        <f>SUM(DR93:DR94)</f>
        <v>247</v>
      </c>
      <c r="DS95" s="3">
        <f>SUM(DS93:DS94)</f>
        <v>236</v>
      </c>
      <c r="DT95" s="3">
        <f>SUM(DT93:DT94)</f>
        <v>257</v>
      </c>
      <c r="DU95" s="3">
        <f>SUM(DU93:DU94)</f>
        <v>245</v>
      </c>
      <c r="DV95" s="3">
        <f>SUM(DV93:DV94)</f>
        <v>205</v>
      </c>
      <c r="DW95" s="296"/>
      <c r="DX95" s="3"/>
      <c r="DY95" s="270"/>
      <c r="DZ95" s="143"/>
      <c r="EA95" s="3">
        <f>MAX(DR95:DV95)</f>
        <v>257</v>
      </c>
      <c r="EB95" s="3"/>
      <c r="EC95" s="220"/>
      <c r="ED95" s="281"/>
      <c r="EF95" s="241" t="s">
        <v>111</v>
      </c>
      <c r="EG95" s="3">
        <f>SUM(EG93:EG94)</f>
        <v>194</v>
      </c>
      <c r="EH95" s="3">
        <f t="shared" ref="EH95:EK95" si="321">SUM(EH93:EH94)</f>
        <v>241</v>
      </c>
      <c r="EI95" s="3">
        <f t="shared" si="321"/>
        <v>262</v>
      </c>
      <c r="EJ95" s="3">
        <f t="shared" si="321"/>
        <v>185</v>
      </c>
      <c r="EK95" s="3">
        <f t="shared" si="321"/>
        <v>242</v>
      </c>
      <c r="EL95" s="296"/>
      <c r="EM95" s="3"/>
      <c r="EN95" s="270"/>
      <c r="EO95" s="143"/>
      <c r="EP95" s="3">
        <f>MAX(EG95:EK95)</f>
        <v>262</v>
      </c>
      <c r="EQ95" s="3"/>
      <c r="ER95" s="220"/>
      <c r="ES95" s="281"/>
      <c r="EU95" s="241" t="s">
        <v>111</v>
      </c>
      <c r="EV95" s="3">
        <f>SUM(EV93:EV94)</f>
        <v>202</v>
      </c>
      <c r="EW95" s="3">
        <f t="shared" ref="EW95:EZ95" si="322">SUM(EW93:EW94)</f>
        <v>202</v>
      </c>
      <c r="EX95" s="3">
        <f t="shared" si="322"/>
        <v>207</v>
      </c>
      <c r="EY95" s="3">
        <f t="shared" si="322"/>
        <v>208</v>
      </c>
      <c r="EZ95" s="3">
        <f t="shared" si="322"/>
        <v>216</v>
      </c>
      <c r="FA95" s="296"/>
      <c r="FB95" s="3"/>
      <c r="FC95" s="270"/>
      <c r="FD95" s="143"/>
      <c r="FE95" s="3">
        <f>MAX(EV95:EZ95)</f>
        <v>216</v>
      </c>
      <c r="FF95" s="3"/>
      <c r="FG95" s="220"/>
      <c r="FH95" s="281"/>
      <c r="FJ95" s="241" t="s">
        <v>111</v>
      </c>
      <c r="FK95" s="3">
        <f>SUM(FK93:FK94)</f>
        <v>244</v>
      </c>
      <c r="FL95" s="3">
        <f t="shared" ref="FL95:FO95" si="323">SUM(FL93:FL94)</f>
        <v>219</v>
      </c>
      <c r="FM95" s="3">
        <f t="shared" si="323"/>
        <v>216</v>
      </c>
      <c r="FN95" s="3">
        <f t="shared" si="323"/>
        <v>204</v>
      </c>
      <c r="FO95" s="3">
        <f t="shared" si="323"/>
        <v>219</v>
      </c>
      <c r="FP95" s="296"/>
      <c r="FQ95" s="3"/>
      <c r="FR95" s="270"/>
      <c r="FS95" s="143"/>
      <c r="FT95" s="3">
        <f>MAX(FK95:FO95)</f>
        <v>244</v>
      </c>
      <c r="FU95" s="3"/>
      <c r="FV95" s="220"/>
      <c r="FW95" s="281"/>
      <c r="FY95" s="241" t="s">
        <v>111</v>
      </c>
      <c r="FZ95" s="3">
        <f>SUM(FZ93:FZ94)</f>
        <v>204</v>
      </c>
      <c r="GA95" s="3">
        <f t="shared" ref="GA95:GD95" si="324">SUM(GA93:GA94)</f>
        <v>253</v>
      </c>
      <c r="GB95" s="3">
        <f t="shared" si="324"/>
        <v>213</v>
      </c>
      <c r="GC95" s="3">
        <f t="shared" si="324"/>
        <v>225</v>
      </c>
      <c r="GD95" s="3">
        <f t="shared" si="324"/>
        <v>225</v>
      </c>
      <c r="GE95" s="296"/>
      <c r="GF95" s="3"/>
      <c r="GG95" s="270"/>
      <c r="GH95" s="143"/>
      <c r="GI95" s="3">
        <f>MAX(FZ95:GD95)</f>
        <v>253</v>
      </c>
      <c r="GJ95" s="3"/>
      <c r="GK95" s="220"/>
      <c r="GL95" s="281"/>
      <c r="GN95" s="241" t="s">
        <v>111</v>
      </c>
      <c r="GO95" s="3">
        <f>SUM(GO93:GO94)</f>
        <v>0</v>
      </c>
      <c r="GP95" s="3">
        <f t="shared" ref="GP95:GS95" si="325">SUM(GP93:GP94)</f>
        <v>0</v>
      </c>
      <c r="GQ95" s="3">
        <f t="shared" si="325"/>
        <v>0</v>
      </c>
      <c r="GR95" s="3">
        <f t="shared" si="325"/>
        <v>0</v>
      </c>
      <c r="GS95" s="3">
        <f t="shared" si="325"/>
        <v>0</v>
      </c>
      <c r="GT95" s="296"/>
      <c r="GU95" s="3"/>
      <c r="GV95" s="270"/>
      <c r="GW95" s="143"/>
      <c r="GX95" s="3">
        <f>MAX(GO95:GS95)</f>
        <v>0</v>
      </c>
      <c r="GY95" s="3"/>
      <c r="GZ95" s="220"/>
      <c r="HA95" s="281"/>
      <c r="HC95" s="241" t="s">
        <v>111</v>
      </c>
      <c r="HD95" s="3">
        <f>SUM(HD93:HD94)</f>
        <v>0</v>
      </c>
      <c r="HE95" s="3">
        <f t="shared" ref="HE95:HH95" si="326">SUM(HE93:HE94)</f>
        <v>0</v>
      </c>
      <c r="HF95" s="3">
        <f t="shared" si="326"/>
        <v>0</v>
      </c>
      <c r="HG95" s="3">
        <f t="shared" si="326"/>
        <v>0</v>
      </c>
      <c r="HH95" s="3">
        <f t="shared" si="326"/>
        <v>0</v>
      </c>
      <c r="HI95" s="296"/>
      <c r="HJ95" s="3"/>
      <c r="HK95" s="270"/>
      <c r="HL95" s="143"/>
      <c r="HM95" s="3">
        <f>MAX(HD95:HH95)</f>
        <v>0</v>
      </c>
      <c r="HN95" s="3"/>
      <c r="HO95" s="220"/>
      <c r="HP95" s="281"/>
      <c r="HR95" s="241" t="s">
        <v>111</v>
      </c>
      <c r="HS95" s="3">
        <f>SUM(HS93:HS94)</f>
        <v>0</v>
      </c>
      <c r="HT95" s="3">
        <f t="shared" ref="HT95:HW95" si="327">SUM(HT93:HT94)</f>
        <v>0</v>
      </c>
      <c r="HU95" s="3">
        <f t="shared" si="327"/>
        <v>0</v>
      </c>
      <c r="HV95" s="3">
        <f t="shared" si="327"/>
        <v>0</v>
      </c>
      <c r="HW95" s="3">
        <f t="shared" si="327"/>
        <v>0</v>
      </c>
      <c r="HX95" s="296"/>
      <c r="HY95" s="3"/>
      <c r="HZ95" s="270"/>
      <c r="IA95" s="143"/>
      <c r="IB95" s="3">
        <f>MAX(HS95:HW95)</f>
        <v>0</v>
      </c>
      <c r="IC95" s="3"/>
      <c r="ID95" s="220"/>
      <c r="IE95" s="281"/>
      <c r="IG95" s="241" t="s">
        <v>111</v>
      </c>
      <c r="IH95" s="3">
        <f>SUM(IH93:IH94)</f>
        <v>0</v>
      </c>
      <c r="II95" s="3">
        <f t="shared" ref="II95:IL95" si="328">SUM(II93:II94)</f>
        <v>0</v>
      </c>
      <c r="IJ95" s="3">
        <f t="shared" si="328"/>
        <v>0</v>
      </c>
      <c r="IK95" s="3">
        <f t="shared" si="328"/>
        <v>0</v>
      </c>
      <c r="IL95" s="3">
        <f t="shared" si="328"/>
        <v>0</v>
      </c>
      <c r="IM95" s="296"/>
      <c r="IN95" s="3"/>
      <c r="IO95" s="270"/>
      <c r="IP95" s="143"/>
      <c r="IQ95" s="3">
        <f>MAX(IH95:IL95)</f>
        <v>0</v>
      </c>
      <c r="IR95" s="3"/>
      <c r="IS95" s="220"/>
      <c r="IT95" s="281"/>
      <c r="IV95" s="241" t="s">
        <v>111</v>
      </c>
      <c r="IW95" s="3">
        <f>SUM(IW93:IW94)</f>
        <v>0</v>
      </c>
      <c r="IX95" s="3">
        <f t="shared" ref="IX95:JA95" si="329">SUM(IX93:IX94)</f>
        <v>0</v>
      </c>
      <c r="IY95" s="3">
        <f t="shared" si="329"/>
        <v>0</v>
      </c>
      <c r="IZ95" s="3">
        <f t="shared" si="329"/>
        <v>0</v>
      </c>
      <c r="JA95" s="3">
        <f t="shared" si="329"/>
        <v>0</v>
      </c>
      <c r="JB95" s="296"/>
      <c r="JC95" s="3"/>
      <c r="JD95" s="270"/>
      <c r="JE95" s="143"/>
      <c r="JF95" s="3">
        <f>MAX(IW95:JA95)</f>
        <v>0</v>
      </c>
      <c r="JG95" s="3"/>
      <c r="JH95" s="220"/>
      <c r="JI95" s="281"/>
    </row>
    <row r="96" spans="1:269" s="69" customFormat="1">
      <c r="A96" s="241" t="s">
        <v>111</v>
      </c>
      <c r="B96" s="2"/>
      <c r="C96" s="3"/>
      <c r="D96" s="3"/>
      <c r="E96" s="3"/>
      <c r="F96" s="511" t="s">
        <v>248</v>
      </c>
      <c r="G96" s="512"/>
      <c r="H96" s="213">
        <f>SUM(G93:G94)</f>
        <v>1024</v>
      </c>
      <c r="I96" s="269"/>
      <c r="J96" s="143"/>
      <c r="K96" s="3"/>
      <c r="L96" s="3">
        <f>MAX(H96)</f>
        <v>1024</v>
      </c>
      <c r="M96" s="220"/>
      <c r="N96" s="281"/>
      <c r="P96" s="241" t="s">
        <v>111</v>
      </c>
      <c r="Q96" s="2"/>
      <c r="R96" s="3"/>
      <c r="S96" s="3"/>
      <c r="T96" s="3"/>
      <c r="U96" s="511" t="s">
        <v>248</v>
      </c>
      <c r="V96" s="512"/>
      <c r="W96" s="213">
        <f>SUM(V93:V94)</f>
        <v>1072</v>
      </c>
      <c r="X96" s="269"/>
      <c r="Y96" s="143"/>
      <c r="Z96" s="3"/>
      <c r="AA96" s="3">
        <f>MAX(W96)</f>
        <v>1072</v>
      </c>
      <c r="AB96" s="220"/>
      <c r="AC96" s="281"/>
      <c r="AE96" s="241" t="s">
        <v>111</v>
      </c>
      <c r="AF96" s="2"/>
      <c r="AG96" s="3"/>
      <c r="AH96" s="3"/>
      <c r="AI96" s="3"/>
      <c r="AJ96" s="511" t="s">
        <v>248</v>
      </c>
      <c r="AK96" s="512"/>
      <c r="AL96" s="213">
        <f>SUM(AK93:AK94)</f>
        <v>1107</v>
      </c>
      <c r="AM96" s="269"/>
      <c r="AN96" s="143"/>
      <c r="AO96" s="3"/>
      <c r="AP96" s="3">
        <f>MAX(AL96)</f>
        <v>1107</v>
      </c>
      <c r="AQ96" s="220"/>
      <c r="AR96" s="281"/>
      <c r="AT96" s="241" t="s">
        <v>111</v>
      </c>
      <c r="AU96" s="2"/>
      <c r="AV96" s="3"/>
      <c r="AW96" s="3"/>
      <c r="AX96" s="3"/>
      <c r="AY96" s="511" t="s">
        <v>248</v>
      </c>
      <c r="AZ96" s="512"/>
      <c r="BA96" s="213">
        <f>SUM(AZ93:AZ94)</f>
        <v>1052</v>
      </c>
      <c r="BB96" s="269"/>
      <c r="BC96" s="143"/>
      <c r="BD96" s="3"/>
      <c r="BE96" s="3">
        <f>MAX(BA96)</f>
        <v>1052</v>
      </c>
      <c r="BF96" s="220"/>
      <c r="BG96" s="281"/>
      <c r="BI96" s="241" t="s">
        <v>111</v>
      </c>
      <c r="BJ96" s="2"/>
      <c r="BK96" s="3"/>
      <c r="BL96" s="3"/>
      <c r="BM96" s="3"/>
      <c r="BN96" s="511" t="s">
        <v>248</v>
      </c>
      <c r="BO96" s="512"/>
      <c r="BP96" s="213">
        <f>SUM(BO93:BO94)</f>
        <v>1049</v>
      </c>
      <c r="BQ96" s="269"/>
      <c r="BR96" s="143"/>
      <c r="BS96" s="3"/>
      <c r="BT96" s="3">
        <f>MAX(BP96)</f>
        <v>1049</v>
      </c>
      <c r="BU96" s="220"/>
      <c r="BV96" s="281"/>
      <c r="BX96" s="241" t="s">
        <v>111</v>
      </c>
      <c r="BY96" s="2"/>
      <c r="BZ96" s="3"/>
      <c r="CA96" s="3"/>
      <c r="CB96" s="3"/>
      <c r="CC96" s="511" t="s">
        <v>248</v>
      </c>
      <c r="CD96" s="512"/>
      <c r="CE96" s="213">
        <f>SUM(CD93:CD94)</f>
        <v>1067</v>
      </c>
      <c r="CF96" s="269"/>
      <c r="CG96" s="143"/>
      <c r="CH96" s="3"/>
      <c r="CI96" s="3">
        <f>MAX(CE96)</f>
        <v>1067</v>
      </c>
      <c r="CJ96" s="220"/>
      <c r="CK96" s="281"/>
      <c r="CM96" s="241" t="s">
        <v>111</v>
      </c>
      <c r="CN96" s="2"/>
      <c r="CO96" s="3"/>
      <c r="CP96" s="3"/>
      <c r="CQ96" s="3"/>
      <c r="CR96" s="511" t="s">
        <v>248</v>
      </c>
      <c r="CS96" s="512"/>
      <c r="CT96" s="213">
        <f>SUM(CS93:CS94)</f>
        <v>1089</v>
      </c>
      <c r="CU96" s="269"/>
      <c r="CV96" s="143"/>
      <c r="CW96" s="3"/>
      <c r="CX96" s="3">
        <f>MAX(CT96)</f>
        <v>1089</v>
      </c>
      <c r="CY96" s="220"/>
      <c r="CZ96" s="281"/>
      <c r="DB96" s="241" t="s">
        <v>111</v>
      </c>
      <c r="DC96" s="2"/>
      <c r="DD96" s="3"/>
      <c r="DE96" s="3"/>
      <c r="DF96" s="3"/>
      <c r="DG96" s="511" t="s">
        <v>248</v>
      </c>
      <c r="DH96" s="512"/>
      <c r="DI96" s="213">
        <f>SUM(DH93:DH94)</f>
        <v>1120</v>
      </c>
      <c r="DJ96" s="269"/>
      <c r="DK96" s="143"/>
      <c r="DL96" s="3"/>
      <c r="DM96" s="3">
        <f>MAX(DI96)</f>
        <v>1120</v>
      </c>
      <c r="DN96" s="220"/>
      <c r="DO96" s="281"/>
      <c r="DQ96" s="241" t="s">
        <v>111</v>
      </c>
      <c r="DR96" s="2"/>
      <c r="DS96" s="3"/>
      <c r="DT96" s="3"/>
      <c r="DU96" s="3"/>
      <c r="DV96" s="511" t="s">
        <v>248</v>
      </c>
      <c r="DW96" s="512"/>
      <c r="DX96" s="213">
        <f>SUM(DW93:DW94)</f>
        <v>1190</v>
      </c>
      <c r="DY96" s="269"/>
      <c r="DZ96" s="143"/>
      <c r="EA96" s="3"/>
      <c r="EB96" s="3">
        <f>MAX(DX96)</f>
        <v>1190</v>
      </c>
      <c r="EC96" s="220"/>
      <c r="ED96" s="281"/>
      <c r="EF96" s="241" t="s">
        <v>111</v>
      </c>
      <c r="EG96" s="2"/>
      <c r="EH96" s="3"/>
      <c r="EI96" s="3"/>
      <c r="EJ96" s="3"/>
      <c r="EK96" s="511" t="s">
        <v>248</v>
      </c>
      <c r="EL96" s="512"/>
      <c r="EM96" s="213">
        <f>SUM(EL93:EL94)</f>
        <v>1124</v>
      </c>
      <c r="EN96" s="269"/>
      <c r="EO96" s="143"/>
      <c r="EP96" s="3"/>
      <c r="EQ96" s="3">
        <f>MAX(EM96)</f>
        <v>1124</v>
      </c>
      <c r="ER96" s="220"/>
      <c r="ES96" s="281"/>
      <c r="EU96" s="241" t="s">
        <v>111</v>
      </c>
      <c r="EV96" s="2"/>
      <c r="EW96" s="3"/>
      <c r="EX96" s="3"/>
      <c r="EY96" s="3"/>
      <c r="EZ96" s="511" t="s">
        <v>248</v>
      </c>
      <c r="FA96" s="512"/>
      <c r="FB96" s="213">
        <f>SUM(FA93:FA94)</f>
        <v>1035</v>
      </c>
      <c r="FC96" s="269"/>
      <c r="FD96" s="143"/>
      <c r="FE96" s="3"/>
      <c r="FF96" s="3">
        <f>MAX(FB96)</f>
        <v>1035</v>
      </c>
      <c r="FG96" s="220"/>
      <c r="FH96" s="281"/>
      <c r="FJ96" s="241" t="s">
        <v>111</v>
      </c>
      <c r="FK96" s="2"/>
      <c r="FL96" s="3"/>
      <c r="FM96" s="3"/>
      <c r="FN96" s="3"/>
      <c r="FO96" s="511" t="s">
        <v>248</v>
      </c>
      <c r="FP96" s="512"/>
      <c r="FQ96" s="213">
        <f>SUM(FP93:FP94)</f>
        <v>1102</v>
      </c>
      <c r="FR96" s="269"/>
      <c r="FS96" s="143"/>
      <c r="FT96" s="3"/>
      <c r="FU96" s="3">
        <f>MAX(FQ96)</f>
        <v>1102</v>
      </c>
      <c r="FV96" s="220"/>
      <c r="FW96" s="281"/>
      <c r="FY96" s="241" t="s">
        <v>111</v>
      </c>
      <c r="FZ96" s="2"/>
      <c r="GA96" s="3"/>
      <c r="GB96" s="3"/>
      <c r="GC96" s="3"/>
      <c r="GD96" s="511" t="s">
        <v>248</v>
      </c>
      <c r="GE96" s="512"/>
      <c r="GF96" s="213">
        <f>SUM(GE93:GE94)</f>
        <v>1120</v>
      </c>
      <c r="GG96" s="269"/>
      <c r="GH96" s="143"/>
      <c r="GI96" s="3"/>
      <c r="GJ96" s="3">
        <f>MAX(GF96)</f>
        <v>1120</v>
      </c>
      <c r="GK96" s="220"/>
      <c r="GL96" s="281"/>
      <c r="GN96" s="241" t="s">
        <v>111</v>
      </c>
      <c r="GO96" s="2"/>
      <c r="GP96" s="3"/>
      <c r="GQ96" s="3"/>
      <c r="GR96" s="3"/>
      <c r="GS96" s="511" t="s">
        <v>248</v>
      </c>
      <c r="GT96" s="512"/>
      <c r="GU96" s="213">
        <f>SUM(GT93:GT94)</f>
        <v>0</v>
      </c>
      <c r="GV96" s="269"/>
      <c r="GW96" s="143"/>
      <c r="GX96" s="3"/>
      <c r="GY96" s="3">
        <f>MAX(GU96)</f>
        <v>0</v>
      </c>
      <c r="GZ96" s="220"/>
      <c r="HA96" s="281"/>
      <c r="HC96" s="241" t="s">
        <v>111</v>
      </c>
      <c r="HD96" s="2"/>
      <c r="HE96" s="3"/>
      <c r="HF96" s="3"/>
      <c r="HG96" s="3"/>
      <c r="HH96" s="511" t="s">
        <v>248</v>
      </c>
      <c r="HI96" s="512"/>
      <c r="HJ96" s="213">
        <f>SUM(HI93:HI94)</f>
        <v>0</v>
      </c>
      <c r="HK96" s="269"/>
      <c r="HL96" s="143"/>
      <c r="HM96" s="3"/>
      <c r="HN96" s="3">
        <f>MAX(HJ96)</f>
        <v>0</v>
      </c>
      <c r="HO96" s="220"/>
      <c r="HP96" s="281"/>
      <c r="HR96" s="241" t="s">
        <v>111</v>
      </c>
      <c r="HS96" s="2"/>
      <c r="HT96" s="3"/>
      <c r="HU96" s="3"/>
      <c r="HV96" s="3"/>
      <c r="HW96" s="511" t="s">
        <v>248</v>
      </c>
      <c r="HX96" s="512"/>
      <c r="HY96" s="213">
        <f>SUM(HX93:HX94)</f>
        <v>0</v>
      </c>
      <c r="HZ96" s="269"/>
      <c r="IA96" s="143"/>
      <c r="IB96" s="3"/>
      <c r="IC96" s="3">
        <f>MAX(HY96)</f>
        <v>0</v>
      </c>
      <c r="ID96" s="220"/>
      <c r="IE96" s="281"/>
      <c r="IG96" s="241" t="s">
        <v>111</v>
      </c>
      <c r="IH96" s="2"/>
      <c r="II96" s="3"/>
      <c r="IJ96" s="3"/>
      <c r="IK96" s="3"/>
      <c r="IL96" s="511" t="s">
        <v>248</v>
      </c>
      <c r="IM96" s="512"/>
      <c r="IN96" s="213">
        <f>SUM(IM93:IM94)</f>
        <v>0</v>
      </c>
      <c r="IO96" s="269"/>
      <c r="IP96" s="143"/>
      <c r="IQ96" s="3"/>
      <c r="IR96" s="3">
        <f>MAX(IN96)</f>
        <v>0</v>
      </c>
      <c r="IS96" s="220"/>
      <c r="IT96" s="281"/>
      <c r="IV96" s="241" t="s">
        <v>111</v>
      </c>
      <c r="IW96" s="2"/>
      <c r="IX96" s="3"/>
      <c r="IY96" s="3"/>
      <c r="IZ96" s="3"/>
      <c r="JA96" s="511" t="s">
        <v>248</v>
      </c>
      <c r="JB96" s="512"/>
      <c r="JC96" s="213">
        <f>SUM(JB93:JB94)</f>
        <v>0</v>
      </c>
      <c r="JD96" s="269"/>
      <c r="JE96" s="143"/>
      <c r="JF96" s="3"/>
      <c r="JG96" s="3">
        <f>MAX(JC96)</f>
        <v>0</v>
      </c>
      <c r="JH96" s="220"/>
      <c r="JI96" s="281"/>
    </row>
    <row r="97" spans="1:269" s="69" customFormat="1">
      <c r="A97" s="209"/>
      <c r="B97" s="212"/>
      <c r="C97" s="214"/>
      <c r="D97" s="214"/>
      <c r="E97" s="214"/>
      <c r="F97" s="214"/>
      <c r="G97" s="214"/>
      <c r="H97" s="214"/>
      <c r="I97" s="270"/>
      <c r="J97" s="210"/>
      <c r="K97" s="214"/>
      <c r="L97" s="214"/>
      <c r="M97" s="220"/>
      <c r="N97" s="281"/>
      <c r="P97" s="209"/>
      <c r="Q97" s="212"/>
      <c r="R97" s="214"/>
      <c r="S97" s="214"/>
      <c r="T97" s="214"/>
      <c r="U97" s="214"/>
      <c r="V97" s="214"/>
      <c r="W97" s="214"/>
      <c r="X97" s="270"/>
      <c r="Y97" s="210"/>
      <c r="Z97" s="214"/>
      <c r="AA97" s="214"/>
      <c r="AB97" s="220"/>
      <c r="AC97" s="281"/>
      <c r="AE97" s="209"/>
      <c r="AF97" s="212"/>
      <c r="AG97" s="214"/>
      <c r="AH97" s="214"/>
      <c r="AI97" s="214"/>
      <c r="AJ97" s="214"/>
      <c r="AK97" s="214"/>
      <c r="AL97" s="214"/>
      <c r="AM97" s="270"/>
      <c r="AN97" s="210"/>
      <c r="AO97" s="214"/>
      <c r="AP97" s="214"/>
      <c r="AQ97" s="220"/>
      <c r="AR97" s="281"/>
      <c r="AT97" s="209"/>
      <c r="AU97" s="212"/>
      <c r="AV97" s="214"/>
      <c r="AW97" s="214"/>
      <c r="AX97" s="214"/>
      <c r="AY97" s="214"/>
      <c r="AZ97" s="214"/>
      <c r="BA97" s="214"/>
      <c r="BB97" s="270"/>
      <c r="BC97" s="210"/>
      <c r="BD97" s="214"/>
      <c r="BE97" s="214"/>
      <c r="BF97" s="220"/>
      <c r="BG97" s="281"/>
      <c r="BI97" s="209"/>
      <c r="BJ97" s="212"/>
      <c r="BK97" s="214"/>
      <c r="BL97" s="214"/>
      <c r="BM97" s="214"/>
      <c r="BN97" s="214"/>
      <c r="BO97" s="214"/>
      <c r="BP97" s="214"/>
      <c r="BQ97" s="270"/>
      <c r="BR97" s="210"/>
      <c r="BS97" s="214"/>
      <c r="BT97" s="214"/>
      <c r="BU97" s="220"/>
      <c r="BV97" s="281"/>
      <c r="BX97" s="209"/>
      <c r="BY97" s="212"/>
      <c r="BZ97" s="214"/>
      <c r="CA97" s="214"/>
      <c r="CB97" s="214"/>
      <c r="CC97" s="214"/>
      <c r="CD97" s="214"/>
      <c r="CE97" s="214"/>
      <c r="CF97" s="270"/>
      <c r="CG97" s="210"/>
      <c r="CH97" s="214"/>
      <c r="CI97" s="214"/>
      <c r="CJ97" s="220"/>
      <c r="CK97" s="281"/>
      <c r="CM97" s="209"/>
      <c r="CN97" s="212"/>
      <c r="CO97" s="214"/>
      <c r="CP97" s="214"/>
      <c r="CQ97" s="214"/>
      <c r="CR97" s="214"/>
      <c r="CS97" s="214"/>
      <c r="CT97" s="214"/>
      <c r="CU97" s="270"/>
      <c r="CV97" s="210"/>
      <c r="CW97" s="214"/>
      <c r="CX97" s="214"/>
      <c r="CY97" s="220"/>
      <c r="CZ97" s="281"/>
      <c r="DB97" s="209"/>
      <c r="DC97" s="212"/>
      <c r="DD97" s="214"/>
      <c r="DE97" s="214"/>
      <c r="DF97" s="214"/>
      <c r="DG97" s="214"/>
      <c r="DH97" s="214"/>
      <c r="DI97" s="214"/>
      <c r="DJ97" s="270"/>
      <c r="DK97" s="210"/>
      <c r="DL97" s="214"/>
      <c r="DM97" s="214"/>
      <c r="DN97" s="220"/>
      <c r="DO97" s="281"/>
      <c r="DQ97" s="209"/>
      <c r="DR97" s="212"/>
      <c r="DS97" s="214"/>
      <c r="DT97" s="214"/>
      <c r="DU97" s="214"/>
      <c r="DV97" s="214"/>
      <c r="DW97" s="214"/>
      <c r="DX97" s="214"/>
      <c r="DY97" s="270"/>
      <c r="DZ97" s="210"/>
      <c r="EA97" s="214"/>
      <c r="EB97" s="214"/>
      <c r="EC97" s="220"/>
      <c r="ED97" s="281"/>
      <c r="EF97" s="209"/>
      <c r="EG97" s="212"/>
      <c r="EH97" s="214"/>
      <c r="EI97" s="214"/>
      <c r="EJ97" s="214"/>
      <c r="EK97" s="214"/>
      <c r="EL97" s="214"/>
      <c r="EM97" s="214"/>
      <c r="EN97" s="270"/>
      <c r="EO97" s="210"/>
      <c r="EP97" s="214"/>
      <c r="EQ97" s="214"/>
      <c r="ER97" s="220"/>
      <c r="ES97" s="281"/>
      <c r="EU97" s="209"/>
      <c r="EV97" s="212"/>
      <c r="EW97" s="214"/>
      <c r="EX97" s="214"/>
      <c r="EY97" s="214"/>
      <c r="EZ97" s="214"/>
      <c r="FA97" s="214"/>
      <c r="FB97" s="214"/>
      <c r="FC97" s="270"/>
      <c r="FD97" s="210"/>
      <c r="FE97" s="214"/>
      <c r="FF97" s="214"/>
      <c r="FG97" s="220"/>
      <c r="FH97" s="281"/>
      <c r="FJ97" s="209"/>
      <c r="FK97" s="212"/>
      <c r="FL97" s="214"/>
      <c r="FM97" s="214"/>
      <c r="FN97" s="214"/>
      <c r="FO97" s="214"/>
      <c r="FP97" s="214"/>
      <c r="FQ97" s="214"/>
      <c r="FR97" s="270"/>
      <c r="FS97" s="210"/>
      <c r="FT97" s="214"/>
      <c r="FU97" s="214"/>
      <c r="FV97" s="220"/>
      <c r="FW97" s="281"/>
      <c r="FY97" s="209"/>
      <c r="FZ97" s="212"/>
      <c r="GA97" s="214"/>
      <c r="GB97" s="214"/>
      <c r="GC97" s="214"/>
      <c r="GD97" s="214"/>
      <c r="GE97" s="214"/>
      <c r="GF97" s="214"/>
      <c r="GG97" s="270"/>
      <c r="GH97" s="210"/>
      <c r="GI97" s="214"/>
      <c r="GJ97" s="214"/>
      <c r="GK97" s="220"/>
      <c r="GL97" s="281"/>
      <c r="GN97" s="209"/>
      <c r="GO97" s="212"/>
      <c r="GP97" s="214"/>
      <c r="GQ97" s="214"/>
      <c r="GR97" s="214"/>
      <c r="GS97" s="214"/>
      <c r="GT97" s="214"/>
      <c r="GU97" s="214"/>
      <c r="GV97" s="270"/>
      <c r="GW97" s="210"/>
      <c r="GX97" s="214"/>
      <c r="GY97" s="214"/>
      <c r="GZ97" s="220"/>
      <c r="HA97" s="281"/>
      <c r="HC97" s="209"/>
      <c r="HD97" s="212"/>
      <c r="HE97" s="214"/>
      <c r="HF97" s="214"/>
      <c r="HG97" s="214"/>
      <c r="HH97" s="214"/>
      <c r="HI97" s="214"/>
      <c r="HJ97" s="214"/>
      <c r="HK97" s="270"/>
      <c r="HL97" s="210"/>
      <c r="HM97" s="214"/>
      <c r="HN97" s="214"/>
      <c r="HO97" s="220"/>
      <c r="HP97" s="281"/>
      <c r="HR97" s="209"/>
      <c r="HS97" s="212"/>
      <c r="HT97" s="214"/>
      <c r="HU97" s="214"/>
      <c r="HV97" s="214"/>
      <c r="HW97" s="214"/>
      <c r="HX97" s="214"/>
      <c r="HY97" s="214"/>
      <c r="HZ97" s="270"/>
      <c r="IA97" s="210"/>
      <c r="IB97" s="214"/>
      <c r="IC97" s="214"/>
      <c r="ID97" s="220"/>
      <c r="IE97" s="281"/>
      <c r="IG97" s="209"/>
      <c r="IH97" s="212"/>
      <c r="II97" s="214"/>
      <c r="IJ97" s="214"/>
      <c r="IK97" s="214"/>
      <c r="IL97" s="214"/>
      <c r="IM97" s="214"/>
      <c r="IN97" s="214"/>
      <c r="IO97" s="270"/>
      <c r="IP97" s="210"/>
      <c r="IQ97" s="214"/>
      <c r="IR97" s="214"/>
      <c r="IS97" s="220"/>
      <c r="IT97" s="281"/>
      <c r="IV97" s="209"/>
      <c r="IW97" s="212"/>
      <c r="IX97" s="214"/>
      <c r="IY97" s="214"/>
      <c r="IZ97" s="214"/>
      <c r="JA97" s="214"/>
      <c r="JB97" s="214"/>
      <c r="JC97" s="214"/>
      <c r="JD97" s="270"/>
      <c r="JE97" s="210"/>
      <c r="JF97" s="214"/>
      <c r="JG97" s="214"/>
      <c r="JH97" s="220"/>
      <c r="JI97" s="281"/>
    </row>
    <row r="98" spans="1:269">
      <c r="A98" s="208" t="s">
        <v>67</v>
      </c>
      <c r="B98" s="2"/>
      <c r="C98" s="3"/>
      <c r="D98" s="3"/>
      <c r="E98" s="3"/>
      <c r="F98" s="3"/>
      <c r="G98" s="3"/>
      <c r="H98" s="3"/>
      <c r="I98" s="270"/>
      <c r="J98" s="143"/>
      <c r="K98" s="3"/>
      <c r="L98" s="3"/>
      <c r="M98" s="220"/>
      <c r="N98" s="281"/>
      <c r="P98" s="208" t="s">
        <v>67</v>
      </c>
      <c r="Q98" s="2"/>
      <c r="R98" s="3"/>
      <c r="S98" s="3"/>
      <c r="T98" s="3"/>
      <c r="U98" s="3"/>
      <c r="V98" s="3"/>
      <c r="W98" s="3"/>
      <c r="X98" s="270"/>
      <c r="Y98" s="143"/>
      <c r="Z98" s="3"/>
      <c r="AA98" s="3"/>
      <c r="AB98" s="220"/>
      <c r="AC98" s="281"/>
      <c r="AE98" s="208" t="s">
        <v>67</v>
      </c>
      <c r="AF98" s="2"/>
      <c r="AG98" s="3"/>
      <c r="AH98" s="3"/>
      <c r="AI98" s="3"/>
      <c r="AJ98" s="3"/>
      <c r="AK98" s="3"/>
      <c r="AL98" s="3"/>
      <c r="AM98" s="270"/>
      <c r="AN98" s="143"/>
      <c r="AO98" s="3"/>
      <c r="AP98" s="3"/>
      <c r="AQ98" s="220"/>
      <c r="AR98" s="281"/>
      <c r="AT98" s="208" t="s">
        <v>67</v>
      </c>
      <c r="AU98" s="2"/>
      <c r="AV98" s="3"/>
      <c r="AW98" s="3"/>
      <c r="AX98" s="3"/>
      <c r="AY98" s="3"/>
      <c r="AZ98" s="3"/>
      <c r="BA98" s="3"/>
      <c r="BB98" s="270"/>
      <c r="BC98" s="143"/>
      <c r="BD98" s="3"/>
      <c r="BE98" s="3"/>
      <c r="BF98" s="220"/>
      <c r="BG98" s="281"/>
      <c r="BI98" s="208" t="s">
        <v>67</v>
      </c>
      <c r="BJ98" s="2"/>
      <c r="BK98" s="3"/>
      <c r="BL98" s="3"/>
      <c r="BM98" s="3"/>
      <c r="BN98" s="3"/>
      <c r="BO98" s="3"/>
      <c r="BP98" s="3"/>
      <c r="BQ98" s="270"/>
      <c r="BR98" s="143"/>
      <c r="BS98" s="3"/>
      <c r="BT98" s="3"/>
      <c r="BU98" s="220"/>
      <c r="BV98" s="281"/>
      <c r="BX98" s="208" t="s">
        <v>67</v>
      </c>
      <c r="BY98" s="2"/>
      <c r="BZ98" s="3"/>
      <c r="CA98" s="3"/>
      <c r="CB98" s="3"/>
      <c r="CC98" s="3"/>
      <c r="CD98" s="3"/>
      <c r="CE98" s="3"/>
      <c r="CF98" s="270"/>
      <c r="CG98" s="143"/>
      <c r="CH98" s="3"/>
      <c r="CI98" s="3"/>
      <c r="CJ98" s="220"/>
      <c r="CK98" s="281"/>
      <c r="CM98" s="208" t="s">
        <v>67</v>
      </c>
      <c r="CN98" s="2"/>
      <c r="CO98" s="3"/>
      <c r="CP98" s="3"/>
      <c r="CQ98" s="3"/>
      <c r="CR98" s="3"/>
      <c r="CS98" s="3"/>
      <c r="CT98" s="3"/>
      <c r="CU98" s="270"/>
      <c r="CV98" s="143"/>
      <c r="CW98" s="3"/>
      <c r="CX98" s="3"/>
      <c r="CY98" s="220"/>
      <c r="CZ98" s="281"/>
      <c r="DB98" s="208" t="s">
        <v>67</v>
      </c>
      <c r="DC98" s="2"/>
      <c r="DD98" s="3"/>
      <c r="DE98" s="3"/>
      <c r="DF98" s="3"/>
      <c r="DG98" s="3"/>
      <c r="DH98" s="3"/>
      <c r="DI98" s="3"/>
      <c r="DJ98" s="270"/>
      <c r="DK98" s="143"/>
      <c r="DL98" s="3"/>
      <c r="DM98" s="3"/>
      <c r="DN98" s="220"/>
      <c r="DO98" s="281"/>
      <c r="DQ98" s="208" t="s">
        <v>67</v>
      </c>
      <c r="DR98" s="2"/>
      <c r="DS98" s="3"/>
      <c r="DT98" s="3"/>
      <c r="DU98" s="3"/>
      <c r="DV98" s="3"/>
      <c r="DW98" s="3"/>
      <c r="DX98" s="3"/>
      <c r="DY98" s="270"/>
      <c r="DZ98" s="143"/>
      <c r="EA98" s="3"/>
      <c r="EB98" s="3"/>
      <c r="EC98" s="220"/>
      <c r="ED98" s="281"/>
      <c r="EF98" s="208" t="s">
        <v>67</v>
      </c>
      <c r="EG98" s="2"/>
      <c r="EH98" s="3"/>
      <c r="EI98" s="3"/>
      <c r="EJ98" s="3"/>
      <c r="EK98" s="3"/>
      <c r="EL98" s="3"/>
      <c r="EM98" s="3"/>
      <c r="EN98" s="270"/>
      <c r="EO98" s="143"/>
      <c r="EP98" s="3"/>
      <c r="EQ98" s="3"/>
      <c r="ER98" s="220"/>
      <c r="ES98" s="281"/>
      <c r="EU98" s="208" t="s">
        <v>67</v>
      </c>
      <c r="EV98" s="2"/>
      <c r="EW98" s="3"/>
      <c r="EX98" s="3"/>
      <c r="EY98" s="3"/>
      <c r="EZ98" s="3"/>
      <c r="FA98" s="3"/>
      <c r="FB98" s="3"/>
      <c r="FC98" s="270"/>
      <c r="FD98" s="143"/>
      <c r="FE98" s="3"/>
      <c r="FF98" s="3"/>
      <c r="FG98" s="220"/>
      <c r="FH98" s="281"/>
      <c r="FJ98" s="208" t="s">
        <v>67</v>
      </c>
      <c r="FK98" s="2"/>
      <c r="FL98" s="3"/>
      <c r="FM98" s="3"/>
      <c r="FN98" s="3"/>
      <c r="FO98" s="3"/>
      <c r="FP98" s="3"/>
      <c r="FQ98" s="3"/>
      <c r="FR98" s="270"/>
      <c r="FS98" s="143"/>
      <c r="FT98" s="3"/>
      <c r="FU98" s="3"/>
      <c r="FV98" s="220"/>
      <c r="FW98" s="281"/>
      <c r="FY98" s="208" t="s">
        <v>67</v>
      </c>
      <c r="FZ98" s="2"/>
      <c r="GA98" s="3"/>
      <c r="GB98" s="3"/>
      <c r="GC98" s="3"/>
      <c r="GD98" s="3"/>
      <c r="GE98" s="3"/>
      <c r="GF98" s="3"/>
      <c r="GG98" s="270"/>
      <c r="GH98" s="143"/>
      <c r="GI98" s="3"/>
      <c r="GJ98" s="3"/>
      <c r="GK98" s="220"/>
      <c r="GL98" s="281"/>
      <c r="GN98" s="208" t="s">
        <v>67</v>
      </c>
      <c r="GO98" s="2"/>
      <c r="GP98" s="3"/>
      <c r="GQ98" s="3"/>
      <c r="GR98" s="3"/>
      <c r="GS98" s="3"/>
      <c r="GT98" s="3"/>
      <c r="GU98" s="3"/>
      <c r="GV98" s="270"/>
      <c r="GW98" s="143"/>
      <c r="GX98" s="3"/>
      <c r="GY98" s="3"/>
      <c r="GZ98" s="220"/>
      <c r="HA98" s="281"/>
      <c r="HC98" s="208" t="s">
        <v>67</v>
      </c>
      <c r="HD98" s="2"/>
      <c r="HE98" s="3"/>
      <c r="HF98" s="3"/>
      <c r="HG98" s="3"/>
      <c r="HH98" s="3"/>
      <c r="HI98" s="3"/>
      <c r="HJ98" s="3"/>
      <c r="HK98" s="270"/>
      <c r="HL98" s="143"/>
      <c r="HM98" s="3"/>
      <c r="HN98" s="3"/>
      <c r="HO98" s="220"/>
      <c r="HP98" s="281"/>
      <c r="HR98" s="208" t="s">
        <v>67</v>
      </c>
      <c r="HS98" s="2"/>
      <c r="HT98" s="3"/>
      <c r="HU98" s="3"/>
      <c r="HV98" s="3"/>
      <c r="HW98" s="3"/>
      <c r="HX98" s="3"/>
      <c r="HY98" s="3"/>
      <c r="HZ98" s="270"/>
      <c r="IA98" s="143"/>
      <c r="IB98" s="3"/>
      <c r="IC98" s="3"/>
      <c r="ID98" s="220"/>
      <c r="IE98" s="281"/>
      <c r="IG98" s="208" t="s">
        <v>67</v>
      </c>
      <c r="IH98" s="2"/>
      <c r="II98" s="3"/>
      <c r="IJ98" s="3"/>
      <c r="IK98" s="3"/>
      <c r="IL98" s="3"/>
      <c r="IM98" s="3"/>
      <c r="IN98" s="3"/>
      <c r="IO98" s="270"/>
      <c r="IP98" s="143"/>
      <c r="IQ98" s="3"/>
      <c r="IR98" s="3"/>
      <c r="IS98" s="220"/>
      <c r="IT98" s="281"/>
      <c r="IV98" s="208" t="s">
        <v>67</v>
      </c>
      <c r="IW98" s="2"/>
      <c r="IX98" s="3"/>
      <c r="IY98" s="3"/>
      <c r="IZ98" s="3"/>
      <c r="JA98" s="3"/>
      <c r="JB98" s="3"/>
      <c r="JC98" s="3"/>
      <c r="JD98" s="270"/>
      <c r="JE98" s="143"/>
      <c r="JF98" s="3"/>
      <c r="JG98" s="3"/>
      <c r="JH98" s="220"/>
      <c r="JI98" s="281"/>
    </row>
    <row r="99" spans="1:269" s="69" customFormat="1">
      <c r="A99" s="98" t="s">
        <v>80</v>
      </c>
      <c r="B99" s="225">
        <v>93</v>
      </c>
      <c r="C99" s="225">
        <v>107</v>
      </c>
      <c r="D99" s="225">
        <v>109</v>
      </c>
      <c r="E99" s="225">
        <v>104</v>
      </c>
      <c r="F99" s="225">
        <v>109</v>
      </c>
      <c r="G99" s="102">
        <f>SUM(B99:F99)</f>
        <v>522</v>
      </c>
      <c r="H99" s="102"/>
      <c r="I99" s="267"/>
      <c r="J99" s="206">
        <f>MAX(B99:F99)</f>
        <v>109</v>
      </c>
      <c r="K99" s="3"/>
      <c r="L99" s="3"/>
      <c r="M99" s="220"/>
      <c r="N99" s="281"/>
      <c r="P99" s="98" t="s">
        <v>80</v>
      </c>
      <c r="Q99" s="225">
        <v>105</v>
      </c>
      <c r="R99" s="225">
        <v>84</v>
      </c>
      <c r="S99" s="225">
        <v>93</v>
      </c>
      <c r="T99" s="225">
        <v>106</v>
      </c>
      <c r="U99" s="225">
        <v>92</v>
      </c>
      <c r="V99" s="102">
        <f>SUM(Q99:U99)</f>
        <v>480</v>
      </c>
      <c r="W99" s="102"/>
      <c r="X99" s="267"/>
      <c r="Y99" s="206">
        <f>MAX(Q99:U99)</f>
        <v>106</v>
      </c>
      <c r="Z99" s="3"/>
      <c r="AA99" s="3"/>
      <c r="AB99" s="220"/>
      <c r="AC99" s="281"/>
      <c r="AE99" s="98" t="s">
        <v>80</v>
      </c>
      <c r="AF99" s="225">
        <v>101</v>
      </c>
      <c r="AG99" s="225">
        <v>96</v>
      </c>
      <c r="AH99" s="225">
        <v>107</v>
      </c>
      <c r="AI99" s="225">
        <v>90</v>
      </c>
      <c r="AJ99" s="225">
        <v>106</v>
      </c>
      <c r="AK99" s="102">
        <f>SUM(AF99:AJ99)</f>
        <v>500</v>
      </c>
      <c r="AL99" s="102"/>
      <c r="AM99" s="267"/>
      <c r="AN99" s="206">
        <f>MAX(AF99:AJ99)</f>
        <v>107</v>
      </c>
      <c r="AO99" s="3"/>
      <c r="AP99" s="3"/>
      <c r="AQ99" s="220"/>
      <c r="AR99" s="281"/>
      <c r="AT99" s="98" t="s">
        <v>80</v>
      </c>
      <c r="AU99" s="225">
        <v>103</v>
      </c>
      <c r="AV99" s="225">
        <v>82</v>
      </c>
      <c r="AW99" s="225">
        <v>132</v>
      </c>
      <c r="AX99" s="225">
        <v>98</v>
      </c>
      <c r="AY99" s="225">
        <v>98</v>
      </c>
      <c r="AZ99" s="102">
        <f>SUM(AU99:AY99)</f>
        <v>513</v>
      </c>
      <c r="BA99" s="102"/>
      <c r="BB99" s="267"/>
      <c r="BC99" s="206">
        <f>MAX(AU99:AY99)</f>
        <v>132</v>
      </c>
      <c r="BD99" s="3"/>
      <c r="BE99" s="3"/>
      <c r="BF99" s="220"/>
      <c r="BG99" s="281"/>
      <c r="BI99" s="98" t="s">
        <v>80</v>
      </c>
      <c r="BJ99" s="225">
        <v>97</v>
      </c>
      <c r="BK99" s="225">
        <v>110</v>
      </c>
      <c r="BL99" s="225">
        <v>87</v>
      </c>
      <c r="BM99" s="225">
        <v>112</v>
      </c>
      <c r="BN99" s="225">
        <v>112</v>
      </c>
      <c r="BO99" s="102">
        <f>SUM(BJ99:BN99)</f>
        <v>518</v>
      </c>
      <c r="BP99" s="102"/>
      <c r="BQ99" s="267"/>
      <c r="BR99" s="206">
        <f>MAX(BJ99:BN99)</f>
        <v>112</v>
      </c>
      <c r="BS99" s="3"/>
      <c r="BT99" s="3"/>
      <c r="BU99" s="220"/>
      <c r="BV99" s="281"/>
      <c r="BX99" s="98" t="s">
        <v>80</v>
      </c>
      <c r="BY99" s="225">
        <v>126</v>
      </c>
      <c r="BZ99" s="225">
        <v>120</v>
      </c>
      <c r="CA99" s="225">
        <v>104</v>
      </c>
      <c r="CB99" s="225">
        <v>102</v>
      </c>
      <c r="CC99" s="225">
        <v>97</v>
      </c>
      <c r="CD99" s="102">
        <f>SUM(BY99:CC99)</f>
        <v>549</v>
      </c>
      <c r="CE99" s="102"/>
      <c r="CF99" s="267"/>
      <c r="CG99" s="206">
        <f>MAX(BY99:CC99)</f>
        <v>126</v>
      </c>
      <c r="CH99" s="3"/>
      <c r="CI99" s="3"/>
      <c r="CJ99" s="220"/>
      <c r="CK99" s="281"/>
      <c r="CM99" s="98" t="s">
        <v>80</v>
      </c>
      <c r="CN99" s="225">
        <v>103</v>
      </c>
      <c r="CO99" s="225">
        <v>93</v>
      </c>
      <c r="CP99" s="225">
        <v>110</v>
      </c>
      <c r="CQ99" s="225">
        <v>105</v>
      </c>
      <c r="CR99" s="225">
        <v>110</v>
      </c>
      <c r="CS99" s="102">
        <f>SUM(CN99:CR99)</f>
        <v>521</v>
      </c>
      <c r="CT99" s="102"/>
      <c r="CU99" s="267"/>
      <c r="CV99" s="206">
        <f>MAX(CN99:CR99)</f>
        <v>110</v>
      </c>
      <c r="CW99" s="3"/>
      <c r="CX99" s="3"/>
      <c r="CY99" s="220"/>
      <c r="CZ99" s="281"/>
      <c r="DB99" s="98" t="s">
        <v>80</v>
      </c>
      <c r="DC99" s="225">
        <v>84</v>
      </c>
      <c r="DD99" s="225">
        <v>112</v>
      </c>
      <c r="DE99" s="225">
        <v>101</v>
      </c>
      <c r="DF99" s="225">
        <v>108</v>
      </c>
      <c r="DG99" s="225">
        <v>101</v>
      </c>
      <c r="DH99" s="102">
        <f>SUM(DC99:DG99)</f>
        <v>506</v>
      </c>
      <c r="DI99" s="102"/>
      <c r="DJ99" s="267"/>
      <c r="DK99" s="206">
        <f>MAX(DC99:DG99)</f>
        <v>112</v>
      </c>
      <c r="DL99" s="3"/>
      <c r="DM99" s="3"/>
      <c r="DN99" s="220"/>
      <c r="DO99" s="281"/>
      <c r="DQ99" s="98" t="s">
        <v>80</v>
      </c>
      <c r="DR99" s="225">
        <v>115</v>
      </c>
      <c r="DS99" s="225">
        <v>93</v>
      </c>
      <c r="DT99" s="225">
        <v>112</v>
      </c>
      <c r="DU99" s="225">
        <v>98</v>
      </c>
      <c r="DV99" s="225">
        <v>94</v>
      </c>
      <c r="DW99" s="102">
        <f>SUM(DR99:DV99)</f>
        <v>512</v>
      </c>
      <c r="DX99" s="102"/>
      <c r="DY99" s="267"/>
      <c r="DZ99" s="206">
        <f>MAX(DR99:DV99)</f>
        <v>115</v>
      </c>
      <c r="EA99" s="3"/>
      <c r="EB99" s="3"/>
      <c r="EC99" s="220"/>
      <c r="ED99" s="281"/>
      <c r="EF99" s="98" t="s">
        <v>436</v>
      </c>
      <c r="EG99" s="225">
        <v>110</v>
      </c>
      <c r="EH99" s="225">
        <v>110</v>
      </c>
      <c r="EI99" s="225">
        <v>110</v>
      </c>
      <c r="EJ99" s="225">
        <v>110</v>
      </c>
      <c r="EK99" s="225">
        <v>110</v>
      </c>
      <c r="EL99" s="102">
        <f>SUM(EG99:EK99)</f>
        <v>550</v>
      </c>
      <c r="EM99" s="102"/>
      <c r="EN99" s="267"/>
      <c r="EO99" s="206">
        <f>MAX(EG99:EK99)</f>
        <v>110</v>
      </c>
      <c r="EP99" s="3"/>
      <c r="EQ99" s="3"/>
      <c r="ER99" s="220"/>
      <c r="ES99" s="281"/>
      <c r="EU99" s="98" t="s">
        <v>436</v>
      </c>
      <c r="EV99" s="225">
        <v>110</v>
      </c>
      <c r="EW99" s="225">
        <v>110</v>
      </c>
      <c r="EX99" s="225">
        <v>110</v>
      </c>
      <c r="EY99" s="225">
        <v>110</v>
      </c>
      <c r="EZ99" s="225">
        <v>110</v>
      </c>
      <c r="FA99" s="102">
        <f>SUM(EV99:EZ99)</f>
        <v>550</v>
      </c>
      <c r="FB99" s="102"/>
      <c r="FC99" s="267"/>
      <c r="FD99" s="206">
        <f>MAX(EV99:EZ99)</f>
        <v>110</v>
      </c>
      <c r="FE99" s="3"/>
      <c r="FF99" s="3"/>
      <c r="FG99" s="220"/>
      <c r="FH99" s="281"/>
      <c r="FJ99" s="98" t="s">
        <v>436</v>
      </c>
      <c r="FK99" s="225">
        <v>110</v>
      </c>
      <c r="FL99" s="225">
        <v>110</v>
      </c>
      <c r="FM99" s="225">
        <v>110</v>
      </c>
      <c r="FN99" s="225">
        <v>110</v>
      </c>
      <c r="FO99" s="225">
        <v>110</v>
      </c>
      <c r="FP99" s="102">
        <f>SUM(FK99:FO99)</f>
        <v>550</v>
      </c>
      <c r="FQ99" s="102"/>
      <c r="FR99" s="267"/>
      <c r="FS99" s="206">
        <f>MAX(FK99:FO99)</f>
        <v>110</v>
      </c>
      <c r="FT99" s="3"/>
      <c r="FU99" s="3"/>
      <c r="FV99" s="220"/>
      <c r="FW99" s="281"/>
      <c r="FY99" s="98" t="s">
        <v>436</v>
      </c>
      <c r="FZ99" s="225">
        <v>110</v>
      </c>
      <c r="GA99" s="225">
        <v>110</v>
      </c>
      <c r="GB99" s="225">
        <v>110</v>
      </c>
      <c r="GC99" s="225">
        <v>110</v>
      </c>
      <c r="GD99" s="225">
        <v>110</v>
      </c>
      <c r="GE99" s="102">
        <f>SUM(FZ99:GD99)</f>
        <v>550</v>
      </c>
      <c r="GF99" s="102"/>
      <c r="GG99" s="267"/>
      <c r="GH99" s="206">
        <f>MAX(FZ99:GD99)</f>
        <v>110</v>
      </c>
      <c r="GI99" s="3"/>
      <c r="GJ99" s="3"/>
      <c r="GK99" s="220"/>
      <c r="GL99" s="281"/>
      <c r="GN99" s="98" t="s">
        <v>80</v>
      </c>
      <c r="GO99" s="225"/>
      <c r="GP99" s="225"/>
      <c r="GQ99" s="225"/>
      <c r="GR99" s="225"/>
      <c r="GS99" s="225"/>
      <c r="GT99" s="102">
        <f>SUM(GO99:GS99)</f>
        <v>0</v>
      </c>
      <c r="GU99" s="102"/>
      <c r="GV99" s="267"/>
      <c r="GW99" s="206">
        <f>MAX(GO99:GS99)</f>
        <v>0</v>
      </c>
      <c r="GX99" s="3"/>
      <c r="GY99" s="3"/>
      <c r="GZ99" s="220"/>
      <c r="HA99" s="281"/>
      <c r="HC99" s="98" t="s">
        <v>80</v>
      </c>
      <c r="HD99" s="225"/>
      <c r="HE99" s="225"/>
      <c r="HF99" s="225"/>
      <c r="HG99" s="225"/>
      <c r="HH99" s="225"/>
      <c r="HI99" s="102">
        <f>SUM(HD99:HH99)</f>
        <v>0</v>
      </c>
      <c r="HJ99" s="102"/>
      <c r="HK99" s="267"/>
      <c r="HL99" s="206">
        <f>MAX(HD99:HH99)</f>
        <v>0</v>
      </c>
      <c r="HM99" s="3"/>
      <c r="HN99" s="3"/>
      <c r="HO99" s="220"/>
      <c r="HP99" s="281"/>
      <c r="HR99" s="98" t="s">
        <v>80</v>
      </c>
      <c r="HS99" s="225"/>
      <c r="HT99" s="225"/>
      <c r="HU99" s="225"/>
      <c r="HV99" s="225"/>
      <c r="HW99" s="225"/>
      <c r="HX99" s="102">
        <f>SUM(HS99:HW99)</f>
        <v>0</v>
      </c>
      <c r="HY99" s="102"/>
      <c r="HZ99" s="267"/>
      <c r="IA99" s="206">
        <f>MAX(HS99:HW99)</f>
        <v>0</v>
      </c>
      <c r="IB99" s="3"/>
      <c r="IC99" s="3"/>
      <c r="ID99" s="220"/>
      <c r="IE99" s="281"/>
      <c r="IG99" s="98" t="s">
        <v>80</v>
      </c>
      <c r="IH99" s="225"/>
      <c r="II99" s="225"/>
      <c r="IJ99" s="225"/>
      <c r="IK99" s="225"/>
      <c r="IL99" s="225"/>
      <c r="IM99" s="102">
        <f>SUM(IH99:IL99)</f>
        <v>0</v>
      </c>
      <c r="IN99" s="102"/>
      <c r="IO99" s="267"/>
      <c r="IP99" s="206">
        <f>MAX(IH99:IL99)</f>
        <v>0</v>
      </c>
      <c r="IQ99" s="3"/>
      <c r="IR99" s="3"/>
      <c r="IS99" s="220"/>
      <c r="IT99" s="281"/>
      <c r="IV99" s="98" t="s">
        <v>80</v>
      </c>
      <c r="IW99" s="225"/>
      <c r="IX99" s="225"/>
      <c r="IY99" s="225"/>
      <c r="IZ99" s="225"/>
      <c r="JA99" s="225"/>
      <c r="JB99" s="102">
        <f>SUM(IW99:JA99)</f>
        <v>0</v>
      </c>
      <c r="JC99" s="102"/>
      <c r="JD99" s="267"/>
      <c r="JE99" s="206">
        <f>MAX(IW99:JA99)</f>
        <v>0</v>
      </c>
      <c r="JF99" s="3"/>
      <c r="JG99" s="3"/>
      <c r="JH99" s="220"/>
      <c r="JI99" s="281"/>
    </row>
    <row r="100" spans="1:269" s="69" customFormat="1">
      <c r="A100" s="98" t="s">
        <v>81</v>
      </c>
      <c r="B100" s="225">
        <v>103</v>
      </c>
      <c r="C100" s="225">
        <v>99</v>
      </c>
      <c r="D100" s="225">
        <v>93</v>
      </c>
      <c r="E100" s="225">
        <v>116</v>
      </c>
      <c r="F100" s="225">
        <v>114</v>
      </c>
      <c r="G100" s="102">
        <f>SUM(B100:F100)</f>
        <v>525</v>
      </c>
      <c r="H100" s="102"/>
      <c r="I100" s="267"/>
      <c r="J100" s="206">
        <f>MAX(B100:F100)</f>
        <v>116</v>
      </c>
      <c r="K100" s="3"/>
      <c r="L100" s="3"/>
      <c r="M100" s="220"/>
      <c r="N100" s="281"/>
      <c r="P100" s="98" t="s">
        <v>81</v>
      </c>
      <c r="Q100" s="225">
        <v>100</v>
      </c>
      <c r="R100" s="225">
        <v>97</v>
      </c>
      <c r="S100" s="225">
        <v>95</v>
      </c>
      <c r="T100" s="225">
        <v>87</v>
      </c>
      <c r="U100" s="225">
        <v>98</v>
      </c>
      <c r="V100" s="102">
        <f>SUM(Q100:U100)</f>
        <v>477</v>
      </c>
      <c r="W100" s="102"/>
      <c r="X100" s="267"/>
      <c r="Y100" s="206">
        <f>MAX(Q100:U100)</f>
        <v>100</v>
      </c>
      <c r="Z100" s="3"/>
      <c r="AA100" s="3"/>
      <c r="AB100" s="220"/>
      <c r="AC100" s="281"/>
      <c r="AE100" s="98" t="s">
        <v>81</v>
      </c>
      <c r="AF100" s="225">
        <v>106</v>
      </c>
      <c r="AG100" s="225">
        <v>106</v>
      </c>
      <c r="AH100" s="225">
        <v>130</v>
      </c>
      <c r="AI100" s="225">
        <v>102</v>
      </c>
      <c r="AJ100" s="225">
        <v>106</v>
      </c>
      <c r="AK100" s="102">
        <f>SUM(AF100:AJ100)</f>
        <v>550</v>
      </c>
      <c r="AL100" s="102"/>
      <c r="AM100" s="267"/>
      <c r="AN100" s="206">
        <f>MAX(AF100:AJ100)</f>
        <v>130</v>
      </c>
      <c r="AO100" s="3"/>
      <c r="AP100" s="3"/>
      <c r="AQ100" s="220"/>
      <c r="AR100" s="281"/>
      <c r="AT100" s="98" t="s">
        <v>81</v>
      </c>
      <c r="AU100" s="225">
        <v>113</v>
      </c>
      <c r="AV100" s="225">
        <v>100</v>
      </c>
      <c r="AW100" s="225">
        <v>98</v>
      </c>
      <c r="AX100" s="225">
        <v>135</v>
      </c>
      <c r="AY100" s="225">
        <v>92</v>
      </c>
      <c r="AZ100" s="102">
        <f>SUM(AU100:AY100)</f>
        <v>538</v>
      </c>
      <c r="BA100" s="102"/>
      <c r="BB100" s="267"/>
      <c r="BC100" s="206">
        <f>MAX(AU100:AY100)</f>
        <v>135</v>
      </c>
      <c r="BD100" s="3"/>
      <c r="BE100" s="3"/>
      <c r="BF100" s="220"/>
      <c r="BG100" s="281"/>
      <c r="BI100" s="98" t="s">
        <v>81</v>
      </c>
      <c r="BJ100" s="225">
        <v>104</v>
      </c>
      <c r="BK100" s="225">
        <v>102</v>
      </c>
      <c r="BL100" s="225">
        <v>100</v>
      </c>
      <c r="BM100" s="225">
        <v>96</v>
      </c>
      <c r="BN100" s="225">
        <v>97</v>
      </c>
      <c r="BO100" s="102">
        <f>SUM(BJ100:BN100)</f>
        <v>499</v>
      </c>
      <c r="BP100" s="102"/>
      <c r="BQ100" s="267"/>
      <c r="BR100" s="206">
        <f>MAX(BJ100:BN100)</f>
        <v>104</v>
      </c>
      <c r="BS100" s="3"/>
      <c r="BT100" s="3"/>
      <c r="BU100" s="220"/>
      <c r="BV100" s="281"/>
      <c r="BX100" s="98" t="s">
        <v>81</v>
      </c>
      <c r="BY100" s="225">
        <v>100</v>
      </c>
      <c r="BZ100" s="225">
        <v>113</v>
      </c>
      <c r="CA100" s="225">
        <v>98</v>
      </c>
      <c r="CB100" s="225">
        <v>90</v>
      </c>
      <c r="CC100" s="225">
        <v>96</v>
      </c>
      <c r="CD100" s="102">
        <f>SUM(BY100:CC100)</f>
        <v>497</v>
      </c>
      <c r="CE100" s="102"/>
      <c r="CF100" s="267"/>
      <c r="CG100" s="206">
        <f>MAX(BY100:CC100)</f>
        <v>113</v>
      </c>
      <c r="CH100" s="3"/>
      <c r="CI100" s="3"/>
      <c r="CJ100" s="220"/>
      <c r="CK100" s="281"/>
      <c r="CM100" s="117" t="s">
        <v>92</v>
      </c>
      <c r="CN100" s="225">
        <v>98</v>
      </c>
      <c r="CO100" s="225">
        <v>107</v>
      </c>
      <c r="CP100" s="225">
        <v>132</v>
      </c>
      <c r="CQ100" s="225">
        <v>135</v>
      </c>
      <c r="CR100" s="225">
        <v>121</v>
      </c>
      <c r="CS100" s="102">
        <f>SUM(CN100:CR100)</f>
        <v>593</v>
      </c>
      <c r="CT100" s="102"/>
      <c r="CU100" s="267"/>
      <c r="CV100" s="206">
        <f>MAX(CN100:CR100)</f>
        <v>135</v>
      </c>
      <c r="CW100" s="3"/>
      <c r="CX100" s="3"/>
      <c r="CY100" s="220"/>
      <c r="CZ100" s="281"/>
      <c r="DB100" s="98" t="s">
        <v>72</v>
      </c>
      <c r="DC100" s="225">
        <v>143</v>
      </c>
      <c r="DD100" s="225">
        <v>91</v>
      </c>
      <c r="DE100" s="225">
        <v>135</v>
      </c>
      <c r="DF100" s="225">
        <v>125</v>
      </c>
      <c r="DG100" s="225">
        <v>110</v>
      </c>
      <c r="DH100" s="102">
        <f>SUM(DC100:DG100)</f>
        <v>604</v>
      </c>
      <c r="DI100" s="102"/>
      <c r="DJ100" s="267"/>
      <c r="DK100" s="206">
        <f>MAX(DC100:DG100)</f>
        <v>143</v>
      </c>
      <c r="DL100" s="3"/>
      <c r="DM100" s="3"/>
      <c r="DN100" s="220"/>
      <c r="DO100" s="281"/>
      <c r="DQ100" s="98" t="s">
        <v>430</v>
      </c>
      <c r="DR100" s="225">
        <v>93</v>
      </c>
      <c r="DS100" s="225">
        <v>93</v>
      </c>
      <c r="DT100" s="225">
        <v>93</v>
      </c>
      <c r="DU100" s="225">
        <v>93</v>
      </c>
      <c r="DV100" s="225">
        <v>93</v>
      </c>
      <c r="DW100" s="102">
        <f>SUM(DR100:DV100)</f>
        <v>465</v>
      </c>
      <c r="DX100" s="102"/>
      <c r="DY100" s="267"/>
      <c r="DZ100" s="206">
        <f>MAX(DR100:DV100)</f>
        <v>93</v>
      </c>
      <c r="EA100" s="3"/>
      <c r="EB100" s="3"/>
      <c r="EC100" s="220"/>
      <c r="ED100" s="281"/>
      <c r="EF100" s="98" t="s">
        <v>436</v>
      </c>
      <c r="EG100" s="225">
        <v>110</v>
      </c>
      <c r="EH100" s="225">
        <v>110</v>
      </c>
      <c r="EI100" s="225">
        <v>110</v>
      </c>
      <c r="EJ100" s="225">
        <v>110</v>
      </c>
      <c r="EK100" s="225">
        <v>110</v>
      </c>
      <c r="EL100" s="102">
        <f>SUM(EG100:EK100)</f>
        <v>550</v>
      </c>
      <c r="EM100" s="102"/>
      <c r="EN100" s="267"/>
      <c r="EO100" s="206">
        <f>MAX(EG100:EK100)</f>
        <v>110</v>
      </c>
      <c r="EP100" s="3"/>
      <c r="EQ100" s="3"/>
      <c r="ER100" s="220"/>
      <c r="ES100" s="281"/>
      <c r="EU100" s="98" t="s">
        <v>436</v>
      </c>
      <c r="EV100" s="225">
        <v>110</v>
      </c>
      <c r="EW100" s="225">
        <v>110</v>
      </c>
      <c r="EX100" s="225">
        <v>110</v>
      </c>
      <c r="EY100" s="225">
        <v>110</v>
      </c>
      <c r="EZ100" s="225">
        <v>110</v>
      </c>
      <c r="FA100" s="102">
        <f>SUM(EV100:EZ100)</f>
        <v>550</v>
      </c>
      <c r="FB100" s="102"/>
      <c r="FC100" s="267"/>
      <c r="FD100" s="206">
        <f>MAX(EV100:EZ100)</f>
        <v>110</v>
      </c>
      <c r="FE100" s="3"/>
      <c r="FF100" s="3"/>
      <c r="FG100" s="220"/>
      <c r="FH100" s="281"/>
      <c r="FJ100" s="98" t="s">
        <v>436</v>
      </c>
      <c r="FK100" s="225">
        <v>110</v>
      </c>
      <c r="FL100" s="225">
        <v>110</v>
      </c>
      <c r="FM100" s="225">
        <v>110</v>
      </c>
      <c r="FN100" s="225">
        <v>110</v>
      </c>
      <c r="FO100" s="225">
        <v>110</v>
      </c>
      <c r="FP100" s="102">
        <f>SUM(FK100:FO100)</f>
        <v>550</v>
      </c>
      <c r="FQ100" s="102"/>
      <c r="FR100" s="267"/>
      <c r="FS100" s="206">
        <f>MAX(FK100:FO100)</f>
        <v>110</v>
      </c>
      <c r="FT100" s="3"/>
      <c r="FU100" s="3"/>
      <c r="FV100" s="220"/>
      <c r="FW100" s="281"/>
      <c r="FY100" s="98" t="s">
        <v>436</v>
      </c>
      <c r="FZ100" s="225">
        <v>110</v>
      </c>
      <c r="GA100" s="225">
        <v>110</v>
      </c>
      <c r="GB100" s="225">
        <v>110</v>
      </c>
      <c r="GC100" s="225">
        <v>110</v>
      </c>
      <c r="GD100" s="225">
        <v>110</v>
      </c>
      <c r="GE100" s="102">
        <f>SUM(FZ100:GD100)</f>
        <v>550</v>
      </c>
      <c r="GF100" s="102"/>
      <c r="GG100" s="267"/>
      <c r="GH100" s="206">
        <f>MAX(FZ100:GD100)</f>
        <v>110</v>
      </c>
      <c r="GI100" s="3"/>
      <c r="GJ100" s="3"/>
      <c r="GK100" s="220"/>
      <c r="GL100" s="281"/>
      <c r="GN100" s="98" t="s">
        <v>72</v>
      </c>
      <c r="GO100" s="225"/>
      <c r="GP100" s="225"/>
      <c r="GQ100" s="225"/>
      <c r="GR100" s="225"/>
      <c r="GS100" s="225"/>
      <c r="GT100" s="102">
        <f>SUM(GO100:GS100)</f>
        <v>0</v>
      </c>
      <c r="GU100" s="102"/>
      <c r="GV100" s="267"/>
      <c r="GW100" s="206">
        <f>MAX(GO100:GS100)</f>
        <v>0</v>
      </c>
      <c r="GX100" s="3"/>
      <c r="GY100" s="3"/>
      <c r="GZ100" s="220"/>
      <c r="HA100" s="281"/>
      <c r="HC100" s="98" t="s">
        <v>72</v>
      </c>
      <c r="HD100" s="225"/>
      <c r="HE100" s="225"/>
      <c r="HF100" s="225"/>
      <c r="HG100" s="225"/>
      <c r="HH100" s="225"/>
      <c r="HI100" s="102">
        <f>SUM(HD100:HH100)</f>
        <v>0</v>
      </c>
      <c r="HJ100" s="102"/>
      <c r="HK100" s="267"/>
      <c r="HL100" s="206">
        <f>MAX(HD100:HH100)</f>
        <v>0</v>
      </c>
      <c r="HM100" s="3"/>
      <c r="HN100" s="3"/>
      <c r="HO100" s="220"/>
      <c r="HP100" s="281"/>
      <c r="HR100" s="98" t="s">
        <v>72</v>
      </c>
      <c r="HS100" s="225"/>
      <c r="HT100" s="225"/>
      <c r="HU100" s="225"/>
      <c r="HV100" s="225"/>
      <c r="HW100" s="225"/>
      <c r="HX100" s="102">
        <f>SUM(HS100:HW100)</f>
        <v>0</v>
      </c>
      <c r="HY100" s="102"/>
      <c r="HZ100" s="267"/>
      <c r="IA100" s="206">
        <f>MAX(HS100:HW100)</f>
        <v>0</v>
      </c>
      <c r="IB100" s="3"/>
      <c r="IC100" s="3"/>
      <c r="ID100" s="220"/>
      <c r="IE100" s="281"/>
      <c r="IG100" s="98" t="s">
        <v>72</v>
      </c>
      <c r="IH100" s="225"/>
      <c r="II100" s="225"/>
      <c r="IJ100" s="225"/>
      <c r="IK100" s="225"/>
      <c r="IL100" s="225"/>
      <c r="IM100" s="102">
        <f>SUM(IH100:IL100)</f>
        <v>0</v>
      </c>
      <c r="IN100" s="102"/>
      <c r="IO100" s="267"/>
      <c r="IP100" s="206">
        <f>MAX(IH100:IL100)</f>
        <v>0</v>
      </c>
      <c r="IQ100" s="3"/>
      <c r="IR100" s="3"/>
      <c r="IS100" s="220"/>
      <c r="IT100" s="281"/>
      <c r="IV100" s="98" t="s">
        <v>72</v>
      </c>
      <c r="IW100" s="225"/>
      <c r="IX100" s="225"/>
      <c r="IY100" s="225"/>
      <c r="IZ100" s="225"/>
      <c r="JA100" s="225"/>
      <c r="JB100" s="102">
        <f>SUM(IW100:JA100)</f>
        <v>0</v>
      </c>
      <c r="JC100" s="102"/>
      <c r="JD100" s="267"/>
      <c r="JE100" s="206">
        <f>MAX(IW100:JA100)</f>
        <v>0</v>
      </c>
      <c r="JF100" s="3"/>
      <c r="JG100" s="3"/>
      <c r="JH100" s="220"/>
      <c r="JI100" s="281"/>
    </row>
    <row r="101" spans="1:269" s="69" customFormat="1">
      <c r="A101" s="241" t="s">
        <v>67</v>
      </c>
      <c r="B101" s="3">
        <f t="shared" ref="B101:C101" si="330">SUM(B99:B100)</f>
        <v>196</v>
      </c>
      <c r="C101" s="3">
        <f t="shared" si="330"/>
        <v>206</v>
      </c>
      <c r="D101" s="3">
        <f t="shared" ref="D101" si="331">SUM(D99:D100)</f>
        <v>202</v>
      </c>
      <c r="E101" s="3">
        <f t="shared" ref="E101" si="332">SUM(E99:E100)</f>
        <v>220</v>
      </c>
      <c r="F101" s="3">
        <f t="shared" ref="F101" si="333">SUM(F99:F100)</f>
        <v>223</v>
      </c>
      <c r="G101" s="296"/>
      <c r="H101" s="3"/>
      <c r="I101" s="270"/>
      <c r="J101" s="143"/>
      <c r="K101" s="3">
        <f>MAX(B101:F101)</f>
        <v>223</v>
      </c>
      <c r="L101" s="3"/>
      <c r="M101" s="220"/>
      <c r="N101" s="281"/>
      <c r="P101" s="241" t="s">
        <v>67</v>
      </c>
      <c r="Q101" s="3"/>
      <c r="R101" s="3"/>
      <c r="S101" s="3"/>
      <c r="T101" s="3"/>
      <c r="U101" s="3"/>
      <c r="V101" s="296"/>
      <c r="W101" s="3"/>
      <c r="X101" s="270"/>
      <c r="Y101" s="143"/>
      <c r="Z101" s="3">
        <f>MAX(Q101:U101)</f>
        <v>0</v>
      </c>
      <c r="AA101" s="3"/>
      <c r="AB101" s="220"/>
      <c r="AC101" s="281"/>
      <c r="AE101" s="241" t="s">
        <v>67</v>
      </c>
      <c r="AF101" s="3">
        <f>SUM(AF99:AF100)</f>
        <v>207</v>
      </c>
      <c r="AG101" s="3">
        <f t="shared" ref="AG101:AJ101" si="334">SUM(AG99:AG100)</f>
        <v>202</v>
      </c>
      <c r="AH101" s="3">
        <f t="shared" si="334"/>
        <v>237</v>
      </c>
      <c r="AI101" s="3">
        <f t="shared" si="334"/>
        <v>192</v>
      </c>
      <c r="AJ101" s="3">
        <f t="shared" si="334"/>
        <v>212</v>
      </c>
      <c r="AK101" s="296"/>
      <c r="AL101" s="3"/>
      <c r="AM101" s="270"/>
      <c r="AN101" s="143"/>
      <c r="AO101" s="3">
        <f>MAX(AF101:AJ101)</f>
        <v>237</v>
      </c>
      <c r="AP101" s="3"/>
      <c r="AQ101" s="220"/>
      <c r="AR101" s="281"/>
      <c r="AT101" s="241" t="s">
        <v>67</v>
      </c>
      <c r="AU101" s="213">
        <f>SUM(AU99:AU100)</f>
        <v>216</v>
      </c>
      <c r="AV101" s="213">
        <f t="shared" ref="AV101:AY101" si="335">SUM(AV99:AV100)</f>
        <v>182</v>
      </c>
      <c r="AW101" s="213">
        <f t="shared" si="335"/>
        <v>230</v>
      </c>
      <c r="AX101" s="213">
        <f t="shared" si="335"/>
        <v>233</v>
      </c>
      <c r="AY101" s="213">
        <f t="shared" si="335"/>
        <v>190</v>
      </c>
      <c r="AZ101" s="296"/>
      <c r="BA101" s="3"/>
      <c r="BB101" s="270"/>
      <c r="BC101" s="143"/>
      <c r="BD101" s="3">
        <f>MAX(AU101:AY101)</f>
        <v>233</v>
      </c>
      <c r="BE101" s="3"/>
      <c r="BF101" s="220"/>
      <c r="BG101" s="281"/>
      <c r="BI101" s="241" t="s">
        <v>67</v>
      </c>
      <c r="BJ101" s="3"/>
      <c r="BK101" s="3"/>
      <c r="BL101" s="3"/>
      <c r="BM101" s="3"/>
      <c r="BN101" s="3"/>
      <c r="BO101" s="296"/>
      <c r="BP101" s="3"/>
      <c r="BQ101" s="270"/>
      <c r="BR101" s="143"/>
      <c r="BS101" s="3">
        <f>MAX(BJ101:BN101)</f>
        <v>0</v>
      </c>
      <c r="BT101" s="3"/>
      <c r="BU101" s="220"/>
      <c r="BV101" s="281"/>
      <c r="BX101" s="241" t="s">
        <v>67</v>
      </c>
      <c r="BY101" s="3">
        <f>SUM(BY99:BY100)</f>
        <v>226</v>
      </c>
      <c r="BZ101" s="3">
        <f t="shared" ref="BZ101:CC101" si="336">SUM(BZ99:BZ100)</f>
        <v>233</v>
      </c>
      <c r="CA101" s="3">
        <f t="shared" si="336"/>
        <v>202</v>
      </c>
      <c r="CB101" s="3">
        <f t="shared" si="336"/>
        <v>192</v>
      </c>
      <c r="CC101" s="3">
        <f t="shared" si="336"/>
        <v>193</v>
      </c>
      <c r="CD101" s="296"/>
      <c r="CE101" s="3"/>
      <c r="CF101" s="270"/>
      <c r="CG101" s="143"/>
      <c r="CH101" s="3">
        <f>MAX(BY101:CC101)</f>
        <v>233</v>
      </c>
      <c r="CI101" s="3"/>
      <c r="CJ101" s="220"/>
      <c r="CK101" s="281"/>
      <c r="CM101" s="241" t="s">
        <v>67</v>
      </c>
      <c r="CN101" s="3"/>
      <c r="CO101" s="3"/>
      <c r="CP101" s="3"/>
      <c r="CQ101" s="3"/>
      <c r="CR101" s="3"/>
      <c r="CS101" s="296"/>
      <c r="CT101" s="3"/>
      <c r="CU101" s="270"/>
      <c r="CV101" s="143"/>
      <c r="CW101" s="3">
        <f>MAX(CN101:CR101)</f>
        <v>0</v>
      </c>
      <c r="CX101" s="3"/>
      <c r="CY101" s="220"/>
      <c r="CZ101" s="281"/>
      <c r="DB101" s="241" t="s">
        <v>67</v>
      </c>
      <c r="DC101" s="3"/>
      <c r="DD101" s="3"/>
      <c r="DE101" s="3"/>
      <c r="DF101" s="3"/>
      <c r="DG101" s="3"/>
      <c r="DH101" s="296"/>
      <c r="DI101" s="3"/>
      <c r="DJ101" s="270"/>
      <c r="DK101" s="143"/>
      <c r="DL101" s="3">
        <f>MAX(DC101:DG101)</f>
        <v>0</v>
      </c>
      <c r="DM101" s="3"/>
      <c r="DN101" s="220"/>
      <c r="DO101" s="281"/>
      <c r="DQ101" s="241" t="s">
        <v>67</v>
      </c>
      <c r="DR101" s="3">
        <f>SUM(DR99:DR100)</f>
        <v>208</v>
      </c>
      <c r="DS101" s="3">
        <f>SUM(DS99:DS100)</f>
        <v>186</v>
      </c>
      <c r="DT101" s="3">
        <f>SUM(DT99:DT100)</f>
        <v>205</v>
      </c>
      <c r="DU101" s="3">
        <f>SUM(DU99:DU100)</f>
        <v>191</v>
      </c>
      <c r="DV101" s="3">
        <f>SUM(DV99:DV100)</f>
        <v>187</v>
      </c>
      <c r="DW101" s="296"/>
      <c r="DX101" s="3"/>
      <c r="DY101" s="270"/>
      <c r="DZ101" s="143"/>
      <c r="EA101" s="3">
        <f>MAX(DR101:DV101)</f>
        <v>208</v>
      </c>
      <c r="EB101" s="3"/>
      <c r="EC101" s="220"/>
      <c r="ED101" s="281"/>
      <c r="EF101" s="241" t="s">
        <v>67</v>
      </c>
      <c r="EG101" s="3"/>
      <c r="EH101" s="3"/>
      <c r="EI101" s="3"/>
      <c r="EJ101" s="3"/>
      <c r="EK101" s="3"/>
      <c r="EL101" s="296"/>
      <c r="EM101" s="3"/>
      <c r="EN101" s="270"/>
      <c r="EO101" s="143"/>
      <c r="EP101" s="3">
        <f>MAX(EG101:EK101)</f>
        <v>0</v>
      </c>
      <c r="EQ101" s="3"/>
      <c r="ER101" s="220"/>
      <c r="ES101" s="281"/>
      <c r="EU101" s="241" t="s">
        <v>67</v>
      </c>
      <c r="EV101" s="3"/>
      <c r="EW101" s="3"/>
      <c r="EX101" s="3"/>
      <c r="EY101" s="3"/>
      <c r="EZ101" s="3"/>
      <c r="FA101" s="296"/>
      <c r="FB101" s="3"/>
      <c r="FC101" s="270"/>
      <c r="FD101" s="143"/>
      <c r="FE101" s="3">
        <f>MAX(EV101:EZ101)</f>
        <v>0</v>
      </c>
      <c r="FF101" s="3"/>
      <c r="FG101" s="220"/>
      <c r="FH101" s="281"/>
      <c r="FJ101" s="241" t="s">
        <v>67</v>
      </c>
      <c r="FK101" s="3"/>
      <c r="FL101" s="3"/>
      <c r="FM101" s="3"/>
      <c r="FN101" s="3"/>
      <c r="FO101" s="3"/>
      <c r="FP101" s="296"/>
      <c r="FQ101" s="3"/>
      <c r="FR101" s="270"/>
      <c r="FS101" s="143"/>
      <c r="FT101" s="3">
        <f>MAX(FK101:FO101)</f>
        <v>0</v>
      </c>
      <c r="FU101" s="3"/>
      <c r="FV101" s="220"/>
      <c r="FW101" s="281"/>
      <c r="FY101" s="241" t="s">
        <v>67</v>
      </c>
      <c r="FZ101" s="3"/>
      <c r="GA101" s="3"/>
      <c r="GB101" s="3"/>
      <c r="GC101" s="3"/>
      <c r="GD101" s="3"/>
      <c r="GE101" s="296"/>
      <c r="GF101" s="3"/>
      <c r="GG101" s="270"/>
      <c r="GH101" s="143"/>
      <c r="GI101" s="3">
        <f>MAX(FZ101:GD101)</f>
        <v>0</v>
      </c>
      <c r="GJ101" s="3"/>
      <c r="GK101" s="220"/>
      <c r="GL101" s="281"/>
      <c r="GN101" s="241" t="s">
        <v>67</v>
      </c>
      <c r="GO101" s="3"/>
      <c r="GP101" s="3"/>
      <c r="GQ101" s="3"/>
      <c r="GR101" s="3"/>
      <c r="GS101" s="3"/>
      <c r="GT101" s="296"/>
      <c r="GU101" s="3"/>
      <c r="GV101" s="270"/>
      <c r="GW101" s="143"/>
      <c r="GX101" s="3">
        <f>MAX(GO101:GS101)</f>
        <v>0</v>
      </c>
      <c r="GY101" s="3"/>
      <c r="GZ101" s="220"/>
      <c r="HA101" s="281"/>
      <c r="HC101" s="241" t="s">
        <v>67</v>
      </c>
      <c r="HD101" s="3"/>
      <c r="HE101" s="3"/>
      <c r="HF101" s="3"/>
      <c r="HG101" s="3"/>
      <c r="HH101" s="3"/>
      <c r="HI101" s="296"/>
      <c r="HJ101" s="3"/>
      <c r="HK101" s="270"/>
      <c r="HL101" s="143"/>
      <c r="HM101" s="3">
        <f>MAX(HD101:HH101)</f>
        <v>0</v>
      </c>
      <c r="HN101" s="3"/>
      <c r="HO101" s="220"/>
      <c r="HP101" s="281"/>
      <c r="HR101" s="241" t="s">
        <v>67</v>
      </c>
      <c r="HS101" s="3"/>
      <c r="HT101" s="3"/>
      <c r="HU101" s="3"/>
      <c r="HV101" s="3"/>
      <c r="HW101" s="3"/>
      <c r="HX101" s="296"/>
      <c r="HY101" s="3"/>
      <c r="HZ101" s="270"/>
      <c r="IA101" s="143"/>
      <c r="IB101" s="3">
        <f>MAX(HS101:HW101)</f>
        <v>0</v>
      </c>
      <c r="IC101" s="3"/>
      <c r="ID101" s="220"/>
      <c r="IE101" s="281"/>
      <c r="IG101" s="241" t="s">
        <v>67</v>
      </c>
      <c r="IH101" s="3"/>
      <c r="II101" s="3"/>
      <c r="IJ101" s="3"/>
      <c r="IK101" s="3"/>
      <c r="IL101" s="3"/>
      <c r="IM101" s="296"/>
      <c r="IN101" s="3"/>
      <c r="IO101" s="270"/>
      <c r="IP101" s="143"/>
      <c r="IQ101" s="3">
        <f>MAX(IH101:IL101)</f>
        <v>0</v>
      </c>
      <c r="IR101" s="3"/>
      <c r="IS101" s="220"/>
      <c r="IT101" s="281"/>
      <c r="IV101" s="241" t="s">
        <v>67</v>
      </c>
      <c r="IW101" s="3"/>
      <c r="IX101" s="3"/>
      <c r="IY101" s="3"/>
      <c r="IZ101" s="3"/>
      <c r="JA101" s="3"/>
      <c r="JB101" s="296"/>
      <c r="JC101" s="3"/>
      <c r="JD101" s="270"/>
      <c r="JE101" s="143"/>
      <c r="JF101" s="3">
        <f>MAX(IW101:JA101)</f>
        <v>0</v>
      </c>
      <c r="JG101" s="3"/>
      <c r="JH101" s="220"/>
      <c r="JI101" s="281"/>
    </row>
    <row r="102" spans="1:269" s="69" customFormat="1">
      <c r="A102" s="241" t="s">
        <v>67</v>
      </c>
      <c r="B102" s="2"/>
      <c r="C102" s="3"/>
      <c r="D102" s="3"/>
      <c r="E102" s="3"/>
      <c r="F102" s="511" t="s">
        <v>248</v>
      </c>
      <c r="G102" s="512"/>
      <c r="H102" s="213">
        <f>SUM(G99:G100)</f>
        <v>1047</v>
      </c>
      <c r="I102" s="269"/>
      <c r="J102" s="143"/>
      <c r="K102" s="3"/>
      <c r="L102" s="3">
        <f>MAX(H102)</f>
        <v>1047</v>
      </c>
      <c r="M102" s="220"/>
      <c r="N102" s="281"/>
      <c r="P102" s="241" t="s">
        <v>67</v>
      </c>
      <c r="Q102" s="2"/>
      <c r="R102" s="3"/>
      <c r="S102" s="3"/>
      <c r="T102" s="3"/>
      <c r="U102" s="511" t="s">
        <v>248</v>
      </c>
      <c r="V102" s="512"/>
      <c r="W102" s="213">
        <f>SUM(V99:V100)</f>
        <v>957</v>
      </c>
      <c r="X102" s="269"/>
      <c r="Y102" s="143"/>
      <c r="Z102" s="3"/>
      <c r="AA102" s="3">
        <f>MAX(W102)</f>
        <v>957</v>
      </c>
      <c r="AB102" s="220"/>
      <c r="AC102" s="281"/>
      <c r="AE102" s="241" t="s">
        <v>67</v>
      </c>
      <c r="AF102" s="2"/>
      <c r="AG102" s="3"/>
      <c r="AH102" s="3"/>
      <c r="AI102" s="3"/>
      <c r="AJ102" s="511" t="s">
        <v>248</v>
      </c>
      <c r="AK102" s="512"/>
      <c r="AL102" s="213">
        <f>SUM(AK99:AK100)</f>
        <v>1050</v>
      </c>
      <c r="AM102" s="269"/>
      <c r="AN102" s="143"/>
      <c r="AO102" s="3"/>
      <c r="AP102" s="3">
        <f>MAX(AL102)</f>
        <v>1050</v>
      </c>
      <c r="AQ102" s="220"/>
      <c r="AR102" s="281"/>
      <c r="AT102" s="241" t="s">
        <v>67</v>
      </c>
      <c r="AU102" s="2"/>
      <c r="AV102" s="3"/>
      <c r="AW102" s="3"/>
      <c r="AX102" s="3"/>
      <c r="AY102" s="511" t="s">
        <v>248</v>
      </c>
      <c r="AZ102" s="512"/>
      <c r="BA102" s="213">
        <f>SUM(AZ99:AZ100)</f>
        <v>1051</v>
      </c>
      <c r="BB102" s="269"/>
      <c r="BC102" s="143"/>
      <c r="BD102" s="3"/>
      <c r="BE102" s="3">
        <f>MAX(BA102)</f>
        <v>1051</v>
      </c>
      <c r="BF102" s="220"/>
      <c r="BG102" s="281"/>
      <c r="BI102" s="241" t="s">
        <v>67</v>
      </c>
      <c r="BJ102" s="2"/>
      <c r="BK102" s="3"/>
      <c r="BL102" s="3"/>
      <c r="BM102" s="3"/>
      <c r="BN102" s="511" t="s">
        <v>248</v>
      </c>
      <c r="BO102" s="512"/>
      <c r="BP102" s="213">
        <f>SUM(BO99:BO100)</f>
        <v>1017</v>
      </c>
      <c r="BQ102" s="269"/>
      <c r="BR102" s="143"/>
      <c r="BS102" s="3"/>
      <c r="BT102" s="3">
        <f>MAX(BP102)</f>
        <v>1017</v>
      </c>
      <c r="BU102" s="220"/>
      <c r="BV102" s="281"/>
      <c r="BX102" s="241" t="s">
        <v>67</v>
      </c>
      <c r="BY102" s="2"/>
      <c r="BZ102" s="3"/>
      <c r="CA102" s="3"/>
      <c r="CB102" s="3"/>
      <c r="CC102" s="511" t="s">
        <v>248</v>
      </c>
      <c r="CD102" s="512"/>
      <c r="CE102" s="213">
        <f>SUM(CD99:CD100)</f>
        <v>1046</v>
      </c>
      <c r="CF102" s="269"/>
      <c r="CG102" s="143"/>
      <c r="CH102" s="3"/>
      <c r="CI102" s="3">
        <f>MAX(CE102)</f>
        <v>1046</v>
      </c>
      <c r="CJ102" s="220"/>
      <c r="CK102" s="281"/>
      <c r="CM102" s="241" t="s">
        <v>67</v>
      </c>
      <c r="CN102" s="2"/>
      <c r="CO102" s="3"/>
      <c r="CP102" s="3"/>
      <c r="CQ102" s="3"/>
      <c r="CR102" s="511" t="s">
        <v>248</v>
      </c>
      <c r="CS102" s="512"/>
      <c r="CT102" s="213">
        <f>SUM(CS99:CS100)</f>
        <v>1114</v>
      </c>
      <c r="CU102" s="269"/>
      <c r="CV102" s="143"/>
      <c r="CW102" s="3"/>
      <c r="CX102" s="3">
        <f>MAX(CT102)</f>
        <v>1114</v>
      </c>
      <c r="CY102" s="220"/>
      <c r="CZ102" s="281"/>
      <c r="DB102" s="241" t="s">
        <v>67</v>
      </c>
      <c r="DC102" s="2"/>
      <c r="DD102" s="3"/>
      <c r="DE102" s="3"/>
      <c r="DF102" s="3"/>
      <c r="DG102" s="511" t="s">
        <v>248</v>
      </c>
      <c r="DH102" s="512"/>
      <c r="DI102" s="213">
        <f>SUM(DH99:DH100)</f>
        <v>1110</v>
      </c>
      <c r="DJ102" s="269"/>
      <c r="DK102" s="143"/>
      <c r="DL102" s="3"/>
      <c r="DM102" s="3">
        <f>MAX(DI102)</f>
        <v>1110</v>
      </c>
      <c r="DN102" s="220"/>
      <c r="DO102" s="281"/>
      <c r="DQ102" s="241" t="s">
        <v>67</v>
      </c>
      <c r="DR102" s="2"/>
      <c r="DS102" s="3"/>
      <c r="DT102" s="3"/>
      <c r="DU102" s="3"/>
      <c r="DV102" s="511" t="s">
        <v>248</v>
      </c>
      <c r="DW102" s="512"/>
      <c r="DX102" s="213">
        <f>SUM(DW99:DW100)</f>
        <v>977</v>
      </c>
      <c r="DY102" s="269"/>
      <c r="DZ102" s="143"/>
      <c r="EA102" s="3"/>
      <c r="EB102" s="3">
        <f>MAX(DX102)</f>
        <v>977</v>
      </c>
      <c r="EC102" s="220"/>
      <c r="ED102" s="281"/>
      <c r="EF102" s="241" t="s">
        <v>67</v>
      </c>
      <c r="EG102" s="2"/>
      <c r="EH102" s="3"/>
      <c r="EI102" s="3"/>
      <c r="EJ102" s="3"/>
      <c r="EK102" s="511" t="s">
        <v>248</v>
      </c>
      <c r="EL102" s="512"/>
      <c r="EM102" s="213">
        <f>SUM(EL99:EL100)</f>
        <v>1100</v>
      </c>
      <c r="EN102" s="269"/>
      <c r="EO102" s="143"/>
      <c r="EP102" s="3"/>
      <c r="EQ102" s="3">
        <f>MAX(EM102)</f>
        <v>1100</v>
      </c>
      <c r="ER102" s="220"/>
      <c r="ES102" s="281"/>
      <c r="EU102" s="241" t="s">
        <v>67</v>
      </c>
      <c r="EV102" s="2"/>
      <c r="EW102" s="3"/>
      <c r="EX102" s="3"/>
      <c r="EY102" s="3"/>
      <c r="EZ102" s="511" t="s">
        <v>248</v>
      </c>
      <c r="FA102" s="512"/>
      <c r="FB102" s="213">
        <f>SUM(FA99:FA100)</f>
        <v>1100</v>
      </c>
      <c r="FC102" s="269"/>
      <c r="FD102" s="143"/>
      <c r="FE102" s="3"/>
      <c r="FF102" s="3">
        <f>MAX(FB102)</f>
        <v>1100</v>
      </c>
      <c r="FG102" s="220"/>
      <c r="FH102" s="281"/>
      <c r="FJ102" s="241" t="s">
        <v>67</v>
      </c>
      <c r="FK102" s="2"/>
      <c r="FL102" s="3"/>
      <c r="FM102" s="3"/>
      <c r="FN102" s="3"/>
      <c r="FO102" s="511" t="s">
        <v>248</v>
      </c>
      <c r="FP102" s="512"/>
      <c r="FQ102" s="213">
        <f>SUM(FP99:FP100)</f>
        <v>1100</v>
      </c>
      <c r="FR102" s="269"/>
      <c r="FS102" s="143"/>
      <c r="FT102" s="3"/>
      <c r="FU102" s="3">
        <f>MAX(FQ102)</f>
        <v>1100</v>
      </c>
      <c r="FV102" s="220"/>
      <c r="FW102" s="281"/>
      <c r="FY102" s="241" t="s">
        <v>67</v>
      </c>
      <c r="FZ102" s="2"/>
      <c r="GA102" s="3"/>
      <c r="GB102" s="3"/>
      <c r="GC102" s="3"/>
      <c r="GD102" s="511" t="s">
        <v>248</v>
      </c>
      <c r="GE102" s="512"/>
      <c r="GF102" s="213">
        <f>SUM(GE99:GE100)</f>
        <v>1100</v>
      </c>
      <c r="GG102" s="269"/>
      <c r="GH102" s="143"/>
      <c r="GI102" s="3"/>
      <c r="GJ102" s="3">
        <f>MAX(GF102)</f>
        <v>1100</v>
      </c>
      <c r="GK102" s="220"/>
      <c r="GL102" s="281"/>
      <c r="GN102" s="241" t="s">
        <v>67</v>
      </c>
      <c r="GO102" s="2"/>
      <c r="GP102" s="3"/>
      <c r="GQ102" s="3"/>
      <c r="GR102" s="3"/>
      <c r="GS102" s="511" t="s">
        <v>248</v>
      </c>
      <c r="GT102" s="512"/>
      <c r="GU102" s="213">
        <f>SUM(GT99:GT100)</f>
        <v>0</v>
      </c>
      <c r="GV102" s="269"/>
      <c r="GW102" s="143"/>
      <c r="GX102" s="3"/>
      <c r="GY102" s="3">
        <f>MAX(GU102)</f>
        <v>0</v>
      </c>
      <c r="GZ102" s="220"/>
      <c r="HA102" s="281"/>
      <c r="HC102" s="241" t="s">
        <v>67</v>
      </c>
      <c r="HD102" s="2"/>
      <c r="HE102" s="3"/>
      <c r="HF102" s="3"/>
      <c r="HG102" s="3"/>
      <c r="HH102" s="511" t="s">
        <v>248</v>
      </c>
      <c r="HI102" s="512"/>
      <c r="HJ102" s="213">
        <f>SUM(HI99:HI100)</f>
        <v>0</v>
      </c>
      <c r="HK102" s="269"/>
      <c r="HL102" s="143"/>
      <c r="HM102" s="3"/>
      <c r="HN102" s="3">
        <f>MAX(HJ102)</f>
        <v>0</v>
      </c>
      <c r="HO102" s="220"/>
      <c r="HP102" s="281"/>
      <c r="HR102" s="241" t="s">
        <v>67</v>
      </c>
      <c r="HS102" s="2"/>
      <c r="HT102" s="3"/>
      <c r="HU102" s="3"/>
      <c r="HV102" s="3"/>
      <c r="HW102" s="511" t="s">
        <v>248</v>
      </c>
      <c r="HX102" s="512"/>
      <c r="HY102" s="213">
        <f>SUM(HX99:HX100)</f>
        <v>0</v>
      </c>
      <c r="HZ102" s="269"/>
      <c r="IA102" s="143"/>
      <c r="IB102" s="3"/>
      <c r="IC102" s="3">
        <f>MAX(HY102)</f>
        <v>0</v>
      </c>
      <c r="ID102" s="220"/>
      <c r="IE102" s="281"/>
      <c r="IG102" s="241" t="s">
        <v>67</v>
      </c>
      <c r="IH102" s="2"/>
      <c r="II102" s="3"/>
      <c r="IJ102" s="3"/>
      <c r="IK102" s="3"/>
      <c r="IL102" s="511" t="s">
        <v>248</v>
      </c>
      <c r="IM102" s="512"/>
      <c r="IN102" s="213">
        <f>SUM(IM99:IM100)</f>
        <v>0</v>
      </c>
      <c r="IO102" s="269"/>
      <c r="IP102" s="143"/>
      <c r="IQ102" s="3"/>
      <c r="IR102" s="3">
        <f>MAX(IN102)</f>
        <v>0</v>
      </c>
      <c r="IS102" s="220"/>
      <c r="IT102" s="281"/>
      <c r="IV102" s="241" t="s">
        <v>67</v>
      </c>
      <c r="IW102" s="2"/>
      <c r="IX102" s="3"/>
      <c r="IY102" s="3"/>
      <c r="IZ102" s="3"/>
      <c r="JA102" s="511" t="s">
        <v>248</v>
      </c>
      <c r="JB102" s="512"/>
      <c r="JC102" s="213">
        <f>SUM(JB99:JB100)</f>
        <v>0</v>
      </c>
      <c r="JD102" s="269"/>
      <c r="JE102" s="143"/>
      <c r="JF102" s="3"/>
      <c r="JG102" s="3">
        <f>MAX(JC102)</f>
        <v>0</v>
      </c>
      <c r="JH102" s="220"/>
      <c r="JI102" s="281"/>
    </row>
    <row r="103" spans="1:269" s="69" customFormat="1">
      <c r="A103" s="209"/>
      <c r="B103" s="212"/>
      <c r="C103" s="214"/>
      <c r="D103" s="214"/>
      <c r="E103" s="214"/>
      <c r="F103" s="214"/>
      <c r="G103" s="214"/>
      <c r="H103" s="214"/>
      <c r="I103" s="270"/>
      <c r="J103" s="210"/>
      <c r="K103" s="214"/>
      <c r="L103" s="214"/>
      <c r="M103" s="220"/>
      <c r="N103" s="281"/>
      <c r="P103" s="209"/>
      <c r="Q103" s="212"/>
      <c r="R103" s="214"/>
      <c r="S103" s="214"/>
      <c r="T103" s="214"/>
      <c r="U103" s="214"/>
      <c r="V103" s="214"/>
      <c r="W103" s="214"/>
      <c r="X103" s="270"/>
      <c r="Y103" s="210"/>
      <c r="Z103" s="214"/>
      <c r="AA103" s="214"/>
      <c r="AB103" s="220"/>
      <c r="AC103" s="281"/>
      <c r="AE103" s="209"/>
      <c r="AF103" s="212"/>
      <c r="AG103" s="214"/>
      <c r="AH103" s="214"/>
      <c r="AI103" s="214"/>
      <c r="AJ103" s="214"/>
      <c r="AK103" s="214"/>
      <c r="AL103" s="214"/>
      <c r="AM103" s="270"/>
      <c r="AN103" s="210"/>
      <c r="AO103" s="214"/>
      <c r="AP103" s="214"/>
      <c r="AQ103" s="220"/>
      <c r="AR103" s="281"/>
      <c r="AT103" s="209"/>
      <c r="AU103" s="212"/>
      <c r="AV103" s="214"/>
      <c r="AW103" s="214"/>
      <c r="AX103" s="214"/>
      <c r="AY103" s="214"/>
      <c r="AZ103" s="214"/>
      <c r="BA103" s="214"/>
      <c r="BB103" s="270"/>
      <c r="BC103" s="210"/>
      <c r="BD103" s="214"/>
      <c r="BE103" s="214"/>
      <c r="BF103" s="220"/>
      <c r="BG103" s="281"/>
      <c r="BI103" s="209"/>
      <c r="BJ103" s="212"/>
      <c r="BK103" s="214"/>
      <c r="BL103" s="214"/>
      <c r="BM103" s="214"/>
      <c r="BN103" s="214"/>
      <c r="BO103" s="214"/>
      <c r="BP103" s="214"/>
      <c r="BQ103" s="270"/>
      <c r="BR103" s="210"/>
      <c r="BS103" s="214"/>
      <c r="BT103" s="214"/>
      <c r="BU103" s="220"/>
      <c r="BV103" s="281"/>
      <c r="BX103" s="209"/>
      <c r="BY103" s="212"/>
      <c r="BZ103" s="214"/>
      <c r="CA103" s="214"/>
      <c r="CB103" s="214"/>
      <c r="CC103" s="214"/>
      <c r="CD103" s="214"/>
      <c r="CE103" s="214"/>
      <c r="CF103" s="270"/>
      <c r="CG103" s="210"/>
      <c r="CH103" s="214"/>
      <c r="CI103" s="214"/>
      <c r="CJ103" s="220"/>
      <c r="CK103" s="281"/>
      <c r="CM103" s="209"/>
      <c r="CN103" s="212"/>
      <c r="CO103" s="214"/>
      <c r="CP103" s="214"/>
      <c r="CQ103" s="214"/>
      <c r="CR103" s="214"/>
      <c r="CS103" s="214"/>
      <c r="CT103" s="214"/>
      <c r="CU103" s="270"/>
      <c r="CV103" s="210"/>
      <c r="CW103" s="214"/>
      <c r="CX103" s="214"/>
      <c r="CY103" s="220"/>
      <c r="CZ103" s="281"/>
      <c r="DB103" s="209"/>
      <c r="DC103" s="212"/>
      <c r="DD103" s="214"/>
      <c r="DE103" s="214"/>
      <c r="DF103" s="214"/>
      <c r="DG103" s="214"/>
      <c r="DH103" s="214"/>
      <c r="DI103" s="214"/>
      <c r="DJ103" s="270"/>
      <c r="DK103" s="210"/>
      <c r="DL103" s="214"/>
      <c r="DM103" s="214"/>
      <c r="DN103" s="220"/>
      <c r="DO103" s="281"/>
      <c r="DQ103" s="209"/>
      <c r="DR103" s="212"/>
      <c r="DS103" s="214"/>
      <c r="DT103" s="214"/>
      <c r="DU103" s="214"/>
      <c r="DV103" s="214"/>
      <c r="DW103" s="214"/>
      <c r="DX103" s="214"/>
      <c r="DY103" s="270"/>
      <c r="DZ103" s="210"/>
      <c r="EA103" s="214"/>
      <c r="EB103" s="214"/>
      <c r="EC103" s="220"/>
      <c r="ED103" s="281"/>
      <c r="EF103" s="209"/>
      <c r="EG103" s="212"/>
      <c r="EH103" s="214"/>
      <c r="EI103" s="214"/>
      <c r="EJ103" s="214"/>
      <c r="EK103" s="214"/>
      <c r="EL103" s="214"/>
      <c r="EM103" s="214"/>
      <c r="EN103" s="270"/>
      <c r="EO103" s="210"/>
      <c r="EP103" s="214"/>
      <c r="EQ103" s="214"/>
      <c r="ER103" s="220"/>
      <c r="ES103" s="281"/>
      <c r="EU103" s="209"/>
      <c r="EV103" s="212"/>
      <c r="EW103" s="214"/>
      <c r="EX103" s="214"/>
      <c r="EY103" s="214"/>
      <c r="EZ103" s="214"/>
      <c r="FA103" s="214"/>
      <c r="FB103" s="214"/>
      <c r="FC103" s="270"/>
      <c r="FD103" s="210"/>
      <c r="FE103" s="214"/>
      <c r="FF103" s="214"/>
      <c r="FG103" s="220"/>
      <c r="FH103" s="281"/>
      <c r="FJ103" s="209"/>
      <c r="FK103" s="212"/>
      <c r="FL103" s="214"/>
      <c r="FM103" s="214"/>
      <c r="FN103" s="214"/>
      <c r="FO103" s="214"/>
      <c r="FP103" s="214"/>
      <c r="FQ103" s="214"/>
      <c r="FR103" s="270"/>
      <c r="FS103" s="210"/>
      <c r="FT103" s="214"/>
      <c r="FU103" s="214"/>
      <c r="FV103" s="220"/>
      <c r="FW103" s="281"/>
      <c r="FY103" s="209"/>
      <c r="FZ103" s="212"/>
      <c r="GA103" s="214"/>
      <c r="GB103" s="214"/>
      <c r="GC103" s="214"/>
      <c r="GD103" s="214"/>
      <c r="GE103" s="214"/>
      <c r="GF103" s="214"/>
      <c r="GG103" s="270"/>
      <c r="GH103" s="210"/>
      <c r="GI103" s="214"/>
      <c r="GJ103" s="214"/>
      <c r="GK103" s="220"/>
      <c r="GL103" s="281"/>
      <c r="GN103" s="209"/>
      <c r="GO103" s="212"/>
      <c r="GP103" s="214"/>
      <c r="GQ103" s="214"/>
      <c r="GR103" s="214"/>
      <c r="GS103" s="214"/>
      <c r="GT103" s="214"/>
      <c r="GU103" s="214"/>
      <c r="GV103" s="270"/>
      <c r="GW103" s="210"/>
      <c r="GX103" s="214"/>
      <c r="GY103" s="214"/>
      <c r="GZ103" s="220"/>
      <c r="HA103" s="281"/>
      <c r="HC103" s="209"/>
      <c r="HD103" s="212"/>
      <c r="HE103" s="214"/>
      <c r="HF103" s="214"/>
      <c r="HG103" s="214"/>
      <c r="HH103" s="214"/>
      <c r="HI103" s="214"/>
      <c r="HJ103" s="214"/>
      <c r="HK103" s="270"/>
      <c r="HL103" s="210"/>
      <c r="HM103" s="214"/>
      <c r="HN103" s="214"/>
      <c r="HO103" s="220"/>
      <c r="HP103" s="281"/>
      <c r="HR103" s="209"/>
      <c r="HS103" s="212"/>
      <c r="HT103" s="214"/>
      <c r="HU103" s="214"/>
      <c r="HV103" s="214"/>
      <c r="HW103" s="214"/>
      <c r="HX103" s="214"/>
      <c r="HY103" s="214"/>
      <c r="HZ103" s="270"/>
      <c r="IA103" s="210"/>
      <c r="IB103" s="214"/>
      <c r="IC103" s="214"/>
      <c r="ID103" s="220"/>
      <c r="IE103" s="281"/>
      <c r="IG103" s="209"/>
      <c r="IH103" s="212"/>
      <c r="II103" s="214"/>
      <c r="IJ103" s="214"/>
      <c r="IK103" s="214"/>
      <c r="IL103" s="214"/>
      <c r="IM103" s="214"/>
      <c r="IN103" s="214"/>
      <c r="IO103" s="270"/>
      <c r="IP103" s="210"/>
      <c r="IQ103" s="214"/>
      <c r="IR103" s="214"/>
      <c r="IS103" s="220"/>
      <c r="IT103" s="281"/>
      <c r="IV103" s="209"/>
      <c r="IW103" s="212"/>
      <c r="IX103" s="214"/>
      <c r="IY103" s="214"/>
      <c r="IZ103" s="214"/>
      <c r="JA103" s="214"/>
      <c r="JB103" s="214"/>
      <c r="JC103" s="214"/>
      <c r="JD103" s="270"/>
      <c r="JE103" s="210"/>
      <c r="JF103" s="214"/>
      <c r="JG103" s="214"/>
      <c r="JH103" s="220"/>
      <c r="JI103" s="281"/>
    </row>
    <row r="104" spans="1:269">
      <c r="A104" s="208" t="s">
        <v>68</v>
      </c>
      <c r="B104" s="2"/>
      <c r="C104" s="3"/>
      <c r="D104" s="3"/>
      <c r="E104" s="3"/>
      <c r="F104" s="3"/>
      <c r="G104" s="3"/>
      <c r="H104" s="3"/>
      <c r="I104" s="270"/>
      <c r="J104" s="143"/>
      <c r="K104" s="3"/>
      <c r="L104" s="3"/>
      <c r="M104" s="220"/>
      <c r="N104" s="281"/>
      <c r="P104" s="208" t="s">
        <v>68</v>
      </c>
      <c r="Q104" s="2"/>
      <c r="R104" s="3"/>
      <c r="S104" s="3"/>
      <c r="T104" s="3"/>
      <c r="U104" s="3"/>
      <c r="V104" s="3"/>
      <c r="W104" s="3"/>
      <c r="X104" s="270"/>
      <c r="Y104" s="143"/>
      <c r="Z104" s="3"/>
      <c r="AA104" s="3"/>
      <c r="AB104" s="220"/>
      <c r="AC104" s="281"/>
      <c r="AE104" s="208" t="s">
        <v>68</v>
      </c>
      <c r="AF104" s="2"/>
      <c r="AG104" s="3"/>
      <c r="AH104" s="3"/>
      <c r="AI104" s="3"/>
      <c r="AJ104" s="3"/>
      <c r="AK104" s="3"/>
      <c r="AL104" s="3"/>
      <c r="AM104" s="270"/>
      <c r="AN104" s="143"/>
      <c r="AO104" s="3"/>
      <c r="AP104" s="3"/>
      <c r="AQ104" s="220"/>
      <c r="AR104" s="281"/>
      <c r="AT104" s="208" t="s">
        <v>68</v>
      </c>
      <c r="AU104" s="2"/>
      <c r="AV104" s="3"/>
      <c r="AW104" s="3"/>
      <c r="AX104" s="3"/>
      <c r="AY104" s="3"/>
      <c r="AZ104" s="3"/>
      <c r="BA104" s="3"/>
      <c r="BB104" s="270"/>
      <c r="BC104" s="143"/>
      <c r="BD104" s="3"/>
      <c r="BE104" s="3"/>
      <c r="BF104" s="220"/>
      <c r="BG104" s="281"/>
      <c r="BI104" s="208" t="s">
        <v>68</v>
      </c>
      <c r="BJ104" s="2"/>
      <c r="BK104" s="3"/>
      <c r="BL104" s="3"/>
      <c r="BM104" s="3"/>
      <c r="BN104" s="3"/>
      <c r="BO104" s="3"/>
      <c r="BP104" s="3"/>
      <c r="BQ104" s="270"/>
      <c r="BR104" s="143"/>
      <c r="BS104" s="3"/>
      <c r="BT104" s="3"/>
      <c r="BU104" s="220"/>
      <c r="BV104" s="281"/>
      <c r="BX104" s="208" t="s">
        <v>68</v>
      </c>
      <c r="BY104" s="2"/>
      <c r="BZ104" s="3"/>
      <c r="CA104" s="3"/>
      <c r="CB104" s="3"/>
      <c r="CC104" s="3"/>
      <c r="CD104" s="3"/>
      <c r="CE104" s="3"/>
      <c r="CF104" s="270"/>
      <c r="CG104" s="143"/>
      <c r="CH104" s="3"/>
      <c r="CI104" s="3"/>
      <c r="CJ104" s="220"/>
      <c r="CK104" s="281"/>
      <c r="CM104" s="208" t="s">
        <v>68</v>
      </c>
      <c r="CN104" s="2"/>
      <c r="CO104" s="3"/>
      <c r="CP104" s="3"/>
      <c r="CQ104" s="3"/>
      <c r="CR104" s="3"/>
      <c r="CS104" s="3"/>
      <c r="CT104" s="3"/>
      <c r="CU104" s="270"/>
      <c r="CV104" s="143"/>
      <c r="CW104" s="3"/>
      <c r="CX104" s="3"/>
      <c r="CY104" s="220"/>
      <c r="CZ104" s="281"/>
      <c r="DB104" s="208" t="s">
        <v>68</v>
      </c>
      <c r="DC104" s="2"/>
      <c r="DD104" s="3"/>
      <c r="DE104" s="3"/>
      <c r="DF104" s="3"/>
      <c r="DG104" s="3"/>
      <c r="DH104" s="3"/>
      <c r="DI104" s="3"/>
      <c r="DJ104" s="270"/>
      <c r="DK104" s="143"/>
      <c r="DL104" s="3"/>
      <c r="DM104" s="3"/>
      <c r="DN104" s="220"/>
      <c r="DO104" s="281"/>
      <c r="DQ104" s="208" t="s">
        <v>68</v>
      </c>
      <c r="DR104" s="2"/>
      <c r="DS104" s="3"/>
      <c r="DT104" s="3"/>
      <c r="DU104" s="3"/>
      <c r="DV104" s="3"/>
      <c r="DW104" s="3"/>
      <c r="DX104" s="3"/>
      <c r="DY104" s="270"/>
      <c r="DZ104" s="143"/>
      <c r="EA104" s="3"/>
      <c r="EB104" s="3"/>
      <c r="EC104" s="220"/>
      <c r="ED104" s="281"/>
      <c r="EF104" s="208" t="s">
        <v>68</v>
      </c>
      <c r="EG104" s="2"/>
      <c r="EH104" s="3"/>
      <c r="EI104" s="3"/>
      <c r="EJ104" s="3"/>
      <c r="EK104" s="3"/>
      <c r="EL104" s="3"/>
      <c r="EM104" s="3"/>
      <c r="EN104" s="270"/>
      <c r="EO104" s="143"/>
      <c r="EP104" s="3"/>
      <c r="EQ104" s="3"/>
      <c r="ER104" s="220"/>
      <c r="ES104" s="281"/>
      <c r="EU104" s="208" t="s">
        <v>68</v>
      </c>
      <c r="EV104" s="2"/>
      <c r="EW104" s="3"/>
      <c r="EX104" s="3"/>
      <c r="EY104" s="3"/>
      <c r="EZ104" s="3"/>
      <c r="FA104" s="3"/>
      <c r="FB104" s="3"/>
      <c r="FC104" s="270"/>
      <c r="FD104" s="143"/>
      <c r="FE104" s="3"/>
      <c r="FF104" s="3"/>
      <c r="FG104" s="220"/>
      <c r="FH104" s="281"/>
      <c r="FJ104" s="208" t="s">
        <v>68</v>
      </c>
      <c r="FK104" s="2"/>
      <c r="FL104" s="3"/>
      <c r="FM104" s="3"/>
      <c r="FN104" s="3"/>
      <c r="FO104" s="3"/>
      <c r="FP104" s="3"/>
      <c r="FQ104" s="3"/>
      <c r="FR104" s="270"/>
      <c r="FS104" s="143"/>
      <c r="FT104" s="3"/>
      <c r="FU104" s="3"/>
      <c r="FV104" s="220"/>
      <c r="FW104" s="281"/>
      <c r="FY104" s="208" t="s">
        <v>68</v>
      </c>
      <c r="FZ104" s="2"/>
      <c r="GA104" s="3"/>
      <c r="GB104" s="3"/>
      <c r="GC104" s="3"/>
      <c r="GD104" s="3"/>
      <c r="GE104" s="3"/>
      <c r="GF104" s="3"/>
      <c r="GG104" s="270"/>
      <c r="GH104" s="143"/>
      <c r="GI104" s="3"/>
      <c r="GJ104" s="3"/>
      <c r="GK104" s="220"/>
      <c r="GL104" s="281"/>
      <c r="GN104" s="208" t="s">
        <v>68</v>
      </c>
      <c r="GO104" s="2"/>
      <c r="GP104" s="3"/>
      <c r="GQ104" s="3"/>
      <c r="GR104" s="3"/>
      <c r="GS104" s="3"/>
      <c r="GT104" s="3"/>
      <c r="GU104" s="3"/>
      <c r="GV104" s="270"/>
      <c r="GW104" s="143"/>
      <c r="GX104" s="3"/>
      <c r="GY104" s="3"/>
      <c r="GZ104" s="220"/>
      <c r="HA104" s="281"/>
      <c r="HC104" s="208" t="s">
        <v>68</v>
      </c>
      <c r="HD104" s="2"/>
      <c r="HE104" s="3"/>
      <c r="HF104" s="3"/>
      <c r="HG104" s="3"/>
      <c r="HH104" s="3"/>
      <c r="HI104" s="3"/>
      <c r="HJ104" s="3"/>
      <c r="HK104" s="270"/>
      <c r="HL104" s="143"/>
      <c r="HM104" s="3"/>
      <c r="HN104" s="3"/>
      <c r="HO104" s="220"/>
      <c r="HP104" s="281"/>
      <c r="HR104" s="208" t="s">
        <v>68</v>
      </c>
      <c r="HS104" s="2"/>
      <c r="HT104" s="3"/>
      <c r="HU104" s="3"/>
      <c r="HV104" s="3"/>
      <c r="HW104" s="3"/>
      <c r="HX104" s="3"/>
      <c r="HY104" s="3"/>
      <c r="HZ104" s="270"/>
      <c r="IA104" s="143"/>
      <c r="IB104" s="3"/>
      <c r="IC104" s="3"/>
      <c r="ID104" s="220"/>
      <c r="IE104" s="281"/>
      <c r="IG104" s="208" t="s">
        <v>68</v>
      </c>
      <c r="IH104" s="2"/>
      <c r="II104" s="3"/>
      <c r="IJ104" s="3"/>
      <c r="IK104" s="3"/>
      <c r="IL104" s="3"/>
      <c r="IM104" s="3"/>
      <c r="IN104" s="3"/>
      <c r="IO104" s="270"/>
      <c r="IP104" s="143"/>
      <c r="IQ104" s="3"/>
      <c r="IR104" s="3"/>
      <c r="IS104" s="220"/>
      <c r="IT104" s="281"/>
      <c r="IV104" s="208" t="s">
        <v>68</v>
      </c>
      <c r="IW104" s="2"/>
      <c r="IX104" s="3"/>
      <c r="IY104" s="3"/>
      <c r="IZ104" s="3"/>
      <c r="JA104" s="3"/>
      <c r="JB104" s="3"/>
      <c r="JC104" s="3"/>
      <c r="JD104" s="270"/>
      <c r="JE104" s="143"/>
      <c r="JF104" s="3"/>
      <c r="JG104" s="3"/>
      <c r="JH104" s="220"/>
      <c r="JI104" s="281"/>
    </row>
    <row r="105" spans="1:269" s="69" customFormat="1">
      <c r="A105" s="98" t="s">
        <v>29</v>
      </c>
      <c r="B105" s="225">
        <v>99</v>
      </c>
      <c r="C105" s="225">
        <v>110</v>
      </c>
      <c r="D105" s="225">
        <v>121</v>
      </c>
      <c r="E105" s="225">
        <v>123</v>
      </c>
      <c r="F105" s="225">
        <v>104</v>
      </c>
      <c r="G105" s="102">
        <f>SUM(B105:F105)</f>
        <v>557</v>
      </c>
      <c r="H105" s="102"/>
      <c r="I105" s="267"/>
      <c r="J105" s="206">
        <f>MAX(B105:F105)</f>
        <v>123</v>
      </c>
      <c r="K105" s="3"/>
      <c r="L105" s="3"/>
      <c r="M105" s="220"/>
      <c r="N105" s="281"/>
      <c r="P105" s="98" t="s">
        <v>29</v>
      </c>
      <c r="Q105" s="225">
        <v>104</v>
      </c>
      <c r="R105" s="225">
        <v>115</v>
      </c>
      <c r="S105" s="225">
        <v>93</v>
      </c>
      <c r="T105" s="225">
        <v>135</v>
      </c>
      <c r="U105" s="225">
        <v>96</v>
      </c>
      <c r="V105" s="102">
        <f>SUM(Q105:U105)</f>
        <v>543</v>
      </c>
      <c r="W105" s="102"/>
      <c r="X105" s="267"/>
      <c r="Y105" s="206">
        <f>MAX(Q105:U105)</f>
        <v>135</v>
      </c>
      <c r="Z105" s="3"/>
      <c r="AA105" s="3"/>
      <c r="AB105" s="220"/>
      <c r="AC105" s="281"/>
      <c r="AE105" s="98" t="s">
        <v>29</v>
      </c>
      <c r="AF105" s="225">
        <v>90</v>
      </c>
      <c r="AG105" s="225">
        <v>123</v>
      </c>
      <c r="AH105" s="225">
        <v>108</v>
      </c>
      <c r="AI105" s="225">
        <v>105</v>
      </c>
      <c r="AJ105" s="225">
        <v>91</v>
      </c>
      <c r="AK105" s="102">
        <f>SUM(AF105:AJ105)</f>
        <v>517</v>
      </c>
      <c r="AL105" s="102"/>
      <c r="AM105" s="267"/>
      <c r="AN105" s="206">
        <f>MAX(AF105:AJ105)</f>
        <v>123</v>
      </c>
      <c r="AO105" s="3"/>
      <c r="AP105" s="3"/>
      <c r="AQ105" s="220"/>
      <c r="AR105" s="281"/>
      <c r="AT105" s="98" t="s">
        <v>29</v>
      </c>
      <c r="AU105" s="225">
        <v>115</v>
      </c>
      <c r="AV105" s="225">
        <v>102</v>
      </c>
      <c r="AW105" s="225">
        <v>128</v>
      </c>
      <c r="AX105" s="225">
        <v>109</v>
      </c>
      <c r="AY105" s="225">
        <v>114</v>
      </c>
      <c r="AZ105" s="102">
        <f>SUM(AU105:AY105)</f>
        <v>568</v>
      </c>
      <c r="BA105" s="102"/>
      <c r="BB105" s="267"/>
      <c r="BC105" s="206">
        <f>MAX(AU105:AY105)</f>
        <v>128</v>
      </c>
      <c r="BD105" s="3"/>
      <c r="BE105" s="3"/>
      <c r="BF105" s="220"/>
      <c r="BG105" s="281"/>
      <c r="BI105" s="98" t="s">
        <v>29</v>
      </c>
      <c r="BJ105" s="225">
        <v>102</v>
      </c>
      <c r="BK105" s="225">
        <v>107</v>
      </c>
      <c r="BL105" s="225">
        <v>107</v>
      </c>
      <c r="BM105" s="225">
        <v>112</v>
      </c>
      <c r="BN105" s="225">
        <v>104</v>
      </c>
      <c r="BO105" s="102">
        <f>SUM(BJ105:BN105)</f>
        <v>532</v>
      </c>
      <c r="BP105" s="102"/>
      <c r="BQ105" s="267"/>
      <c r="BR105" s="206">
        <f>MAX(BJ105:BN105)</f>
        <v>112</v>
      </c>
      <c r="BS105" s="3"/>
      <c r="BT105" s="3"/>
      <c r="BU105" s="220"/>
      <c r="BV105" s="281"/>
      <c r="BX105" s="98" t="s">
        <v>29</v>
      </c>
      <c r="BY105" s="225">
        <v>112</v>
      </c>
      <c r="BZ105" s="225">
        <v>100</v>
      </c>
      <c r="CA105" s="225">
        <v>131</v>
      </c>
      <c r="CB105" s="225">
        <v>109</v>
      </c>
      <c r="CC105" s="225">
        <v>90</v>
      </c>
      <c r="CD105" s="102">
        <f>SUM(BY105:CC105)</f>
        <v>542</v>
      </c>
      <c r="CE105" s="102"/>
      <c r="CF105" s="267"/>
      <c r="CG105" s="206">
        <f>MAX(BY105:CC105)</f>
        <v>131</v>
      </c>
      <c r="CH105" s="3"/>
      <c r="CI105" s="3"/>
      <c r="CJ105" s="220"/>
      <c r="CK105" s="281"/>
      <c r="CM105" s="98" t="s">
        <v>29</v>
      </c>
      <c r="CN105" s="225">
        <v>114</v>
      </c>
      <c r="CO105" s="225">
        <v>115</v>
      </c>
      <c r="CP105" s="225">
        <v>106</v>
      </c>
      <c r="CQ105" s="225">
        <v>105</v>
      </c>
      <c r="CR105" s="225">
        <v>103</v>
      </c>
      <c r="CS105" s="102">
        <f>SUM(CN105:CR105)</f>
        <v>543</v>
      </c>
      <c r="CT105" s="102"/>
      <c r="CU105" s="267"/>
      <c r="CV105" s="206">
        <f>MAX(CN105:CR105)</f>
        <v>115</v>
      </c>
      <c r="CW105" s="3"/>
      <c r="CX105" s="3"/>
      <c r="CY105" s="220"/>
      <c r="CZ105" s="281"/>
      <c r="DB105" s="98" t="s">
        <v>29</v>
      </c>
      <c r="DC105" s="225">
        <v>93</v>
      </c>
      <c r="DD105" s="225">
        <v>111</v>
      </c>
      <c r="DE105" s="225">
        <v>99</v>
      </c>
      <c r="DF105" s="225">
        <v>121</v>
      </c>
      <c r="DG105" s="225">
        <v>116</v>
      </c>
      <c r="DH105" s="102">
        <f>SUM(DC105:DG105)</f>
        <v>540</v>
      </c>
      <c r="DI105" s="102"/>
      <c r="DJ105" s="267"/>
      <c r="DK105" s="206">
        <f>MAX(DC105:DG105)</f>
        <v>121</v>
      </c>
      <c r="DL105" s="3"/>
      <c r="DM105" s="3"/>
      <c r="DN105" s="220"/>
      <c r="DO105" s="281"/>
      <c r="DQ105" s="98" t="s">
        <v>29</v>
      </c>
      <c r="DR105" s="225">
        <v>96</v>
      </c>
      <c r="DS105" s="225">
        <v>122</v>
      </c>
      <c r="DT105" s="225">
        <v>91</v>
      </c>
      <c r="DU105" s="225">
        <v>113</v>
      </c>
      <c r="DV105" s="225">
        <v>112</v>
      </c>
      <c r="DW105" s="102">
        <f>SUM(DR105:DV105)</f>
        <v>534</v>
      </c>
      <c r="DX105" s="102"/>
      <c r="DY105" s="267"/>
      <c r="DZ105" s="206">
        <f>MAX(DR105:DV105)</f>
        <v>122</v>
      </c>
      <c r="EA105" s="3"/>
      <c r="EB105" s="3"/>
      <c r="EC105" s="220"/>
      <c r="ED105" s="281"/>
      <c r="EF105" s="98" t="s">
        <v>29</v>
      </c>
      <c r="EG105" s="225">
        <v>98</v>
      </c>
      <c r="EH105" s="225">
        <v>109</v>
      </c>
      <c r="EI105" s="225">
        <v>107</v>
      </c>
      <c r="EJ105" s="225">
        <v>104</v>
      </c>
      <c r="EK105" s="225">
        <v>89</v>
      </c>
      <c r="EL105" s="102">
        <f>SUM(EG105:EK105)</f>
        <v>507</v>
      </c>
      <c r="EM105" s="102"/>
      <c r="EN105" s="267"/>
      <c r="EO105" s="206">
        <f>MAX(EG105:EK105)</f>
        <v>109</v>
      </c>
      <c r="EP105" s="3"/>
      <c r="EQ105" s="3"/>
      <c r="ER105" s="220"/>
      <c r="ES105" s="281"/>
      <c r="EU105" s="98" t="s">
        <v>29</v>
      </c>
      <c r="EV105" s="225">
        <v>83</v>
      </c>
      <c r="EW105" s="225">
        <v>96</v>
      </c>
      <c r="EX105" s="225">
        <v>93</v>
      </c>
      <c r="EY105" s="225">
        <v>106</v>
      </c>
      <c r="EZ105" s="225">
        <v>104</v>
      </c>
      <c r="FA105" s="102">
        <f>SUM(EV105:EZ105)</f>
        <v>482</v>
      </c>
      <c r="FB105" s="102"/>
      <c r="FC105" s="267"/>
      <c r="FD105" s="206">
        <f>MAX(EV105:EZ105)</f>
        <v>106</v>
      </c>
      <c r="FE105" s="3"/>
      <c r="FF105" s="3"/>
      <c r="FG105" s="220"/>
      <c r="FH105" s="281"/>
      <c r="FJ105" s="98" t="s">
        <v>29</v>
      </c>
      <c r="FK105" s="225">
        <v>106</v>
      </c>
      <c r="FL105" s="225">
        <v>87</v>
      </c>
      <c r="FM105" s="225">
        <v>94</v>
      </c>
      <c r="FN105" s="225">
        <v>115</v>
      </c>
      <c r="FO105" s="225">
        <v>99</v>
      </c>
      <c r="FP105" s="102">
        <f>SUM(FK105:FO105)</f>
        <v>501</v>
      </c>
      <c r="FQ105" s="102"/>
      <c r="FR105" s="267"/>
      <c r="FS105" s="206">
        <f>MAX(FK105:FO105)</f>
        <v>115</v>
      </c>
      <c r="FT105" s="3"/>
      <c r="FU105" s="3"/>
      <c r="FV105" s="220"/>
      <c r="FW105" s="281"/>
      <c r="FY105" s="98" t="s">
        <v>29</v>
      </c>
      <c r="FZ105" s="225">
        <v>77</v>
      </c>
      <c r="GA105" s="225">
        <v>103</v>
      </c>
      <c r="GB105" s="225">
        <v>101</v>
      </c>
      <c r="GC105" s="225">
        <v>113</v>
      </c>
      <c r="GD105" s="225">
        <v>133</v>
      </c>
      <c r="GE105" s="102">
        <f>SUM(FZ105:GD105)</f>
        <v>527</v>
      </c>
      <c r="GF105" s="102"/>
      <c r="GG105" s="267"/>
      <c r="GH105" s="206">
        <f>MAX(FZ105:GD105)</f>
        <v>133</v>
      </c>
      <c r="GI105" s="3"/>
      <c r="GJ105" s="3"/>
      <c r="GK105" s="220"/>
      <c r="GL105" s="281"/>
      <c r="GN105" s="98" t="s">
        <v>29</v>
      </c>
      <c r="GO105" s="225"/>
      <c r="GP105" s="225"/>
      <c r="GQ105" s="225"/>
      <c r="GR105" s="225"/>
      <c r="GS105" s="225"/>
      <c r="GT105" s="102">
        <f>SUM(GO105:GS105)</f>
        <v>0</v>
      </c>
      <c r="GU105" s="102"/>
      <c r="GV105" s="267"/>
      <c r="GW105" s="206">
        <f>MAX(GO105:GS105)</f>
        <v>0</v>
      </c>
      <c r="GX105" s="3"/>
      <c r="GY105" s="3"/>
      <c r="GZ105" s="220"/>
      <c r="HA105" s="281"/>
      <c r="HC105" s="98" t="s">
        <v>29</v>
      </c>
      <c r="HD105" s="225"/>
      <c r="HE105" s="225"/>
      <c r="HF105" s="225"/>
      <c r="HG105" s="225"/>
      <c r="HH105" s="225"/>
      <c r="HI105" s="102">
        <f>SUM(HD105:HH105)</f>
        <v>0</v>
      </c>
      <c r="HJ105" s="102"/>
      <c r="HK105" s="267"/>
      <c r="HL105" s="206">
        <f>MAX(HD105:HH105)</f>
        <v>0</v>
      </c>
      <c r="HM105" s="3"/>
      <c r="HN105" s="3"/>
      <c r="HO105" s="220"/>
      <c r="HP105" s="281"/>
      <c r="HR105" s="98" t="s">
        <v>29</v>
      </c>
      <c r="HS105" s="225"/>
      <c r="HT105" s="225"/>
      <c r="HU105" s="225"/>
      <c r="HV105" s="225"/>
      <c r="HW105" s="225"/>
      <c r="HX105" s="102">
        <f>SUM(HS105:HW105)</f>
        <v>0</v>
      </c>
      <c r="HY105" s="102"/>
      <c r="HZ105" s="267"/>
      <c r="IA105" s="206">
        <f>MAX(HS105:HW105)</f>
        <v>0</v>
      </c>
      <c r="IB105" s="3"/>
      <c r="IC105" s="3"/>
      <c r="ID105" s="220"/>
      <c r="IE105" s="281"/>
      <c r="IG105" s="98" t="s">
        <v>29</v>
      </c>
      <c r="IH105" s="225"/>
      <c r="II105" s="225"/>
      <c r="IJ105" s="225"/>
      <c r="IK105" s="225"/>
      <c r="IL105" s="225"/>
      <c r="IM105" s="102">
        <f>SUM(IH105:IL105)</f>
        <v>0</v>
      </c>
      <c r="IN105" s="102"/>
      <c r="IO105" s="267"/>
      <c r="IP105" s="206">
        <f>MAX(IH105:IL105)</f>
        <v>0</v>
      </c>
      <c r="IQ105" s="3"/>
      <c r="IR105" s="3"/>
      <c r="IS105" s="220"/>
      <c r="IT105" s="281"/>
      <c r="IV105" s="98" t="s">
        <v>29</v>
      </c>
      <c r="IW105" s="225"/>
      <c r="IX105" s="225"/>
      <c r="IY105" s="225"/>
      <c r="IZ105" s="225"/>
      <c r="JA105" s="225"/>
      <c r="JB105" s="102">
        <f>SUM(IW105:JA105)</f>
        <v>0</v>
      </c>
      <c r="JC105" s="102"/>
      <c r="JD105" s="267"/>
      <c r="JE105" s="206">
        <f>MAX(IW105:JA105)</f>
        <v>0</v>
      </c>
      <c r="JF105" s="3"/>
      <c r="JG105" s="3"/>
      <c r="JH105" s="220"/>
      <c r="JI105" s="281"/>
    </row>
    <row r="106" spans="1:269" s="69" customFormat="1">
      <c r="A106" s="98" t="s">
        <v>30</v>
      </c>
      <c r="B106" s="225">
        <v>87</v>
      </c>
      <c r="C106" s="225">
        <v>89</v>
      </c>
      <c r="D106" s="225">
        <v>89</v>
      </c>
      <c r="E106" s="225">
        <v>89</v>
      </c>
      <c r="F106" s="225">
        <v>97</v>
      </c>
      <c r="G106" s="102">
        <f>SUM(B106:F106)</f>
        <v>451</v>
      </c>
      <c r="H106" s="102"/>
      <c r="I106" s="267"/>
      <c r="J106" s="206">
        <f>MAX(B106:F106)</f>
        <v>97</v>
      </c>
      <c r="K106" s="3"/>
      <c r="L106" s="3"/>
      <c r="M106" s="220"/>
      <c r="N106" s="281"/>
      <c r="P106" s="98" t="s">
        <v>30</v>
      </c>
      <c r="Q106" s="225">
        <v>80</v>
      </c>
      <c r="R106" s="225">
        <v>94</v>
      </c>
      <c r="S106" s="225">
        <v>108</v>
      </c>
      <c r="T106" s="225">
        <v>93</v>
      </c>
      <c r="U106" s="225">
        <v>84</v>
      </c>
      <c r="V106" s="102">
        <f>SUM(Q106:U106)</f>
        <v>459</v>
      </c>
      <c r="W106" s="102"/>
      <c r="X106" s="267"/>
      <c r="Y106" s="206">
        <f>MAX(Q106:U106)</f>
        <v>108</v>
      </c>
      <c r="Z106" s="3"/>
      <c r="AA106" s="3"/>
      <c r="AB106" s="220"/>
      <c r="AC106" s="281"/>
      <c r="AE106" s="98" t="s">
        <v>30</v>
      </c>
      <c r="AF106" s="225">
        <v>124</v>
      </c>
      <c r="AG106" s="225">
        <v>102</v>
      </c>
      <c r="AH106" s="225">
        <v>102</v>
      </c>
      <c r="AI106" s="225">
        <v>109</v>
      </c>
      <c r="AJ106" s="225">
        <v>84</v>
      </c>
      <c r="AK106" s="102">
        <f>SUM(AF106:AJ106)</f>
        <v>521</v>
      </c>
      <c r="AL106" s="102"/>
      <c r="AM106" s="267"/>
      <c r="AN106" s="206">
        <f>MAX(AF106:AJ106)</f>
        <v>124</v>
      </c>
      <c r="AO106" s="3"/>
      <c r="AP106" s="3"/>
      <c r="AQ106" s="220"/>
      <c r="AR106" s="281"/>
      <c r="AT106" s="98" t="s">
        <v>30</v>
      </c>
      <c r="AU106" s="225">
        <v>103</v>
      </c>
      <c r="AV106" s="225">
        <v>94</v>
      </c>
      <c r="AW106" s="225">
        <v>110</v>
      </c>
      <c r="AX106" s="225">
        <v>96</v>
      </c>
      <c r="AY106" s="225">
        <v>89</v>
      </c>
      <c r="AZ106" s="102">
        <f>SUM(AU106:AY106)</f>
        <v>492</v>
      </c>
      <c r="BA106" s="102"/>
      <c r="BB106" s="267"/>
      <c r="BC106" s="206">
        <f>MAX(AU106:AY106)</f>
        <v>110</v>
      </c>
      <c r="BD106" s="3"/>
      <c r="BE106" s="3"/>
      <c r="BF106" s="220"/>
      <c r="BG106" s="281"/>
      <c r="BI106" s="98" t="s">
        <v>30</v>
      </c>
      <c r="BJ106" s="225">
        <v>81</v>
      </c>
      <c r="BK106" s="225">
        <v>94</v>
      </c>
      <c r="BL106" s="225">
        <v>88</v>
      </c>
      <c r="BM106" s="225">
        <v>95</v>
      </c>
      <c r="BN106" s="225">
        <v>96</v>
      </c>
      <c r="BO106" s="102">
        <f>SUM(BJ106:BN106)</f>
        <v>454</v>
      </c>
      <c r="BP106" s="102"/>
      <c r="BQ106" s="267"/>
      <c r="BR106" s="206">
        <f>MAX(BJ106:BN106)</f>
        <v>96</v>
      </c>
      <c r="BS106" s="3"/>
      <c r="BT106" s="3"/>
      <c r="BU106" s="220"/>
      <c r="BV106" s="281"/>
      <c r="BX106" s="117" t="s">
        <v>396</v>
      </c>
      <c r="BY106" s="225">
        <v>107</v>
      </c>
      <c r="BZ106" s="225">
        <v>135</v>
      </c>
      <c r="CA106" s="225">
        <v>108</v>
      </c>
      <c r="CB106" s="225">
        <v>122</v>
      </c>
      <c r="CC106" s="225">
        <v>115</v>
      </c>
      <c r="CD106" s="102">
        <f>SUM(BY106:CC106)</f>
        <v>587</v>
      </c>
      <c r="CE106" s="102"/>
      <c r="CF106" s="267"/>
      <c r="CG106" s="206">
        <f>MAX(BY106:CC106)</f>
        <v>135</v>
      </c>
      <c r="CH106" s="3"/>
      <c r="CI106" s="3"/>
      <c r="CJ106" s="220"/>
      <c r="CK106" s="281"/>
      <c r="CM106" s="117" t="s">
        <v>396</v>
      </c>
      <c r="CN106" s="225">
        <v>106</v>
      </c>
      <c r="CO106" s="225">
        <v>138</v>
      </c>
      <c r="CP106" s="225">
        <v>102</v>
      </c>
      <c r="CQ106" s="225">
        <v>108</v>
      </c>
      <c r="CR106" s="225">
        <v>101</v>
      </c>
      <c r="CS106" s="102">
        <f>SUM(CN106:CR106)</f>
        <v>555</v>
      </c>
      <c r="CT106" s="102"/>
      <c r="CU106" s="267"/>
      <c r="CV106" s="206">
        <f>MAX(CN106:CR106)</f>
        <v>138</v>
      </c>
      <c r="CW106" s="3"/>
      <c r="CX106" s="3"/>
      <c r="CY106" s="220"/>
      <c r="CZ106" s="281"/>
      <c r="DB106" s="98" t="s">
        <v>30</v>
      </c>
      <c r="DC106" s="225">
        <v>101</v>
      </c>
      <c r="DD106" s="225">
        <v>111</v>
      </c>
      <c r="DE106" s="225">
        <v>118</v>
      </c>
      <c r="DF106" s="225">
        <v>88</v>
      </c>
      <c r="DG106" s="225">
        <v>108</v>
      </c>
      <c r="DH106" s="102">
        <f>SUM(DC106:DG106)</f>
        <v>526</v>
      </c>
      <c r="DI106" s="102"/>
      <c r="DJ106" s="267"/>
      <c r="DK106" s="206">
        <f>MAX(DC106:DG106)</f>
        <v>118</v>
      </c>
      <c r="DL106" s="3"/>
      <c r="DM106" s="3"/>
      <c r="DN106" s="220"/>
      <c r="DO106" s="281"/>
      <c r="DQ106" s="98" t="s">
        <v>30</v>
      </c>
      <c r="DR106" s="225">
        <v>97</v>
      </c>
      <c r="DS106" s="225">
        <v>101</v>
      </c>
      <c r="DT106" s="225">
        <v>88</v>
      </c>
      <c r="DU106" s="225">
        <v>94</v>
      </c>
      <c r="DV106" s="225">
        <v>95</v>
      </c>
      <c r="DW106" s="102">
        <f>SUM(DR106:DV106)</f>
        <v>475</v>
      </c>
      <c r="DX106" s="102"/>
      <c r="DY106" s="267"/>
      <c r="DZ106" s="206">
        <f>MAX(DR106:DV106)</f>
        <v>101</v>
      </c>
      <c r="EA106" s="3"/>
      <c r="EB106" s="3"/>
      <c r="EC106" s="220"/>
      <c r="ED106" s="281"/>
      <c r="EF106" s="98" t="s">
        <v>30</v>
      </c>
      <c r="EG106" s="225">
        <v>99</v>
      </c>
      <c r="EH106" s="225">
        <v>95</v>
      </c>
      <c r="EI106" s="225">
        <v>120</v>
      </c>
      <c r="EJ106" s="225">
        <v>90</v>
      </c>
      <c r="EK106" s="225">
        <v>90</v>
      </c>
      <c r="EL106" s="102">
        <f>SUM(EG106:EK106)</f>
        <v>494</v>
      </c>
      <c r="EM106" s="102"/>
      <c r="EN106" s="267"/>
      <c r="EO106" s="206">
        <f>MAX(EG106:EK106)</f>
        <v>120</v>
      </c>
      <c r="EP106" s="3"/>
      <c r="EQ106" s="3"/>
      <c r="ER106" s="220"/>
      <c r="ES106" s="281"/>
      <c r="EU106" s="98" t="s">
        <v>30</v>
      </c>
      <c r="EV106" s="225">
        <v>87</v>
      </c>
      <c r="EW106" s="225">
        <v>113</v>
      </c>
      <c r="EX106" s="225">
        <v>96</v>
      </c>
      <c r="EY106" s="225">
        <v>127</v>
      </c>
      <c r="EZ106" s="225">
        <v>106</v>
      </c>
      <c r="FA106" s="102">
        <f>SUM(EV106:EZ106)</f>
        <v>529</v>
      </c>
      <c r="FB106" s="102"/>
      <c r="FC106" s="267"/>
      <c r="FD106" s="206">
        <f>MAX(EV106:EZ106)</f>
        <v>127</v>
      </c>
      <c r="FE106" s="3"/>
      <c r="FF106" s="3"/>
      <c r="FG106" s="220"/>
      <c r="FH106" s="281"/>
      <c r="FJ106" s="98" t="s">
        <v>30</v>
      </c>
      <c r="FK106" s="225">
        <v>94</v>
      </c>
      <c r="FL106" s="225">
        <v>104</v>
      </c>
      <c r="FM106" s="225">
        <v>117</v>
      </c>
      <c r="FN106" s="225">
        <v>99</v>
      </c>
      <c r="FO106" s="225">
        <v>103</v>
      </c>
      <c r="FP106" s="102">
        <f>SUM(FK106:FO106)</f>
        <v>517</v>
      </c>
      <c r="FQ106" s="102"/>
      <c r="FR106" s="267"/>
      <c r="FS106" s="206">
        <f>MAX(FK106:FO106)</f>
        <v>117</v>
      </c>
      <c r="FT106" s="3"/>
      <c r="FU106" s="3"/>
      <c r="FV106" s="220"/>
      <c r="FW106" s="281"/>
      <c r="FY106" s="98" t="s">
        <v>30</v>
      </c>
      <c r="FZ106" s="225">
        <v>80</v>
      </c>
      <c r="GA106" s="225">
        <v>94</v>
      </c>
      <c r="GB106" s="225">
        <v>86</v>
      </c>
      <c r="GC106" s="225">
        <v>106</v>
      </c>
      <c r="GD106" s="225">
        <v>92</v>
      </c>
      <c r="GE106" s="102">
        <f>SUM(FZ106:GD106)</f>
        <v>458</v>
      </c>
      <c r="GF106" s="102"/>
      <c r="GG106" s="267"/>
      <c r="GH106" s="206">
        <f>MAX(FZ106:GD106)</f>
        <v>106</v>
      </c>
      <c r="GI106" s="3"/>
      <c r="GJ106" s="3"/>
      <c r="GK106" s="220"/>
      <c r="GL106" s="281"/>
      <c r="GN106" s="98" t="s">
        <v>30</v>
      </c>
      <c r="GO106" s="225"/>
      <c r="GP106" s="225"/>
      <c r="GQ106" s="225"/>
      <c r="GR106" s="225"/>
      <c r="GS106" s="225"/>
      <c r="GT106" s="102">
        <f>SUM(GO106:GS106)</f>
        <v>0</v>
      </c>
      <c r="GU106" s="102"/>
      <c r="GV106" s="267"/>
      <c r="GW106" s="206">
        <f>MAX(GO106:GS106)</f>
        <v>0</v>
      </c>
      <c r="GX106" s="3"/>
      <c r="GY106" s="3"/>
      <c r="GZ106" s="220"/>
      <c r="HA106" s="281"/>
      <c r="HC106" s="98" t="s">
        <v>30</v>
      </c>
      <c r="HD106" s="225"/>
      <c r="HE106" s="225"/>
      <c r="HF106" s="225"/>
      <c r="HG106" s="225"/>
      <c r="HH106" s="225"/>
      <c r="HI106" s="102">
        <f>SUM(HD106:HH106)</f>
        <v>0</v>
      </c>
      <c r="HJ106" s="102"/>
      <c r="HK106" s="267"/>
      <c r="HL106" s="206">
        <f>MAX(HD106:HH106)</f>
        <v>0</v>
      </c>
      <c r="HM106" s="3"/>
      <c r="HN106" s="3"/>
      <c r="HO106" s="220"/>
      <c r="HP106" s="281"/>
      <c r="HR106" s="98" t="s">
        <v>30</v>
      </c>
      <c r="HS106" s="225"/>
      <c r="HT106" s="225"/>
      <c r="HU106" s="225"/>
      <c r="HV106" s="225"/>
      <c r="HW106" s="225"/>
      <c r="HX106" s="102">
        <f>SUM(HS106:HW106)</f>
        <v>0</v>
      </c>
      <c r="HY106" s="102"/>
      <c r="HZ106" s="267"/>
      <c r="IA106" s="206">
        <f>MAX(HS106:HW106)</f>
        <v>0</v>
      </c>
      <c r="IB106" s="3"/>
      <c r="IC106" s="3"/>
      <c r="ID106" s="220"/>
      <c r="IE106" s="281"/>
      <c r="IG106" s="98" t="s">
        <v>30</v>
      </c>
      <c r="IH106" s="225"/>
      <c r="II106" s="225"/>
      <c r="IJ106" s="225"/>
      <c r="IK106" s="225"/>
      <c r="IL106" s="225"/>
      <c r="IM106" s="102">
        <f>SUM(IH106:IL106)</f>
        <v>0</v>
      </c>
      <c r="IN106" s="102"/>
      <c r="IO106" s="267"/>
      <c r="IP106" s="206">
        <f>MAX(IH106:IL106)</f>
        <v>0</v>
      </c>
      <c r="IQ106" s="3"/>
      <c r="IR106" s="3"/>
      <c r="IS106" s="220"/>
      <c r="IT106" s="281"/>
      <c r="IV106" s="98" t="s">
        <v>30</v>
      </c>
      <c r="IW106" s="225"/>
      <c r="IX106" s="225"/>
      <c r="IY106" s="225"/>
      <c r="IZ106" s="225"/>
      <c r="JA106" s="225"/>
      <c r="JB106" s="102">
        <f>SUM(IW106:JA106)</f>
        <v>0</v>
      </c>
      <c r="JC106" s="102"/>
      <c r="JD106" s="267"/>
      <c r="JE106" s="206">
        <f>MAX(IW106:JA106)</f>
        <v>0</v>
      </c>
      <c r="JF106" s="3"/>
      <c r="JG106" s="3"/>
      <c r="JH106" s="220"/>
      <c r="JI106" s="281"/>
    </row>
    <row r="107" spans="1:269" s="69" customFormat="1">
      <c r="A107" s="241" t="s">
        <v>68</v>
      </c>
      <c r="B107" s="3">
        <f t="shared" ref="B107:C107" si="337">SUM(B105:B106)</f>
        <v>186</v>
      </c>
      <c r="C107" s="3">
        <f t="shared" si="337"/>
        <v>199</v>
      </c>
      <c r="D107" s="3">
        <f t="shared" ref="D107" si="338">SUM(D105:D106)</f>
        <v>210</v>
      </c>
      <c r="E107" s="3">
        <f t="shared" ref="E107" si="339">SUM(E105:E106)</f>
        <v>212</v>
      </c>
      <c r="F107" s="3">
        <f t="shared" ref="F107" si="340">SUM(F105:F106)</f>
        <v>201</v>
      </c>
      <c r="G107" s="296"/>
      <c r="H107" s="3"/>
      <c r="I107" s="270"/>
      <c r="J107" s="143"/>
      <c r="K107" s="3">
        <f>MAX(B107:F107)</f>
        <v>212</v>
      </c>
      <c r="L107" s="3"/>
      <c r="M107" s="220"/>
      <c r="N107" s="281"/>
      <c r="P107" s="241" t="s">
        <v>68</v>
      </c>
      <c r="Q107" s="3">
        <f>SUM(Q105:Q106)</f>
        <v>184</v>
      </c>
      <c r="R107" s="3">
        <f t="shared" ref="R107:U107" si="341">SUM(R105:R106)</f>
        <v>209</v>
      </c>
      <c r="S107" s="3">
        <f t="shared" si="341"/>
        <v>201</v>
      </c>
      <c r="T107" s="3">
        <f t="shared" si="341"/>
        <v>228</v>
      </c>
      <c r="U107" s="3">
        <f t="shared" si="341"/>
        <v>180</v>
      </c>
      <c r="V107" s="296"/>
      <c r="W107" s="3"/>
      <c r="X107" s="270"/>
      <c r="Y107" s="143"/>
      <c r="Z107" s="3">
        <f>MAX(Q107:U107)</f>
        <v>228</v>
      </c>
      <c r="AA107" s="3"/>
      <c r="AB107" s="220"/>
      <c r="AC107" s="281"/>
      <c r="AE107" s="241" t="s">
        <v>68</v>
      </c>
      <c r="AF107" s="3">
        <f>SUM(AF105:AF106)</f>
        <v>214</v>
      </c>
      <c r="AG107" s="3">
        <f t="shared" ref="AG107:AJ107" si="342">SUM(AG105:AG106)</f>
        <v>225</v>
      </c>
      <c r="AH107" s="3">
        <f t="shared" si="342"/>
        <v>210</v>
      </c>
      <c r="AI107" s="3">
        <f t="shared" si="342"/>
        <v>214</v>
      </c>
      <c r="AJ107" s="3">
        <f t="shared" si="342"/>
        <v>175</v>
      </c>
      <c r="AK107" s="296"/>
      <c r="AL107" s="3"/>
      <c r="AM107" s="270"/>
      <c r="AN107" s="143"/>
      <c r="AO107" s="3">
        <f>MAX(AF107:AJ107)</f>
        <v>225</v>
      </c>
      <c r="AP107" s="3"/>
      <c r="AQ107" s="220"/>
      <c r="AR107" s="281"/>
      <c r="AT107" s="241" t="s">
        <v>68</v>
      </c>
      <c r="AU107" s="3">
        <f>SUM(AU105:AU106)</f>
        <v>218</v>
      </c>
      <c r="AV107" s="3">
        <f t="shared" ref="AV107:AY107" si="343">SUM(AV105:AV106)</f>
        <v>196</v>
      </c>
      <c r="AW107" s="3">
        <f t="shared" si="343"/>
        <v>238</v>
      </c>
      <c r="AX107" s="3">
        <f t="shared" si="343"/>
        <v>205</v>
      </c>
      <c r="AY107" s="3">
        <f t="shared" si="343"/>
        <v>203</v>
      </c>
      <c r="AZ107" s="296"/>
      <c r="BA107" s="3"/>
      <c r="BB107" s="270"/>
      <c r="BC107" s="143"/>
      <c r="BD107" s="3">
        <f>MAX(AU107:AY107)</f>
        <v>238</v>
      </c>
      <c r="BE107" s="3"/>
      <c r="BF107" s="220"/>
      <c r="BG107" s="281"/>
      <c r="BI107" s="241" t="s">
        <v>68</v>
      </c>
      <c r="BJ107" s="3">
        <f>SUM(BJ105:BJ106)</f>
        <v>183</v>
      </c>
      <c r="BK107" s="3">
        <f t="shared" ref="BK107:BN107" si="344">SUM(BK105:BK106)</f>
        <v>201</v>
      </c>
      <c r="BL107" s="3">
        <f t="shared" si="344"/>
        <v>195</v>
      </c>
      <c r="BM107" s="3">
        <f t="shared" si="344"/>
        <v>207</v>
      </c>
      <c r="BN107" s="3">
        <f t="shared" si="344"/>
        <v>200</v>
      </c>
      <c r="BO107" s="296"/>
      <c r="BP107" s="3"/>
      <c r="BQ107" s="270"/>
      <c r="BR107" s="143"/>
      <c r="BS107" s="3">
        <f>MAX(BJ107:BN107)</f>
        <v>207</v>
      </c>
      <c r="BT107" s="3"/>
      <c r="BU107" s="220"/>
      <c r="BV107" s="281"/>
      <c r="BX107" s="241" t="s">
        <v>68</v>
      </c>
      <c r="BY107" s="3">
        <f>SUM(BY105:BY106)</f>
        <v>219</v>
      </c>
      <c r="BZ107" s="3">
        <f t="shared" ref="BZ107:CC107" si="345">SUM(BZ105:BZ106)</f>
        <v>235</v>
      </c>
      <c r="CA107" s="3">
        <f t="shared" si="345"/>
        <v>239</v>
      </c>
      <c r="CB107" s="3">
        <f t="shared" si="345"/>
        <v>231</v>
      </c>
      <c r="CC107" s="3">
        <f t="shared" si="345"/>
        <v>205</v>
      </c>
      <c r="CD107" s="296"/>
      <c r="CE107" s="3"/>
      <c r="CF107" s="270"/>
      <c r="CG107" s="143"/>
      <c r="CH107" s="3">
        <f>MAX(BY107:CC107)</f>
        <v>239</v>
      </c>
      <c r="CI107" s="3"/>
      <c r="CJ107" s="220"/>
      <c r="CK107" s="281"/>
      <c r="CM107" s="241" t="s">
        <v>68</v>
      </c>
      <c r="CN107" s="3">
        <f>SUM(CN105:CN106)</f>
        <v>220</v>
      </c>
      <c r="CO107" s="3">
        <f t="shared" ref="CO107:CR107" si="346">SUM(CO105:CO106)</f>
        <v>253</v>
      </c>
      <c r="CP107" s="3">
        <f t="shared" si="346"/>
        <v>208</v>
      </c>
      <c r="CQ107" s="3">
        <f t="shared" si="346"/>
        <v>213</v>
      </c>
      <c r="CR107" s="3">
        <f t="shared" si="346"/>
        <v>204</v>
      </c>
      <c r="CS107" s="296"/>
      <c r="CT107" s="3"/>
      <c r="CU107" s="270"/>
      <c r="CV107" s="143"/>
      <c r="CW107" s="3">
        <f>MAX(CN107:CR107)</f>
        <v>253</v>
      </c>
      <c r="CX107" s="3"/>
      <c r="CY107" s="220"/>
      <c r="CZ107" s="281"/>
      <c r="DB107" s="241" t="s">
        <v>68</v>
      </c>
      <c r="DC107" s="3">
        <f>SUM(DC105:DC106)</f>
        <v>194</v>
      </c>
      <c r="DD107" s="3">
        <f t="shared" ref="DD107:DG107" si="347">SUM(DD105:DD106)</f>
        <v>222</v>
      </c>
      <c r="DE107" s="3">
        <f t="shared" si="347"/>
        <v>217</v>
      </c>
      <c r="DF107" s="3">
        <f t="shared" si="347"/>
        <v>209</v>
      </c>
      <c r="DG107" s="3">
        <f t="shared" si="347"/>
        <v>224</v>
      </c>
      <c r="DH107" s="296"/>
      <c r="DI107" s="3"/>
      <c r="DJ107" s="270"/>
      <c r="DK107" s="143"/>
      <c r="DL107" s="3">
        <f>MAX(DC107:DG107)</f>
        <v>224</v>
      </c>
      <c r="DM107" s="3"/>
      <c r="DN107" s="220"/>
      <c r="DO107" s="281"/>
      <c r="DQ107" s="241" t="s">
        <v>68</v>
      </c>
      <c r="DR107" s="3">
        <f>SUM(DR105:DR106)</f>
        <v>193</v>
      </c>
      <c r="DS107" s="3">
        <f t="shared" ref="DS107:DV107" si="348">SUM(DS105:DS106)</f>
        <v>223</v>
      </c>
      <c r="DT107" s="3">
        <f t="shared" si="348"/>
        <v>179</v>
      </c>
      <c r="DU107" s="3">
        <f t="shared" si="348"/>
        <v>207</v>
      </c>
      <c r="DV107" s="3">
        <f t="shared" si="348"/>
        <v>207</v>
      </c>
      <c r="DW107" s="296"/>
      <c r="DX107" s="3"/>
      <c r="DY107" s="270"/>
      <c r="DZ107" s="143"/>
      <c r="EA107" s="3">
        <f>MAX(DR107:DV107)</f>
        <v>223</v>
      </c>
      <c r="EB107" s="3"/>
      <c r="EC107" s="220"/>
      <c r="ED107" s="281"/>
      <c r="EF107" s="241" t="s">
        <v>68</v>
      </c>
      <c r="EG107" s="3">
        <f>SUM(EG105:EG106)</f>
        <v>197</v>
      </c>
      <c r="EH107" s="3">
        <f t="shared" ref="EH107:EK107" si="349">SUM(EH105:EH106)</f>
        <v>204</v>
      </c>
      <c r="EI107" s="3">
        <f t="shared" si="349"/>
        <v>227</v>
      </c>
      <c r="EJ107" s="3">
        <f t="shared" si="349"/>
        <v>194</v>
      </c>
      <c r="EK107" s="3">
        <f t="shared" si="349"/>
        <v>179</v>
      </c>
      <c r="EL107" s="296"/>
      <c r="EM107" s="3"/>
      <c r="EN107" s="270"/>
      <c r="EO107" s="143"/>
      <c r="EP107" s="3">
        <f>MAX(EG107:EK107)</f>
        <v>227</v>
      </c>
      <c r="EQ107" s="3"/>
      <c r="ER107" s="220"/>
      <c r="ES107" s="281"/>
      <c r="EU107" s="241" t="s">
        <v>68</v>
      </c>
      <c r="EV107" s="3">
        <f>SUM(EV105:EV106)</f>
        <v>170</v>
      </c>
      <c r="EW107" s="3">
        <f t="shared" ref="EW107:EZ107" si="350">SUM(EW105:EW106)</f>
        <v>209</v>
      </c>
      <c r="EX107" s="3">
        <f t="shared" si="350"/>
        <v>189</v>
      </c>
      <c r="EY107" s="3">
        <f t="shared" si="350"/>
        <v>233</v>
      </c>
      <c r="EZ107" s="3">
        <f t="shared" si="350"/>
        <v>210</v>
      </c>
      <c r="FA107" s="296"/>
      <c r="FB107" s="3"/>
      <c r="FC107" s="270"/>
      <c r="FD107" s="143"/>
      <c r="FE107" s="3">
        <f>MAX(EV107:EZ107)</f>
        <v>233</v>
      </c>
      <c r="FF107" s="3"/>
      <c r="FG107" s="220"/>
      <c r="FH107" s="281"/>
      <c r="FJ107" s="241" t="s">
        <v>68</v>
      </c>
      <c r="FK107" s="3">
        <f>SUM(FK105:FK106)</f>
        <v>200</v>
      </c>
      <c r="FL107" s="3">
        <f t="shared" ref="FL107:FO107" si="351">SUM(FL105:FL106)</f>
        <v>191</v>
      </c>
      <c r="FM107" s="3">
        <f t="shared" si="351"/>
        <v>211</v>
      </c>
      <c r="FN107" s="3">
        <f t="shared" si="351"/>
        <v>214</v>
      </c>
      <c r="FO107" s="3">
        <f t="shared" si="351"/>
        <v>202</v>
      </c>
      <c r="FP107" s="296"/>
      <c r="FQ107" s="3"/>
      <c r="FR107" s="270"/>
      <c r="FS107" s="143"/>
      <c r="FT107" s="3">
        <f>MAX(FK107:FO107)</f>
        <v>214</v>
      </c>
      <c r="FU107" s="3"/>
      <c r="FV107" s="220"/>
      <c r="FW107" s="281"/>
      <c r="FY107" s="241" t="s">
        <v>68</v>
      </c>
      <c r="FZ107" s="3">
        <f>SUM(FZ105:FZ106)</f>
        <v>157</v>
      </c>
      <c r="GA107" s="3">
        <f t="shared" ref="GA107:GD107" si="352">SUM(GA105:GA106)</f>
        <v>197</v>
      </c>
      <c r="GB107" s="3">
        <f t="shared" si="352"/>
        <v>187</v>
      </c>
      <c r="GC107" s="3">
        <f t="shared" si="352"/>
        <v>219</v>
      </c>
      <c r="GD107" s="3">
        <f t="shared" si="352"/>
        <v>225</v>
      </c>
      <c r="GE107" s="296"/>
      <c r="GF107" s="3"/>
      <c r="GG107" s="270"/>
      <c r="GH107" s="143"/>
      <c r="GI107" s="3">
        <f>MAX(FZ107:GD107)</f>
        <v>225</v>
      </c>
      <c r="GJ107" s="3"/>
      <c r="GK107" s="220"/>
      <c r="GL107" s="281"/>
      <c r="GN107" s="241" t="s">
        <v>68</v>
      </c>
      <c r="GO107" s="3">
        <f>SUM(GO105:GO106)</f>
        <v>0</v>
      </c>
      <c r="GP107" s="3">
        <f t="shared" ref="GP107:GS107" si="353">SUM(GP105:GP106)</f>
        <v>0</v>
      </c>
      <c r="GQ107" s="3">
        <f t="shared" si="353"/>
        <v>0</v>
      </c>
      <c r="GR107" s="3">
        <f t="shared" si="353"/>
        <v>0</v>
      </c>
      <c r="GS107" s="3">
        <f t="shared" si="353"/>
        <v>0</v>
      </c>
      <c r="GT107" s="296"/>
      <c r="GU107" s="3"/>
      <c r="GV107" s="270"/>
      <c r="GW107" s="143"/>
      <c r="GX107" s="3">
        <f>MAX(GO107:GS107)</f>
        <v>0</v>
      </c>
      <c r="GY107" s="3"/>
      <c r="GZ107" s="220"/>
      <c r="HA107" s="281"/>
      <c r="HC107" s="241" t="s">
        <v>68</v>
      </c>
      <c r="HD107" s="3">
        <f>SUM(HD105:HD106)</f>
        <v>0</v>
      </c>
      <c r="HE107" s="3">
        <f t="shared" ref="HE107:HH107" si="354">SUM(HE105:HE106)</f>
        <v>0</v>
      </c>
      <c r="HF107" s="3">
        <f t="shared" si="354"/>
        <v>0</v>
      </c>
      <c r="HG107" s="3">
        <f t="shared" si="354"/>
        <v>0</v>
      </c>
      <c r="HH107" s="3">
        <f t="shared" si="354"/>
        <v>0</v>
      </c>
      <c r="HI107" s="296"/>
      <c r="HJ107" s="3"/>
      <c r="HK107" s="270"/>
      <c r="HL107" s="143"/>
      <c r="HM107" s="3">
        <f>MAX(HD107:HH107)</f>
        <v>0</v>
      </c>
      <c r="HN107" s="3"/>
      <c r="HO107" s="220"/>
      <c r="HP107" s="281"/>
      <c r="HR107" s="241" t="s">
        <v>68</v>
      </c>
      <c r="HS107" s="3">
        <f>SUM(HS105:HS106)</f>
        <v>0</v>
      </c>
      <c r="HT107" s="3">
        <f t="shared" ref="HT107:HW107" si="355">SUM(HT105:HT106)</f>
        <v>0</v>
      </c>
      <c r="HU107" s="3">
        <f t="shared" si="355"/>
        <v>0</v>
      </c>
      <c r="HV107" s="3">
        <f t="shared" si="355"/>
        <v>0</v>
      </c>
      <c r="HW107" s="3">
        <f t="shared" si="355"/>
        <v>0</v>
      </c>
      <c r="HX107" s="296"/>
      <c r="HY107" s="3"/>
      <c r="HZ107" s="270"/>
      <c r="IA107" s="143"/>
      <c r="IB107" s="3">
        <f>MAX(HS107:HW107)</f>
        <v>0</v>
      </c>
      <c r="IC107" s="3"/>
      <c r="ID107" s="220"/>
      <c r="IE107" s="281"/>
      <c r="IG107" s="241" t="s">
        <v>68</v>
      </c>
      <c r="IH107" s="3">
        <f>SUM(IH105:IH106)</f>
        <v>0</v>
      </c>
      <c r="II107" s="3">
        <f t="shared" ref="II107:IL107" si="356">SUM(II105:II106)</f>
        <v>0</v>
      </c>
      <c r="IJ107" s="3">
        <f t="shared" si="356"/>
        <v>0</v>
      </c>
      <c r="IK107" s="3">
        <f t="shared" si="356"/>
        <v>0</v>
      </c>
      <c r="IL107" s="3">
        <f t="shared" si="356"/>
        <v>0</v>
      </c>
      <c r="IM107" s="296"/>
      <c r="IN107" s="3"/>
      <c r="IO107" s="270"/>
      <c r="IP107" s="143"/>
      <c r="IQ107" s="3">
        <f>MAX(IH107:IL107)</f>
        <v>0</v>
      </c>
      <c r="IR107" s="3"/>
      <c r="IS107" s="220"/>
      <c r="IT107" s="281"/>
      <c r="IV107" s="241" t="s">
        <v>68</v>
      </c>
      <c r="IW107" s="3">
        <f>SUM(IW105:IW106)</f>
        <v>0</v>
      </c>
      <c r="IX107" s="3">
        <f t="shared" ref="IX107:JA107" si="357">SUM(IX105:IX106)</f>
        <v>0</v>
      </c>
      <c r="IY107" s="3">
        <f t="shared" si="357"/>
        <v>0</v>
      </c>
      <c r="IZ107" s="3">
        <f t="shared" si="357"/>
        <v>0</v>
      </c>
      <c r="JA107" s="3">
        <f t="shared" si="357"/>
        <v>0</v>
      </c>
      <c r="JB107" s="296"/>
      <c r="JC107" s="3"/>
      <c r="JD107" s="270"/>
      <c r="JE107" s="143"/>
      <c r="JF107" s="3">
        <f>MAX(IW107:JA107)</f>
        <v>0</v>
      </c>
      <c r="JG107" s="3"/>
      <c r="JH107" s="220"/>
      <c r="JI107" s="281"/>
    </row>
    <row r="108" spans="1:269" s="69" customFormat="1">
      <c r="A108" s="241" t="s">
        <v>68</v>
      </c>
      <c r="B108" s="2"/>
      <c r="C108" s="3"/>
      <c r="D108" s="3"/>
      <c r="E108" s="3"/>
      <c r="F108" s="511" t="s">
        <v>248</v>
      </c>
      <c r="G108" s="512"/>
      <c r="H108" s="213">
        <f>SUM(G105:G106)</f>
        <v>1008</v>
      </c>
      <c r="I108" s="269"/>
      <c r="J108" s="143"/>
      <c r="K108" s="3"/>
      <c r="L108" s="3">
        <f>MAX(H108)</f>
        <v>1008</v>
      </c>
      <c r="M108" s="220"/>
      <c r="N108" s="281"/>
      <c r="P108" s="241" t="s">
        <v>68</v>
      </c>
      <c r="Q108" s="2"/>
      <c r="R108" s="3"/>
      <c r="S108" s="3"/>
      <c r="T108" s="3"/>
      <c r="U108" s="511" t="s">
        <v>248</v>
      </c>
      <c r="V108" s="512"/>
      <c r="W108" s="213">
        <f>SUM(V105:V106)</f>
        <v>1002</v>
      </c>
      <c r="X108" s="269"/>
      <c r="Y108" s="143"/>
      <c r="Z108" s="3"/>
      <c r="AA108" s="3">
        <f>MAX(W108)</f>
        <v>1002</v>
      </c>
      <c r="AB108" s="220"/>
      <c r="AC108" s="281"/>
      <c r="AE108" s="241" t="s">
        <v>68</v>
      </c>
      <c r="AF108" s="2"/>
      <c r="AG108" s="3"/>
      <c r="AH108" s="3"/>
      <c r="AI108" s="3"/>
      <c r="AJ108" s="511" t="s">
        <v>248</v>
      </c>
      <c r="AK108" s="512"/>
      <c r="AL108" s="213">
        <f>SUM(AK105:AK106)</f>
        <v>1038</v>
      </c>
      <c r="AM108" s="269"/>
      <c r="AN108" s="143"/>
      <c r="AO108" s="3"/>
      <c r="AP108" s="3">
        <f>MAX(AL108)</f>
        <v>1038</v>
      </c>
      <c r="AQ108" s="220"/>
      <c r="AR108" s="281"/>
      <c r="AT108" s="241" t="s">
        <v>68</v>
      </c>
      <c r="AU108" s="2"/>
      <c r="AV108" s="3"/>
      <c r="AW108" s="3"/>
      <c r="AX108" s="3"/>
      <c r="AY108" s="511" t="s">
        <v>248</v>
      </c>
      <c r="AZ108" s="512"/>
      <c r="BA108" s="213">
        <f>SUM(AZ105:AZ106)</f>
        <v>1060</v>
      </c>
      <c r="BB108" s="269"/>
      <c r="BC108" s="143"/>
      <c r="BD108" s="3"/>
      <c r="BE108" s="3">
        <f>MAX(BA108)</f>
        <v>1060</v>
      </c>
      <c r="BF108" s="220"/>
      <c r="BG108" s="281"/>
      <c r="BI108" s="241" t="s">
        <v>68</v>
      </c>
      <c r="BJ108" s="2"/>
      <c r="BK108" s="3"/>
      <c r="BL108" s="3"/>
      <c r="BM108" s="3"/>
      <c r="BN108" s="511" t="s">
        <v>248</v>
      </c>
      <c r="BO108" s="512"/>
      <c r="BP108" s="213">
        <f>SUM(BO105:BO106)</f>
        <v>986</v>
      </c>
      <c r="BQ108" s="269"/>
      <c r="BR108" s="143"/>
      <c r="BS108" s="3"/>
      <c r="BT108" s="3">
        <f>MAX(BP108)</f>
        <v>986</v>
      </c>
      <c r="BU108" s="220"/>
      <c r="BV108" s="281"/>
      <c r="BX108" s="241" t="s">
        <v>68</v>
      </c>
      <c r="BY108" s="2"/>
      <c r="BZ108" s="3"/>
      <c r="CA108" s="3"/>
      <c r="CB108" s="3"/>
      <c r="CC108" s="511" t="s">
        <v>248</v>
      </c>
      <c r="CD108" s="512"/>
      <c r="CE108" s="213">
        <f>SUM(CD105:CD106)</f>
        <v>1129</v>
      </c>
      <c r="CF108" s="269"/>
      <c r="CG108" s="143"/>
      <c r="CH108" s="3"/>
      <c r="CI108" s="3">
        <f>MAX(CE108)</f>
        <v>1129</v>
      </c>
      <c r="CJ108" s="220"/>
      <c r="CK108" s="281"/>
      <c r="CM108" s="241" t="s">
        <v>68</v>
      </c>
      <c r="CN108" s="2"/>
      <c r="CO108" s="3"/>
      <c r="CP108" s="3"/>
      <c r="CQ108" s="3"/>
      <c r="CR108" s="511" t="s">
        <v>248</v>
      </c>
      <c r="CS108" s="512"/>
      <c r="CT108" s="213">
        <f>SUM(CS105:CS106)</f>
        <v>1098</v>
      </c>
      <c r="CU108" s="269"/>
      <c r="CV108" s="143"/>
      <c r="CW108" s="3"/>
      <c r="CX108" s="3">
        <f>MAX(CT108)</f>
        <v>1098</v>
      </c>
      <c r="CY108" s="220"/>
      <c r="CZ108" s="281"/>
      <c r="DB108" s="241" t="s">
        <v>68</v>
      </c>
      <c r="DC108" s="2"/>
      <c r="DD108" s="3"/>
      <c r="DE108" s="3"/>
      <c r="DF108" s="3"/>
      <c r="DG108" s="511" t="s">
        <v>248</v>
      </c>
      <c r="DH108" s="512"/>
      <c r="DI108" s="213">
        <f>SUM(DH105:DH106)</f>
        <v>1066</v>
      </c>
      <c r="DJ108" s="269"/>
      <c r="DK108" s="143"/>
      <c r="DL108" s="3"/>
      <c r="DM108" s="3">
        <f>MAX(DI108)</f>
        <v>1066</v>
      </c>
      <c r="DN108" s="220"/>
      <c r="DO108" s="281"/>
      <c r="DQ108" s="241" t="s">
        <v>68</v>
      </c>
      <c r="DR108" s="2"/>
      <c r="DS108" s="3"/>
      <c r="DT108" s="3"/>
      <c r="DU108" s="3"/>
      <c r="DV108" s="511" t="s">
        <v>248</v>
      </c>
      <c r="DW108" s="512"/>
      <c r="DX108" s="213">
        <f>SUM(DW105:DW106)</f>
        <v>1009</v>
      </c>
      <c r="DY108" s="269"/>
      <c r="DZ108" s="143"/>
      <c r="EA108" s="3"/>
      <c r="EB108" s="3">
        <f>MAX(DX108)</f>
        <v>1009</v>
      </c>
      <c r="EC108" s="220"/>
      <c r="ED108" s="281"/>
      <c r="EF108" s="241" t="s">
        <v>68</v>
      </c>
      <c r="EG108" s="2"/>
      <c r="EH108" s="3"/>
      <c r="EI108" s="3"/>
      <c r="EJ108" s="3"/>
      <c r="EK108" s="511" t="s">
        <v>248</v>
      </c>
      <c r="EL108" s="512"/>
      <c r="EM108" s="213">
        <f>SUM(EL105:EL106)</f>
        <v>1001</v>
      </c>
      <c r="EN108" s="269"/>
      <c r="EO108" s="143"/>
      <c r="EP108" s="3"/>
      <c r="EQ108" s="3">
        <f>MAX(EM108)</f>
        <v>1001</v>
      </c>
      <c r="ER108" s="220"/>
      <c r="ES108" s="281"/>
      <c r="EU108" s="241" t="s">
        <v>68</v>
      </c>
      <c r="EV108" s="2"/>
      <c r="EW108" s="3"/>
      <c r="EX108" s="3"/>
      <c r="EY108" s="3"/>
      <c r="EZ108" s="511" t="s">
        <v>248</v>
      </c>
      <c r="FA108" s="512"/>
      <c r="FB108" s="213">
        <f>SUM(FA105:FA106)</f>
        <v>1011</v>
      </c>
      <c r="FC108" s="269"/>
      <c r="FD108" s="143"/>
      <c r="FE108" s="3"/>
      <c r="FF108" s="3">
        <f>MAX(FB108)</f>
        <v>1011</v>
      </c>
      <c r="FG108" s="220"/>
      <c r="FH108" s="281"/>
      <c r="FJ108" s="241" t="s">
        <v>68</v>
      </c>
      <c r="FK108" s="2"/>
      <c r="FL108" s="3"/>
      <c r="FM108" s="3"/>
      <c r="FN108" s="3"/>
      <c r="FO108" s="511" t="s">
        <v>248</v>
      </c>
      <c r="FP108" s="512"/>
      <c r="FQ108" s="213">
        <f>SUM(FP105:FP106)</f>
        <v>1018</v>
      </c>
      <c r="FR108" s="269"/>
      <c r="FS108" s="143"/>
      <c r="FT108" s="3"/>
      <c r="FU108" s="3">
        <f>MAX(FQ108)</f>
        <v>1018</v>
      </c>
      <c r="FV108" s="220"/>
      <c r="FW108" s="281"/>
      <c r="FY108" s="241" t="s">
        <v>68</v>
      </c>
      <c r="FZ108" s="2"/>
      <c r="GA108" s="3"/>
      <c r="GB108" s="3"/>
      <c r="GC108" s="3"/>
      <c r="GD108" s="511" t="s">
        <v>248</v>
      </c>
      <c r="GE108" s="512"/>
      <c r="GF108" s="213">
        <f>SUM(GE105:GE106)</f>
        <v>985</v>
      </c>
      <c r="GG108" s="269"/>
      <c r="GH108" s="143"/>
      <c r="GI108" s="3"/>
      <c r="GJ108" s="3">
        <f>MAX(GF108)</f>
        <v>985</v>
      </c>
      <c r="GK108" s="220"/>
      <c r="GL108" s="281"/>
      <c r="GN108" s="241" t="s">
        <v>68</v>
      </c>
      <c r="GO108" s="2"/>
      <c r="GP108" s="3"/>
      <c r="GQ108" s="3"/>
      <c r="GR108" s="3"/>
      <c r="GS108" s="511" t="s">
        <v>248</v>
      </c>
      <c r="GT108" s="512"/>
      <c r="GU108" s="213">
        <f>SUM(GT105:GT106)</f>
        <v>0</v>
      </c>
      <c r="GV108" s="269"/>
      <c r="GW108" s="143"/>
      <c r="GX108" s="3"/>
      <c r="GY108" s="3">
        <f>MAX(GU108)</f>
        <v>0</v>
      </c>
      <c r="GZ108" s="220"/>
      <c r="HA108" s="281"/>
      <c r="HC108" s="241" t="s">
        <v>68</v>
      </c>
      <c r="HD108" s="2"/>
      <c r="HE108" s="3"/>
      <c r="HF108" s="3"/>
      <c r="HG108" s="3"/>
      <c r="HH108" s="511" t="s">
        <v>248</v>
      </c>
      <c r="HI108" s="512"/>
      <c r="HJ108" s="213">
        <f>SUM(HI105:HI106)</f>
        <v>0</v>
      </c>
      <c r="HK108" s="269"/>
      <c r="HL108" s="143"/>
      <c r="HM108" s="3"/>
      <c r="HN108" s="3">
        <f>MAX(HJ108)</f>
        <v>0</v>
      </c>
      <c r="HO108" s="220"/>
      <c r="HP108" s="281"/>
      <c r="HR108" s="241" t="s">
        <v>68</v>
      </c>
      <c r="HS108" s="2"/>
      <c r="HT108" s="3"/>
      <c r="HU108" s="3"/>
      <c r="HV108" s="3"/>
      <c r="HW108" s="511" t="s">
        <v>248</v>
      </c>
      <c r="HX108" s="512"/>
      <c r="HY108" s="213">
        <f>SUM(HX105:HX106)</f>
        <v>0</v>
      </c>
      <c r="HZ108" s="269"/>
      <c r="IA108" s="143"/>
      <c r="IB108" s="3"/>
      <c r="IC108" s="3">
        <f>MAX(HY108)</f>
        <v>0</v>
      </c>
      <c r="ID108" s="220"/>
      <c r="IE108" s="281"/>
      <c r="IG108" s="241" t="s">
        <v>68</v>
      </c>
      <c r="IH108" s="2"/>
      <c r="II108" s="3"/>
      <c r="IJ108" s="3"/>
      <c r="IK108" s="3"/>
      <c r="IL108" s="511" t="s">
        <v>248</v>
      </c>
      <c r="IM108" s="512"/>
      <c r="IN108" s="213">
        <f>SUM(IM105:IM106)</f>
        <v>0</v>
      </c>
      <c r="IO108" s="269"/>
      <c r="IP108" s="143"/>
      <c r="IQ108" s="3"/>
      <c r="IR108" s="3">
        <f>MAX(IN108)</f>
        <v>0</v>
      </c>
      <c r="IS108" s="220"/>
      <c r="IT108" s="281"/>
      <c r="IV108" s="241" t="s">
        <v>68</v>
      </c>
      <c r="IW108" s="2"/>
      <c r="IX108" s="3"/>
      <c r="IY108" s="3"/>
      <c r="IZ108" s="3"/>
      <c r="JA108" s="511" t="s">
        <v>248</v>
      </c>
      <c r="JB108" s="512"/>
      <c r="JC108" s="213">
        <f>SUM(JB105:JB106)</f>
        <v>0</v>
      </c>
      <c r="JD108" s="269"/>
      <c r="JE108" s="143"/>
      <c r="JF108" s="3"/>
      <c r="JG108" s="3">
        <f>MAX(JC108)</f>
        <v>0</v>
      </c>
      <c r="JH108" s="220"/>
      <c r="JI108" s="281"/>
    </row>
    <row r="109" spans="1:269" s="69" customFormat="1">
      <c r="A109" s="209"/>
      <c r="B109" s="209"/>
      <c r="C109" s="210"/>
      <c r="D109" s="210"/>
      <c r="E109" s="210"/>
      <c r="F109" s="210"/>
      <c r="G109" s="210"/>
      <c r="H109" s="210"/>
      <c r="I109" s="271"/>
      <c r="J109" s="211"/>
      <c r="K109" s="212"/>
      <c r="L109" s="212"/>
      <c r="M109" s="220"/>
      <c r="N109" s="281"/>
      <c r="P109" s="209"/>
      <c r="Q109" s="209"/>
      <c r="R109" s="210"/>
      <c r="S109" s="210"/>
      <c r="T109" s="210"/>
      <c r="U109" s="210"/>
      <c r="V109" s="210"/>
      <c r="W109" s="210"/>
      <c r="X109" s="271"/>
      <c r="Y109" s="211"/>
      <c r="Z109" s="212"/>
      <c r="AA109" s="212"/>
      <c r="AB109" s="220"/>
      <c r="AC109" s="281"/>
      <c r="AE109" s="209"/>
      <c r="AF109" s="209"/>
      <c r="AG109" s="210"/>
      <c r="AH109" s="210"/>
      <c r="AI109" s="210"/>
      <c r="AJ109" s="210"/>
      <c r="AK109" s="210"/>
      <c r="AL109" s="210"/>
      <c r="AM109" s="271"/>
      <c r="AN109" s="211"/>
      <c r="AO109" s="212"/>
      <c r="AP109" s="212"/>
      <c r="AQ109" s="220"/>
      <c r="AR109" s="281"/>
      <c r="AT109" s="209"/>
      <c r="AU109" s="209"/>
      <c r="AV109" s="210"/>
      <c r="AW109" s="210"/>
      <c r="AX109" s="210"/>
      <c r="AY109" s="210"/>
      <c r="AZ109" s="210"/>
      <c r="BA109" s="210"/>
      <c r="BB109" s="271"/>
      <c r="BC109" s="211"/>
      <c r="BD109" s="212"/>
      <c r="BE109" s="212"/>
      <c r="BF109" s="220"/>
      <c r="BG109" s="281"/>
      <c r="BI109" s="209"/>
      <c r="BJ109" s="209"/>
      <c r="BK109" s="210"/>
      <c r="BL109" s="210"/>
      <c r="BM109" s="210"/>
      <c r="BN109" s="210"/>
      <c r="BO109" s="210"/>
      <c r="BP109" s="210"/>
      <c r="BQ109" s="271"/>
      <c r="BR109" s="211"/>
      <c r="BS109" s="212"/>
      <c r="BT109" s="212"/>
      <c r="BU109" s="220"/>
      <c r="BV109" s="281"/>
      <c r="BX109" s="209"/>
      <c r="BY109" s="209"/>
      <c r="BZ109" s="210"/>
      <c r="CA109" s="210"/>
      <c r="CB109" s="210"/>
      <c r="CC109" s="210"/>
      <c r="CD109" s="210"/>
      <c r="CE109" s="210"/>
      <c r="CF109" s="271"/>
      <c r="CG109" s="211"/>
      <c r="CH109" s="212"/>
      <c r="CI109" s="212"/>
      <c r="CJ109" s="220"/>
      <c r="CK109" s="281"/>
      <c r="CM109" s="209"/>
      <c r="CN109" s="209"/>
      <c r="CO109" s="210"/>
      <c r="CP109" s="210"/>
      <c r="CQ109" s="210"/>
      <c r="CR109" s="210"/>
      <c r="CS109" s="210"/>
      <c r="CT109" s="210"/>
      <c r="CU109" s="271"/>
      <c r="CV109" s="211"/>
      <c r="CW109" s="212"/>
      <c r="CX109" s="212"/>
      <c r="CY109" s="220"/>
      <c r="CZ109" s="281"/>
      <c r="DB109" s="209"/>
      <c r="DC109" s="209"/>
      <c r="DD109" s="210"/>
      <c r="DE109" s="210"/>
      <c r="DF109" s="210"/>
      <c r="DG109" s="210"/>
      <c r="DH109" s="210"/>
      <c r="DI109" s="210"/>
      <c r="DJ109" s="271"/>
      <c r="DK109" s="211"/>
      <c r="DL109" s="212"/>
      <c r="DM109" s="212"/>
      <c r="DN109" s="220"/>
      <c r="DO109" s="281"/>
      <c r="DQ109" s="209"/>
      <c r="DR109" s="209"/>
      <c r="DS109" s="210"/>
      <c r="DT109" s="210"/>
      <c r="DU109" s="210"/>
      <c r="DV109" s="210"/>
      <c r="DW109" s="210"/>
      <c r="DX109" s="210"/>
      <c r="DY109" s="271"/>
      <c r="DZ109" s="211"/>
      <c r="EA109" s="212"/>
      <c r="EB109" s="212"/>
      <c r="EC109" s="220"/>
      <c r="ED109" s="281"/>
      <c r="EF109" s="209"/>
      <c r="EG109" s="209"/>
      <c r="EH109" s="210"/>
      <c r="EI109" s="210"/>
      <c r="EJ109" s="210"/>
      <c r="EK109" s="210"/>
      <c r="EL109" s="210"/>
      <c r="EM109" s="210"/>
      <c r="EN109" s="271"/>
      <c r="EO109" s="211"/>
      <c r="EP109" s="212"/>
      <c r="EQ109" s="212"/>
      <c r="ER109" s="220"/>
      <c r="ES109" s="281"/>
      <c r="EU109" s="209"/>
      <c r="EV109" s="209"/>
      <c r="EW109" s="210"/>
      <c r="EX109" s="210"/>
      <c r="EY109" s="210"/>
      <c r="EZ109" s="210"/>
      <c r="FA109" s="210"/>
      <c r="FB109" s="210"/>
      <c r="FC109" s="271"/>
      <c r="FD109" s="211"/>
      <c r="FE109" s="212"/>
      <c r="FF109" s="212"/>
      <c r="FG109" s="220"/>
      <c r="FH109" s="281"/>
      <c r="FJ109" s="209"/>
      <c r="FK109" s="209"/>
      <c r="FL109" s="210"/>
      <c r="FM109" s="210"/>
      <c r="FN109" s="210"/>
      <c r="FO109" s="210"/>
      <c r="FP109" s="210"/>
      <c r="FQ109" s="210"/>
      <c r="FR109" s="271"/>
      <c r="FS109" s="211"/>
      <c r="FT109" s="212"/>
      <c r="FU109" s="212"/>
      <c r="FV109" s="220"/>
      <c r="FW109" s="281"/>
      <c r="FY109" s="209"/>
      <c r="FZ109" s="209"/>
      <c r="GA109" s="210"/>
      <c r="GB109" s="210"/>
      <c r="GC109" s="210"/>
      <c r="GD109" s="210"/>
      <c r="GE109" s="210"/>
      <c r="GF109" s="210"/>
      <c r="GG109" s="271"/>
      <c r="GH109" s="211"/>
      <c r="GI109" s="212"/>
      <c r="GJ109" s="212"/>
      <c r="GK109" s="220"/>
      <c r="GL109" s="281"/>
      <c r="GN109" s="209"/>
      <c r="GO109" s="209"/>
      <c r="GP109" s="210"/>
      <c r="GQ109" s="210"/>
      <c r="GR109" s="210"/>
      <c r="GS109" s="210"/>
      <c r="GT109" s="210"/>
      <c r="GU109" s="210"/>
      <c r="GV109" s="271"/>
      <c r="GW109" s="211"/>
      <c r="GX109" s="212"/>
      <c r="GY109" s="212"/>
      <c r="GZ109" s="220"/>
      <c r="HA109" s="281"/>
      <c r="HC109" s="209"/>
      <c r="HD109" s="209"/>
      <c r="HE109" s="210"/>
      <c r="HF109" s="210"/>
      <c r="HG109" s="210"/>
      <c r="HH109" s="210"/>
      <c r="HI109" s="210"/>
      <c r="HJ109" s="210"/>
      <c r="HK109" s="271"/>
      <c r="HL109" s="211"/>
      <c r="HM109" s="212"/>
      <c r="HN109" s="212"/>
      <c r="HO109" s="220"/>
      <c r="HP109" s="281"/>
      <c r="HR109" s="209"/>
      <c r="HS109" s="209"/>
      <c r="HT109" s="210"/>
      <c r="HU109" s="210"/>
      <c r="HV109" s="210"/>
      <c r="HW109" s="210"/>
      <c r="HX109" s="210"/>
      <c r="HY109" s="210"/>
      <c r="HZ109" s="271"/>
      <c r="IA109" s="211"/>
      <c r="IB109" s="212"/>
      <c r="IC109" s="212"/>
      <c r="ID109" s="220"/>
      <c r="IE109" s="281"/>
      <c r="IG109" s="209"/>
      <c r="IH109" s="209"/>
      <c r="II109" s="210"/>
      <c r="IJ109" s="210"/>
      <c r="IK109" s="210"/>
      <c r="IL109" s="210"/>
      <c r="IM109" s="210"/>
      <c r="IN109" s="210"/>
      <c r="IO109" s="271"/>
      <c r="IP109" s="211"/>
      <c r="IQ109" s="212"/>
      <c r="IR109" s="212"/>
      <c r="IS109" s="220"/>
      <c r="IT109" s="281"/>
      <c r="IV109" s="209"/>
      <c r="IW109" s="209"/>
      <c r="IX109" s="210"/>
      <c r="IY109" s="210"/>
      <c r="IZ109" s="210"/>
      <c r="JA109" s="210"/>
      <c r="JB109" s="210"/>
      <c r="JC109" s="210"/>
      <c r="JD109" s="271"/>
      <c r="JE109" s="211"/>
      <c r="JF109" s="212"/>
      <c r="JG109" s="212"/>
      <c r="JH109" s="220"/>
      <c r="JI109" s="281"/>
    </row>
    <row r="110" spans="1:269" s="216" customFormat="1" ht="14.25" customHeight="1">
      <c r="A110" s="235" t="s">
        <v>219</v>
      </c>
      <c r="B110" s="235"/>
      <c r="C110" s="222"/>
      <c r="D110" s="222"/>
      <c r="E110" s="222"/>
      <c r="F110" s="222"/>
      <c r="G110" s="222"/>
      <c r="H110" s="222"/>
      <c r="I110" s="222"/>
      <c r="J110" s="222"/>
      <c r="K110" s="236"/>
      <c r="L110" s="236"/>
      <c r="M110" s="220"/>
      <c r="N110" s="281"/>
      <c r="P110" s="235" t="s">
        <v>383</v>
      </c>
      <c r="Q110" s="235"/>
      <c r="R110" s="222"/>
      <c r="S110" s="222"/>
      <c r="T110" s="222"/>
      <c r="U110" s="222"/>
      <c r="V110" s="222"/>
      <c r="W110" s="222"/>
      <c r="X110" s="222"/>
      <c r="Y110" s="222"/>
      <c r="Z110" s="236"/>
      <c r="AA110" s="236"/>
      <c r="AB110" s="220"/>
      <c r="AC110" s="281"/>
      <c r="AE110" s="235" t="s">
        <v>384</v>
      </c>
      <c r="AF110" s="235"/>
      <c r="AG110" s="222"/>
      <c r="AH110" s="222"/>
      <c r="AI110" s="222"/>
      <c r="AJ110" s="222"/>
      <c r="AK110" s="222"/>
      <c r="AL110" s="222"/>
      <c r="AM110" s="222"/>
      <c r="AN110" s="222"/>
      <c r="AO110" s="236"/>
      <c r="AP110" s="236"/>
      <c r="AQ110" s="220"/>
      <c r="AR110" s="281"/>
      <c r="AT110" s="235" t="s">
        <v>385</v>
      </c>
      <c r="AU110" s="235"/>
      <c r="AV110" s="222"/>
      <c r="AW110" s="222"/>
      <c r="AX110" s="222"/>
      <c r="AY110" s="222"/>
      <c r="AZ110" s="222"/>
      <c r="BA110" s="222"/>
      <c r="BB110" s="222"/>
      <c r="BC110" s="222"/>
      <c r="BD110" s="236"/>
      <c r="BE110" s="236"/>
      <c r="BF110" s="220"/>
      <c r="BG110" s="281"/>
      <c r="BI110" s="235" t="s">
        <v>390</v>
      </c>
      <c r="BJ110" s="235"/>
      <c r="BK110" s="222"/>
      <c r="BL110" s="222"/>
      <c r="BM110" s="222"/>
      <c r="BN110" s="222"/>
      <c r="BO110" s="222"/>
      <c r="BP110" s="222"/>
      <c r="BQ110" s="222"/>
      <c r="BR110" s="222"/>
      <c r="BS110" s="236"/>
      <c r="BT110" s="236"/>
      <c r="BU110" s="220"/>
      <c r="BV110" s="281"/>
      <c r="BX110" s="235" t="s">
        <v>394</v>
      </c>
      <c r="BY110" s="235"/>
      <c r="BZ110" s="222"/>
      <c r="CA110" s="222"/>
      <c r="CB110" s="222"/>
      <c r="CC110" s="222"/>
      <c r="CD110" s="222"/>
      <c r="CE110" s="222"/>
      <c r="CF110" s="222"/>
      <c r="CG110" s="222"/>
      <c r="CH110" s="236"/>
      <c r="CI110" s="236"/>
      <c r="CJ110" s="220"/>
      <c r="CK110" s="281"/>
      <c r="CM110" s="235" t="s">
        <v>409</v>
      </c>
      <c r="CN110" s="235"/>
      <c r="CO110" s="222"/>
      <c r="CP110" s="222"/>
      <c r="CQ110" s="222"/>
      <c r="CR110" s="222"/>
      <c r="CS110" s="222"/>
      <c r="CT110" s="222"/>
      <c r="CU110" s="222"/>
      <c r="CV110" s="222"/>
      <c r="CW110" s="236"/>
      <c r="CX110" s="236"/>
      <c r="CY110" s="220"/>
      <c r="CZ110" s="281"/>
      <c r="DB110" s="235" t="s">
        <v>416</v>
      </c>
      <c r="DC110" s="235"/>
      <c r="DD110" s="222"/>
      <c r="DE110" s="222"/>
      <c r="DF110" s="222"/>
      <c r="DG110" s="222"/>
      <c r="DH110" s="222"/>
      <c r="DI110" s="222"/>
      <c r="DJ110" s="222"/>
      <c r="DK110" s="222"/>
      <c r="DL110" s="236"/>
      <c r="DM110" s="236"/>
      <c r="DN110" s="220"/>
      <c r="DO110" s="281"/>
      <c r="DQ110" s="235" t="s">
        <v>427</v>
      </c>
      <c r="DR110" s="235"/>
      <c r="DS110" s="222"/>
      <c r="DT110" s="222"/>
      <c r="DU110" s="222"/>
      <c r="DV110" s="222"/>
      <c r="DW110" s="222"/>
      <c r="DX110" s="222"/>
      <c r="DY110" s="222"/>
      <c r="DZ110" s="222"/>
      <c r="EA110" s="236"/>
      <c r="EB110" s="236"/>
      <c r="EC110" s="220"/>
      <c r="ED110" s="281"/>
      <c r="EF110" s="235" t="s">
        <v>431</v>
      </c>
      <c r="EG110" s="235"/>
      <c r="EH110" s="222"/>
      <c r="EI110" s="222"/>
      <c r="EJ110" s="222"/>
      <c r="EK110" s="222"/>
      <c r="EL110" s="222"/>
      <c r="EM110" s="222"/>
      <c r="EN110" s="222"/>
      <c r="EO110" s="222"/>
      <c r="EP110" s="236"/>
      <c r="EQ110" s="236"/>
      <c r="ER110" s="220"/>
      <c r="ES110" s="281"/>
      <c r="EU110" s="235" t="s">
        <v>439</v>
      </c>
      <c r="EV110" s="235"/>
      <c r="EW110" s="222"/>
      <c r="EX110" s="222"/>
      <c r="EY110" s="222"/>
      <c r="EZ110" s="222"/>
      <c r="FA110" s="222"/>
      <c r="FB110" s="222"/>
      <c r="FC110" s="222"/>
      <c r="FD110" s="222"/>
      <c r="FE110" s="236"/>
      <c r="FF110" s="236"/>
      <c r="FG110" s="220"/>
      <c r="FH110" s="281"/>
      <c r="FJ110" s="235" t="s">
        <v>472</v>
      </c>
      <c r="FK110" s="235"/>
      <c r="FL110" s="222"/>
      <c r="FM110" s="222"/>
      <c r="FN110" s="222"/>
      <c r="FO110" s="222"/>
      <c r="FP110" s="222"/>
      <c r="FQ110" s="222"/>
      <c r="FR110" s="222"/>
      <c r="FS110" s="222"/>
      <c r="FT110" s="236"/>
      <c r="FU110" s="236"/>
      <c r="FV110" s="220"/>
      <c r="FW110" s="281"/>
      <c r="FY110" s="235" t="s">
        <v>473</v>
      </c>
      <c r="FZ110" s="235"/>
      <c r="GA110" s="222"/>
      <c r="GB110" s="222"/>
      <c r="GC110" s="222"/>
      <c r="GD110" s="222"/>
      <c r="GE110" s="222"/>
      <c r="GF110" s="222"/>
      <c r="GG110" s="222"/>
      <c r="GH110" s="222"/>
      <c r="GI110" s="236"/>
      <c r="GJ110" s="236"/>
      <c r="GK110" s="220"/>
      <c r="GL110" s="281"/>
      <c r="GN110" s="235" t="s">
        <v>219</v>
      </c>
      <c r="GO110" s="235"/>
      <c r="GP110" s="222"/>
      <c r="GQ110" s="222"/>
      <c r="GR110" s="222"/>
      <c r="GS110" s="222"/>
      <c r="GT110" s="222"/>
      <c r="GU110" s="222"/>
      <c r="GV110" s="222"/>
      <c r="GW110" s="222"/>
      <c r="GX110" s="236"/>
      <c r="GY110" s="236"/>
      <c r="GZ110" s="220"/>
      <c r="HA110" s="281"/>
      <c r="HC110" s="235" t="s">
        <v>219</v>
      </c>
      <c r="HD110" s="235"/>
      <c r="HE110" s="222"/>
      <c r="HF110" s="222"/>
      <c r="HG110" s="222"/>
      <c r="HH110" s="222"/>
      <c r="HI110" s="222"/>
      <c r="HJ110" s="222"/>
      <c r="HK110" s="222"/>
      <c r="HL110" s="222"/>
      <c r="HM110" s="236"/>
      <c r="HN110" s="236"/>
      <c r="HO110" s="220"/>
      <c r="HP110" s="281"/>
      <c r="HR110" s="235" t="s">
        <v>219</v>
      </c>
      <c r="HS110" s="235"/>
      <c r="HT110" s="222"/>
      <c r="HU110" s="222"/>
      <c r="HV110" s="222"/>
      <c r="HW110" s="222"/>
      <c r="HX110" s="222"/>
      <c r="HY110" s="222"/>
      <c r="HZ110" s="222"/>
      <c r="IA110" s="222"/>
      <c r="IB110" s="236"/>
      <c r="IC110" s="236"/>
      <c r="ID110" s="220"/>
      <c r="IE110" s="281"/>
      <c r="IG110" s="235" t="s">
        <v>219</v>
      </c>
      <c r="IH110" s="235"/>
      <c r="II110" s="222"/>
      <c r="IJ110" s="222"/>
      <c r="IK110" s="222"/>
      <c r="IL110" s="222"/>
      <c r="IM110" s="222"/>
      <c r="IN110" s="222"/>
      <c r="IO110" s="222"/>
      <c r="IP110" s="222"/>
      <c r="IQ110" s="236"/>
      <c r="IR110" s="236"/>
      <c r="IS110" s="220"/>
      <c r="IT110" s="281"/>
      <c r="IV110" s="235" t="s">
        <v>219</v>
      </c>
      <c r="IW110" s="235"/>
      <c r="IX110" s="222"/>
      <c r="IY110" s="222"/>
      <c r="IZ110" s="222"/>
      <c r="JA110" s="222"/>
      <c r="JB110" s="222"/>
      <c r="JC110" s="222"/>
      <c r="JD110" s="222"/>
      <c r="JE110" s="222"/>
      <c r="JF110" s="236"/>
      <c r="JG110" s="236"/>
      <c r="JH110" s="220"/>
      <c r="JI110" s="281"/>
    </row>
    <row r="111" spans="1:269">
      <c r="A111" s="85" t="s">
        <v>221</v>
      </c>
      <c r="B111" s="237"/>
      <c r="C111" s="234" t="s">
        <v>222</v>
      </c>
      <c r="D111" s="218"/>
      <c r="E111" s="218"/>
      <c r="F111" s="218"/>
      <c r="G111" s="218"/>
      <c r="H111" s="218"/>
      <c r="I111" s="218"/>
      <c r="J111" s="234" t="s">
        <v>223</v>
      </c>
      <c r="K111" s="238"/>
      <c r="L111" s="239"/>
      <c r="M111" s="217"/>
      <c r="N111" s="217"/>
      <c r="P111" s="278" t="s">
        <v>221</v>
      </c>
      <c r="Q111" s="237"/>
      <c r="R111" s="234" t="s">
        <v>222</v>
      </c>
      <c r="S111" s="218"/>
      <c r="T111" s="218"/>
      <c r="U111" s="218"/>
      <c r="V111" s="218"/>
      <c r="W111" s="218"/>
      <c r="X111" s="218"/>
      <c r="Y111" s="234" t="s">
        <v>223</v>
      </c>
      <c r="Z111" s="238"/>
      <c r="AA111" s="239"/>
      <c r="AB111" s="217"/>
      <c r="AC111" s="139"/>
      <c r="AE111" s="278" t="s">
        <v>221</v>
      </c>
      <c r="AF111" s="237"/>
      <c r="AG111" s="234" t="s">
        <v>222</v>
      </c>
      <c r="AH111" s="218"/>
      <c r="AI111" s="218"/>
      <c r="AJ111" s="218"/>
      <c r="AK111" s="218"/>
      <c r="AL111" s="218"/>
      <c r="AM111" s="218"/>
      <c r="AN111" s="234" t="s">
        <v>223</v>
      </c>
      <c r="AO111" s="238"/>
      <c r="AP111" s="239"/>
      <c r="AQ111" s="217"/>
      <c r="AR111" s="139"/>
      <c r="AT111" s="278" t="s">
        <v>221</v>
      </c>
      <c r="AU111" s="237"/>
      <c r="AV111" s="234" t="s">
        <v>222</v>
      </c>
      <c r="AW111" s="218"/>
      <c r="AX111" s="218"/>
      <c r="AY111" s="218"/>
      <c r="AZ111" s="218"/>
      <c r="BA111" s="218"/>
      <c r="BB111" s="218"/>
      <c r="BC111" s="234" t="s">
        <v>223</v>
      </c>
      <c r="BD111" s="238"/>
      <c r="BE111" s="239"/>
      <c r="BF111" s="217"/>
      <c r="BG111" s="139"/>
      <c r="BI111" s="278" t="s">
        <v>221</v>
      </c>
      <c r="BJ111" s="237"/>
      <c r="BK111" s="234" t="s">
        <v>222</v>
      </c>
      <c r="BL111" s="218"/>
      <c r="BM111" s="218"/>
      <c r="BN111" s="218"/>
      <c r="BO111" s="218"/>
      <c r="BP111" s="218"/>
      <c r="BQ111" s="218"/>
      <c r="BR111" s="234" t="s">
        <v>223</v>
      </c>
      <c r="BS111" s="238"/>
      <c r="BT111" s="239"/>
      <c r="BU111" s="217"/>
      <c r="BV111" s="139"/>
      <c r="BX111" s="278" t="s">
        <v>221</v>
      </c>
      <c r="BY111" s="237"/>
      <c r="BZ111" s="234" t="s">
        <v>222</v>
      </c>
      <c r="CA111" s="218"/>
      <c r="CB111" s="218"/>
      <c r="CC111" s="218"/>
      <c r="CD111" s="218"/>
      <c r="CE111" s="218"/>
      <c r="CF111" s="218"/>
      <c r="CG111" s="234" t="s">
        <v>223</v>
      </c>
      <c r="CH111" s="238"/>
      <c r="CI111" s="239"/>
      <c r="CJ111" s="217"/>
      <c r="CK111" s="139"/>
      <c r="CM111" s="278" t="s">
        <v>221</v>
      </c>
      <c r="CN111" s="237"/>
      <c r="CO111" s="234" t="s">
        <v>222</v>
      </c>
      <c r="CP111" s="218"/>
      <c r="CQ111" s="218"/>
      <c r="CR111" s="218"/>
      <c r="CS111" s="218"/>
      <c r="CT111" s="218"/>
      <c r="CU111" s="218"/>
      <c r="CV111" s="234" t="s">
        <v>223</v>
      </c>
      <c r="CW111" s="238"/>
      <c r="CX111" s="239"/>
      <c r="CY111" s="217"/>
      <c r="CZ111" s="139"/>
      <c r="DB111" s="278" t="s">
        <v>221</v>
      </c>
      <c r="DC111" s="237"/>
      <c r="DD111" s="234" t="s">
        <v>222</v>
      </c>
      <c r="DE111" s="218"/>
      <c r="DF111" s="218"/>
      <c r="DG111" s="218"/>
      <c r="DH111" s="218"/>
      <c r="DI111" s="218"/>
      <c r="DJ111" s="218"/>
      <c r="DK111" s="234" t="s">
        <v>223</v>
      </c>
      <c r="DL111" s="238"/>
      <c r="DM111" s="239"/>
      <c r="DN111" s="217"/>
      <c r="DO111" s="139"/>
      <c r="DQ111" s="278" t="s">
        <v>221</v>
      </c>
      <c r="DR111" s="237"/>
      <c r="DS111" s="234" t="s">
        <v>222</v>
      </c>
      <c r="DT111" s="218"/>
      <c r="DU111" s="218"/>
      <c r="DV111" s="218"/>
      <c r="DW111" s="218"/>
      <c r="DX111" s="218"/>
      <c r="DY111" s="218"/>
      <c r="DZ111" s="234" t="s">
        <v>223</v>
      </c>
      <c r="EA111" s="238"/>
      <c r="EB111" s="239"/>
      <c r="EC111" s="217"/>
      <c r="ED111" s="139"/>
      <c r="EF111" s="278" t="s">
        <v>221</v>
      </c>
      <c r="EG111" s="237"/>
      <c r="EH111" s="234" t="s">
        <v>222</v>
      </c>
      <c r="EI111" s="218"/>
      <c r="EJ111" s="218"/>
      <c r="EK111" s="218"/>
      <c r="EL111" s="218"/>
      <c r="EM111" s="218"/>
      <c r="EN111" s="218"/>
      <c r="EO111" s="234" t="s">
        <v>223</v>
      </c>
      <c r="EP111" s="238"/>
      <c r="EQ111" s="239"/>
      <c r="ER111" s="217"/>
      <c r="ES111" s="139"/>
      <c r="EU111" s="278" t="s">
        <v>221</v>
      </c>
      <c r="EV111" s="237"/>
      <c r="EW111" s="234" t="s">
        <v>222</v>
      </c>
      <c r="EX111" s="218"/>
      <c r="EY111" s="218"/>
      <c r="EZ111" s="218"/>
      <c r="FA111" s="218"/>
      <c r="FB111" s="218"/>
      <c r="FC111" s="218"/>
      <c r="FD111" s="234" t="s">
        <v>223</v>
      </c>
      <c r="FE111" s="238"/>
      <c r="FF111" s="239"/>
      <c r="FG111" s="217"/>
      <c r="FH111" s="139"/>
      <c r="FJ111" s="278" t="s">
        <v>221</v>
      </c>
      <c r="FK111" s="237"/>
      <c r="FL111" s="234" t="s">
        <v>222</v>
      </c>
      <c r="FM111" s="218"/>
      <c r="FN111" s="218"/>
      <c r="FO111" s="218"/>
      <c r="FP111" s="218"/>
      <c r="FQ111" s="218"/>
      <c r="FR111" s="218"/>
      <c r="FS111" s="234" t="s">
        <v>223</v>
      </c>
      <c r="FT111" s="238"/>
      <c r="FU111" s="239"/>
      <c r="FV111" s="217"/>
      <c r="FW111" s="139"/>
      <c r="FY111" s="278" t="s">
        <v>221</v>
      </c>
      <c r="FZ111" s="237"/>
      <c r="GA111" s="234" t="s">
        <v>222</v>
      </c>
      <c r="GB111" s="218"/>
      <c r="GC111" s="218"/>
      <c r="GD111" s="218"/>
      <c r="GE111" s="218"/>
      <c r="GF111" s="218"/>
      <c r="GG111" s="218"/>
      <c r="GH111" s="234" t="s">
        <v>223</v>
      </c>
      <c r="GI111" s="238"/>
      <c r="GJ111" s="239"/>
      <c r="GK111" s="217"/>
      <c r="GL111" s="139"/>
      <c r="GN111" s="278" t="s">
        <v>221</v>
      </c>
      <c r="GO111" s="237"/>
      <c r="GP111" s="234" t="s">
        <v>222</v>
      </c>
      <c r="GQ111" s="218"/>
      <c r="GR111" s="218"/>
      <c r="GS111" s="218"/>
      <c r="GT111" s="218"/>
      <c r="GU111" s="218"/>
      <c r="GV111" s="218"/>
      <c r="GW111" s="234" t="s">
        <v>223</v>
      </c>
      <c r="GX111" s="238"/>
      <c r="GY111" s="239"/>
      <c r="GZ111" s="217"/>
      <c r="HA111" s="139"/>
      <c r="HC111" s="278" t="s">
        <v>221</v>
      </c>
      <c r="HD111" s="237"/>
      <c r="HE111" s="234" t="s">
        <v>222</v>
      </c>
      <c r="HF111" s="218"/>
      <c r="HG111" s="218"/>
      <c r="HH111" s="218"/>
      <c r="HI111" s="218"/>
      <c r="HJ111" s="218"/>
      <c r="HK111" s="218"/>
      <c r="HL111" s="234" t="s">
        <v>223</v>
      </c>
      <c r="HM111" s="238"/>
      <c r="HN111" s="239"/>
      <c r="HO111" s="217"/>
      <c r="HP111" s="139"/>
      <c r="HR111" s="278" t="s">
        <v>221</v>
      </c>
      <c r="HS111" s="237"/>
      <c r="HT111" s="234" t="s">
        <v>222</v>
      </c>
      <c r="HU111" s="218"/>
      <c r="HV111" s="218"/>
      <c r="HW111" s="218"/>
      <c r="HX111" s="218"/>
      <c r="HY111" s="218"/>
      <c r="HZ111" s="218"/>
      <c r="IA111" s="234" t="s">
        <v>223</v>
      </c>
      <c r="IB111" s="238"/>
      <c r="IC111" s="239"/>
      <c r="ID111" s="217"/>
      <c r="IE111" s="139"/>
      <c r="IG111" s="278" t="s">
        <v>221</v>
      </c>
      <c r="IH111" s="237"/>
      <c r="II111" s="234" t="s">
        <v>222</v>
      </c>
      <c r="IJ111" s="218"/>
      <c r="IK111" s="218"/>
      <c r="IL111" s="218"/>
      <c r="IM111" s="218"/>
      <c r="IN111" s="218"/>
      <c r="IO111" s="218"/>
      <c r="IP111" s="234" t="s">
        <v>223</v>
      </c>
      <c r="IQ111" s="238"/>
      <c r="IR111" s="239"/>
      <c r="IS111" s="217"/>
      <c r="IT111" s="139"/>
      <c r="IV111" s="278" t="s">
        <v>221</v>
      </c>
      <c r="IW111" s="237"/>
      <c r="IX111" s="234" t="s">
        <v>222</v>
      </c>
      <c r="IY111" s="218"/>
      <c r="IZ111" s="218"/>
      <c r="JA111" s="218"/>
      <c r="JB111" s="218"/>
      <c r="JC111" s="218"/>
      <c r="JD111" s="218"/>
      <c r="JE111" s="234" t="s">
        <v>223</v>
      </c>
      <c r="JF111" s="238"/>
      <c r="JG111" s="239"/>
      <c r="JH111" s="217"/>
      <c r="JI111" s="139"/>
    </row>
    <row r="112" spans="1:269" s="139" customFormat="1">
      <c r="A112" s="279" t="str">
        <f>INDEX($A$2:$A$108,MATCH(1,INDEX(($K$2:$K$108=$B112)*ISNA(MATCH($A$1:$A$108,$C$1:P99,0)),0),0))</f>
        <v>Pin to Rest</v>
      </c>
      <c r="B112" s="279">
        <f>LARGE($K$2:$K$107,ROWS(D$2:D2))</f>
        <v>315</v>
      </c>
      <c r="C112" s="489" t="str">
        <f>INDEX($A$2:$A$108,MATCH(1,INDEX(($H$2:$H$108=$F112)*ISNA(MATCH($A$1:$A$108,$C$1:$C2,0)),0),0))</f>
        <v>Lucky 13</v>
      </c>
      <c r="D112" s="490"/>
      <c r="E112" s="490"/>
      <c r="F112" s="505">
        <f>LARGE($L$1:$L$108,ROWS(D$2:D2))</f>
        <v>1291</v>
      </c>
      <c r="G112" s="505"/>
      <c r="H112" s="505"/>
      <c r="I112" s="285"/>
      <c r="J112" s="286" t="str">
        <f>INDEX($A$2:$A$108,MATCH(1,INDEX(($G$2:$G$108=$L112)*ISNA(MATCH($A$2:$A$108,$C$1:$C2,0)),0),0))</f>
        <v>Mark Ricci</v>
      </c>
      <c r="K112" s="287"/>
      <c r="L112" s="506">
        <f>LARGE($G$1:$G$108,ROWS(D$2:D2))</f>
        <v>712</v>
      </c>
      <c r="M112" s="507"/>
      <c r="P112" s="283" t="str">
        <f>INDEX(P2:P108,MATCH(1,INDEX((Z2:Z108=Q112)*ISNA(MATCH(P1:P108,R1:PT99,0)),0),0))</f>
        <v>Lucky 13</v>
      </c>
      <c r="Q112" s="284">
        <f>LARGE(Z2:Z107,ROWS(S$2:S2))</f>
        <v>283</v>
      </c>
      <c r="R112" s="489" t="str">
        <f>INDEX(P2:P108,MATCH(1,INDEX((W2:W108=U112)*ISNA(MATCH(P1:P108,$C$1:$C2,0)),0),0))</f>
        <v>Lucky 13</v>
      </c>
      <c r="S112" s="490"/>
      <c r="T112" s="490"/>
      <c r="U112" s="505">
        <f>LARGE(AA1:AA108,ROWS(S$2:S2))</f>
        <v>1306</v>
      </c>
      <c r="V112" s="505"/>
      <c r="W112" s="505"/>
      <c r="X112" s="285"/>
      <c r="Y112" s="286" t="str">
        <f>INDEX(P2:P108,MATCH(1,INDEX((V2:V108=$AA112)*ISNA(MATCH(P2:P108,$C$1:$C2,0)),0),0))</f>
        <v>Nick Norcross</v>
      </c>
      <c r="Z112" s="288"/>
      <c r="AA112" s="506">
        <f>LARGE(V1:V108,ROWS(S$2:S2))</f>
        <v>714</v>
      </c>
      <c r="AB112" s="507"/>
      <c r="AE112" s="283" t="str">
        <f>INDEX(AE2:AE108,MATCH(1,INDEX((AO2:AO108=AF112)*ISNA(MATCH(AE1:AE108,AG1:QI99,0)),0),0))</f>
        <v>Lucky 13</v>
      </c>
      <c r="AF112" s="284">
        <f>LARGE(AO2:AO107,ROWS(AH$2:AH2))</f>
        <v>303</v>
      </c>
      <c r="AG112" s="489" t="str">
        <f>INDEX(AE2:AE108,MATCH(1,INDEX((AL2:AL108=AJ112)*ISNA(MATCH(AE1:AE108,$C$1:$C2,0)),0),0))</f>
        <v>Lucky 13</v>
      </c>
      <c r="AH112" s="490"/>
      <c r="AI112" s="490"/>
      <c r="AJ112" s="505">
        <f>LARGE(AP1:AP108,ROWS(AH$2:AH2))</f>
        <v>1368</v>
      </c>
      <c r="AK112" s="505"/>
      <c r="AL112" s="505"/>
      <c r="AM112" s="285"/>
      <c r="AN112" s="286" t="str">
        <f>INDEX(AE2:AE108,MATCH(1,INDEX((AK2:AK108=$AP112)*ISNA(MATCH(AE2:AE108,$C$1:$C2,0)),0),0))</f>
        <v>Jonathan Boudreau</v>
      </c>
      <c r="AO112" s="288"/>
      <c r="AP112" s="506">
        <f>LARGE(AK1:AK108,ROWS(AH$2:AH2))</f>
        <v>724</v>
      </c>
      <c r="AQ112" s="507"/>
      <c r="AT112" s="283" t="str">
        <f>INDEX(AT2:AT108,MATCH(1,INDEX((BD2:BD108=AU112)*ISNA(MATCH(AT1:AT108,AV1:QX99,0)),0),0))</f>
        <v>No Name</v>
      </c>
      <c r="AU112" s="284">
        <f>LARGE(BD2:BD107,ROWS(AW$2:AW2))</f>
        <v>294</v>
      </c>
      <c r="AV112" s="489" t="str">
        <f>INDEX(AT2:AT108,MATCH(1,INDEX((BA2:BA108=AY112)*ISNA(MATCH(AT1:AT108,$C$1:$C2,0)),0),0))</f>
        <v>FrankFace</v>
      </c>
      <c r="AW112" s="490"/>
      <c r="AX112" s="490"/>
      <c r="AY112" s="505">
        <f>LARGE(BE1:BE108,ROWS(AW$2:AW2))</f>
        <v>1279</v>
      </c>
      <c r="AZ112" s="505"/>
      <c r="BA112" s="505"/>
      <c r="BB112" s="285"/>
      <c r="BC112" s="286" t="str">
        <f>INDEX(AT2:AT108,MATCH(1,INDEX((AZ2:AZ108=$BE112)*ISNA(MATCH(AT2:AT108,$C$1:$C2,0)),0),0))</f>
        <v>Mark Ricci</v>
      </c>
      <c r="BD112" s="288"/>
      <c r="BE112" s="506">
        <f>LARGE(AZ1:AZ108,ROWS(AW$2:AW2))</f>
        <v>668</v>
      </c>
      <c r="BF112" s="507"/>
      <c r="BI112" s="372" t="s">
        <v>355</v>
      </c>
      <c r="BJ112" s="284">
        <f>LARGE(BS2:BS107,ROWS(BL$2:BL2))</f>
        <v>289</v>
      </c>
      <c r="BK112" s="489" t="str">
        <f>INDEX(BI2:BI108,MATCH(1,INDEX((BP2:BP108=BN112)*ISNA(MATCH(BI1:BI108,$C$1:$C2,0)),0),0))</f>
        <v>Lucky 13</v>
      </c>
      <c r="BL112" s="490"/>
      <c r="BM112" s="490"/>
      <c r="BN112" s="505">
        <f>LARGE(BT1:BT108,ROWS(BL$2:BL2))</f>
        <v>1246</v>
      </c>
      <c r="BO112" s="505"/>
      <c r="BP112" s="505"/>
      <c r="BQ112" s="285"/>
      <c r="BR112" s="286" t="str">
        <f>INDEX(BI2:BI108,MATCH(1,INDEX((BO2:BO108=$BT112)*ISNA(MATCH(BI2:BI108,$C$1:$C2,0)),0),0))</f>
        <v>Jonathan Boudreau</v>
      </c>
      <c r="BS112" s="288"/>
      <c r="BT112" s="506">
        <f>LARGE(BO1:BO108,ROWS(BL$2:BL2))</f>
        <v>661</v>
      </c>
      <c r="BU112" s="507"/>
      <c r="BX112" s="283" t="str">
        <f>INDEX(BX2:BX108,MATCH(1,INDEX((CH2:CH108=BY112)*ISNA(MATCH(BX1:BX108,BZ1:SB99,0)),0),0))</f>
        <v>Doomsday Machine</v>
      </c>
      <c r="BY112" s="284">
        <f>LARGE(CH2:CH107,ROWS(CA$2:CA2))</f>
        <v>289</v>
      </c>
      <c r="BZ112" s="489" t="str">
        <f>INDEX(BX2:BX108,MATCH(1,INDEX((CE2:CE108=CC112)*ISNA(MATCH(BX1:BX108,$C$1:$C2,0)),0),0))</f>
        <v>Doomsday Machine</v>
      </c>
      <c r="CA112" s="490"/>
      <c r="CB112" s="490"/>
      <c r="CC112" s="505">
        <f>LARGE(CI1:CI108,ROWS(CA$2:CA2))</f>
        <v>1307</v>
      </c>
      <c r="CD112" s="505"/>
      <c r="CE112" s="505"/>
      <c r="CF112" s="285"/>
      <c r="CG112" s="286" t="str">
        <f>INDEX(BX2:BX108,MATCH(1,INDEX((CD2:CD108=$CI112)*ISNA(MATCH(BX2:BX108,$C$1:$C2,0)),0),0))</f>
        <v>Keith Beaupre (S)</v>
      </c>
      <c r="CH112" s="288"/>
      <c r="CI112" s="506">
        <f>LARGE(CD1:CD108,ROWS(CA$2:CA2))</f>
        <v>697</v>
      </c>
      <c r="CJ112" s="507"/>
      <c r="CM112" s="283" t="str">
        <f>INDEX(CM2:CM108,MATCH(1,INDEX((CW2:CW108=CN112)*ISNA(MATCH(CM1:CM108,CO1:SQ99,0)),0),0))</f>
        <v>Beast Mode</v>
      </c>
      <c r="CN112" s="284">
        <f>LARGE(CW2:CW107,ROWS(CP$2:CP2))</f>
        <v>311</v>
      </c>
      <c r="CO112" s="489" t="str">
        <f>INDEX(CM2:CM108,MATCH(1,INDEX((CT2:CT108=CR112)*ISNA(MATCH(CM1:CM108,$C$1:$C2,0)),0),0))</f>
        <v>Lucky 13</v>
      </c>
      <c r="CP112" s="490"/>
      <c r="CQ112" s="490"/>
      <c r="CR112" s="505">
        <f>LARGE(CX1:CX108,ROWS(CP$2:CP2))</f>
        <v>1286</v>
      </c>
      <c r="CS112" s="505"/>
      <c r="CT112" s="505"/>
      <c r="CU112" s="285"/>
      <c r="CV112" s="286" t="str">
        <f>INDEX(CM2:CM108,MATCH(1,INDEX((CS2:CS108=$CX112)*ISNA(MATCH(CM2:CM108,$C$1:$C2,0)),0),0))</f>
        <v>Brian Fournier</v>
      </c>
      <c r="CW112" s="288"/>
      <c r="CX112" s="506">
        <f>LARGE(CS1:CS108,ROWS(CP$2:CP2))</f>
        <v>681</v>
      </c>
      <c r="CY112" s="507"/>
      <c r="DB112" s="283" t="str">
        <f>INDEX(DB2:DB108,MATCH(1,INDEX((DL2:DL108=DC112)*ISNA(MATCH(DB1:DB108,DD1:TF99,0)),0),0))</f>
        <v>Monte Carlo</v>
      </c>
      <c r="DC112" s="284">
        <f>LARGE(DL2:DL107,ROWS(DE$2:DE2))</f>
        <v>295</v>
      </c>
      <c r="DD112" s="489" t="str">
        <f>INDEX(DB2:DB108,MATCH(1,INDEX((DI2:DI108=DG112)*ISNA(MATCH(DB1:DB108,$C$1:$C2,0)),0),0))</f>
        <v>Lucky 13</v>
      </c>
      <c r="DE112" s="490"/>
      <c r="DF112" s="490"/>
      <c r="DG112" s="505">
        <f>LARGE(DM1:DM108,ROWS(DE$2:DE2))</f>
        <v>1279</v>
      </c>
      <c r="DH112" s="505"/>
      <c r="DI112" s="505"/>
      <c r="DJ112" s="285"/>
      <c r="DK112" s="286" t="str">
        <f>INDEX(DB2:DB108,MATCH(1,INDEX((DH2:DH108=$DM112)*ISNA(MATCH(DB2:DB108,$C$1:$C2,0)),0),0))</f>
        <v>Sam Dagostino</v>
      </c>
      <c r="DL112" s="288"/>
      <c r="DM112" s="506">
        <f>LARGE(DH1:DH108,ROWS(DE$2:DE2))</f>
        <v>686</v>
      </c>
      <c r="DN112" s="507"/>
      <c r="DQ112" s="283" t="str">
        <f>INDEX(DQ2:DQ108,MATCH(1,INDEX((EA2:EA108=DR112)*ISNA(MATCH(DQ1:DQ108,DS1:TU99,0)),0),0))</f>
        <v>Pin to Rest</v>
      </c>
      <c r="DR112" s="284">
        <f>LARGE(EA2:EA107,ROWS(DT$2:DT2))</f>
        <v>282</v>
      </c>
      <c r="DS112" s="489" t="str">
        <f>INDEX(DQ2:DQ108,MATCH(1,INDEX((DX2:DX108=DV112)*ISNA(MATCH(DQ1:DQ108,$C$1:$C2,0)),0),0))</f>
        <v>Lucky 13</v>
      </c>
      <c r="DT112" s="490"/>
      <c r="DU112" s="490"/>
      <c r="DV112" s="505">
        <f>LARGE(EB1:EB108,ROWS(DT$2:DT2))</f>
        <v>1272</v>
      </c>
      <c r="DW112" s="505"/>
      <c r="DX112" s="505"/>
      <c r="DY112" s="285"/>
      <c r="DZ112" s="286" t="str">
        <f>INDEX(DQ2:DQ108,MATCH(1,INDEX((DW2:DW108=$EB112)*ISNA(MATCH(DQ2:DQ108,$C$1:$C2,0)),0),0))</f>
        <v>Jonathan Boudreau</v>
      </c>
      <c r="EA112" s="288"/>
      <c r="EB112" s="506">
        <f>LARGE(DW1:DW108,ROWS(DT$2:DT2))</f>
        <v>690</v>
      </c>
      <c r="EC112" s="507"/>
      <c r="EF112" s="283" t="str">
        <f>INDEX(EF2:EF108,MATCH(1,INDEX((EP2:EP108=EG112)*ISNA(MATCH(EF1:EF108,EH1:UJ99,0)),0),0))</f>
        <v>Lucky 13</v>
      </c>
      <c r="EG112" s="284">
        <f>LARGE(EP2:EP107,ROWS(EI$2:EI2))</f>
        <v>290</v>
      </c>
      <c r="EH112" s="489" t="str">
        <f>INDEX(EF2:EF108,MATCH(1,INDEX((EM2:EM108=EK112)*ISNA(MATCH(EF1:EF108,$C$1:$C2,0)),0),0))</f>
        <v>Pin to Rest</v>
      </c>
      <c r="EI112" s="490"/>
      <c r="EJ112" s="490"/>
      <c r="EK112" s="505">
        <f>LARGE(EQ1:EQ108,ROWS(EI$2:EI2))</f>
        <v>1243</v>
      </c>
      <c r="EL112" s="505"/>
      <c r="EM112" s="505"/>
      <c r="EN112" s="285"/>
      <c r="EO112" s="286" t="str">
        <f>INDEX(EF2:EF108,MATCH(1,INDEX((EL2:EL108=$EQ112)*ISNA(MATCH(EF2:EF108,$C$1:$C2,0)),0),0))</f>
        <v>Jonathan Boudreau</v>
      </c>
      <c r="EP112" s="288"/>
      <c r="EQ112" s="506">
        <f>LARGE(EL1:EL108,ROWS(EI$2:EI2))</f>
        <v>653</v>
      </c>
      <c r="ER112" s="507"/>
      <c r="EU112" s="283" t="str">
        <f>INDEX(EU2:EU108,MATCH(1,INDEX((FE2:FE108=EV112)*ISNA(MATCH(EU1:EU108,EW1:UY99,0)),0),0))</f>
        <v>Beast Mode</v>
      </c>
      <c r="EV112" s="284">
        <f>LARGE(FE2:FE107,ROWS(EX$2:EX2))</f>
        <v>305</v>
      </c>
      <c r="EW112" s="489" t="str">
        <f>INDEX(EU2:EU108,MATCH(1,INDEX((FB2:FB108=EZ112)*ISNA(MATCH(EU1:EU108,$C$1:$C2,0)),0),0))</f>
        <v>Pin to Rest</v>
      </c>
      <c r="EX112" s="490"/>
      <c r="EY112" s="490"/>
      <c r="EZ112" s="505">
        <f>LARGE(FF1:FF108,ROWS(EX$2:EX2))</f>
        <v>1307</v>
      </c>
      <c r="FA112" s="505"/>
      <c r="FB112" s="505"/>
      <c r="FC112" s="285"/>
      <c r="FD112" s="286" t="str">
        <f>INDEX(EU2:EU108,MATCH(1,INDEX((FA2:FA108=$FF112)*ISNA(MATCH(EU2:EU108,$C$1:$C2,0)),0),0))</f>
        <v>Tony Iannuzzi (p)</v>
      </c>
      <c r="FE112" s="288"/>
      <c r="FF112" s="506">
        <f>LARGE(FA1:FA108,ROWS(EX$2:EX2))</f>
        <v>737</v>
      </c>
      <c r="FG112" s="507"/>
      <c r="FJ112" s="283" t="str">
        <f>INDEX(FJ2:FJ108,MATCH(1,INDEX((FT2:FT108=FK112)*ISNA(MATCH(FJ1:FJ108,FL1:VN99,0)),0),0))</f>
        <v>Money Train</v>
      </c>
      <c r="FK112" s="284">
        <f>LARGE(FT2:FT107,ROWS(FM$2:FM2))</f>
        <v>275</v>
      </c>
      <c r="FL112" s="489" t="str">
        <f>INDEX(FJ2:FJ108,MATCH(1,INDEX((FQ2:FQ108=FO112)*ISNA(MATCH(FJ1:FJ108,$C$1:$C2,0)),0),0))</f>
        <v>Wiley Veterans</v>
      </c>
      <c r="FM112" s="490"/>
      <c r="FN112" s="490"/>
      <c r="FO112" s="505">
        <f>LARGE(FU1:FU108,ROWS(FM$2:FM2))</f>
        <v>1270</v>
      </c>
      <c r="FP112" s="505"/>
      <c r="FQ112" s="505"/>
      <c r="FR112" s="285"/>
      <c r="FS112" s="286" t="str">
        <f>INDEX(FJ2:FJ108,MATCH(1,INDEX((FP2:FP108=$FU112)*ISNA(MATCH(FJ2:FJ108,$C$1:$C2,0)),0),0))</f>
        <v>Jonathan Boudreau</v>
      </c>
      <c r="FT112" s="288"/>
      <c r="FU112" s="506">
        <f>LARGE(FP1:FP108,ROWS(FM$2:FM2))</f>
        <v>655</v>
      </c>
      <c r="FV112" s="507"/>
      <c r="FY112" s="283" t="str">
        <f>INDEX(FY2:FY108,MATCH(1,INDEX((GI2:GI108=FZ112)*ISNA(MATCH(FY1:FY108,GA1:WC99,0)),0),0))</f>
        <v>FrankFace</v>
      </c>
      <c r="FZ112" s="284">
        <f>LARGE(GI2:GI107,ROWS(GB$2:GB2))</f>
        <v>292</v>
      </c>
      <c r="GA112" s="489" t="str">
        <f>INDEX(FY2:FY108,MATCH(1,INDEX((GF2:GF108=GD112)*ISNA(MATCH(FY1:FY108,$C$1:$C2,0)),0),0))</f>
        <v>FrankFace</v>
      </c>
      <c r="GB112" s="490"/>
      <c r="GC112" s="490"/>
      <c r="GD112" s="505">
        <f>LARGE(GJ1:GJ108,ROWS(GB$2:GB2))</f>
        <v>1308</v>
      </c>
      <c r="GE112" s="505"/>
      <c r="GF112" s="505"/>
      <c r="GG112" s="285"/>
      <c r="GH112" s="286" t="str">
        <f>INDEX(FY2:FY108,MATCH(1,INDEX((GE2:GE108=$GJ112)*ISNA(MATCH(FY2:FY108,$C$1:$C2,0)),0),0))</f>
        <v>Brian Fournier</v>
      </c>
      <c r="GI112" s="288"/>
      <c r="GJ112" s="506">
        <f>LARGE(GE1:GE108,ROWS(GB$2:GB2))</f>
        <v>701</v>
      </c>
      <c r="GK112" s="507"/>
      <c r="GN112" s="283" t="str">
        <f>INDEX(GN2:GN108,MATCH(1,INDEX((GX2:GX108=GO112)*ISNA(MATCH(GN1:GN108,GP1:WR99,0)),0),0))</f>
        <v>Wiley Veterans</v>
      </c>
      <c r="GO112" s="284">
        <f>LARGE(GX2:GX107,ROWS(GQ$2:GQ2))</f>
        <v>0</v>
      </c>
      <c r="GP112" s="489" t="str">
        <f>INDEX(GN2:GN108,MATCH(1,INDEX((GU2:GU108=GS112)*ISNA(MATCH(GN1:GN108,$C$1:$C2,0)),0),0))</f>
        <v>Wiley Veterans</v>
      </c>
      <c r="GQ112" s="490"/>
      <c r="GR112" s="490"/>
      <c r="GS112" s="505">
        <f>LARGE(GY1:GY108,ROWS(GQ$2:GQ2))</f>
        <v>0</v>
      </c>
      <c r="GT112" s="505"/>
      <c r="GU112" s="505"/>
      <c r="GV112" s="285"/>
      <c r="GW112" s="286" t="e">
        <f>INDEX(GN2:GN108,MATCH(1,INDEX((GT2:GT108=$AA112)*ISNA(MATCH(GN2:GN108,$C$1:$C2,0)),0),0))</f>
        <v>#N/A</v>
      </c>
      <c r="GX112" s="288"/>
      <c r="GY112" s="506">
        <f>LARGE(GT1:GT108,ROWS(GQ$2:GQ2))</f>
        <v>0</v>
      </c>
      <c r="GZ112" s="507"/>
      <c r="HC112" s="283" t="str">
        <f>INDEX(HC2:HC108,MATCH(1,INDEX((HM2:HM108=HD112)*ISNA(MATCH(HC1:HC108,HE1:XG99,0)),0),0))</f>
        <v>Wiley Veterans</v>
      </c>
      <c r="HD112" s="284">
        <f>LARGE(HM2:HM107,ROWS(HF$2:HF2))</f>
        <v>0</v>
      </c>
      <c r="HE112" s="489" t="str">
        <f>INDEX(HC2:HC108,MATCH(1,INDEX((HJ2:HJ108=HH112)*ISNA(MATCH(HC1:HC108,$C$1:$C2,0)),0),0))</f>
        <v>Wiley Veterans</v>
      </c>
      <c r="HF112" s="490"/>
      <c r="HG112" s="490"/>
      <c r="HH112" s="505">
        <f>LARGE(HN1:HN108,ROWS(HF$2:HF2))</f>
        <v>0</v>
      </c>
      <c r="HI112" s="505"/>
      <c r="HJ112" s="505"/>
      <c r="HK112" s="285"/>
      <c r="HL112" s="286" t="e">
        <f>INDEX(HC2:HC108,MATCH(1,INDEX((HI2:HI108=$AA112)*ISNA(MATCH(HC2:HC108,$C$1:$C2,0)),0),0))</f>
        <v>#N/A</v>
      </c>
      <c r="HM112" s="288"/>
      <c r="HN112" s="506">
        <f>LARGE(HI1:HI108,ROWS(HF$2:HF2))</f>
        <v>0</v>
      </c>
      <c r="HO112" s="507"/>
      <c r="HR112" s="283" t="str">
        <f>INDEX(HR2:HR108,MATCH(1,INDEX((IB2:IB108=HS112)*ISNA(MATCH(HR1:HR108,HT1:XV99,0)),0),0))</f>
        <v>Wiley Veterans</v>
      </c>
      <c r="HS112" s="284">
        <f>LARGE(IB2:IB107,ROWS(HU$2:HU2))</f>
        <v>0</v>
      </c>
      <c r="HT112" s="489" t="str">
        <f>INDEX(HR2:HR108,MATCH(1,INDEX((HY2:HY108=HW112)*ISNA(MATCH(HR1:HR108,$C$1:$C2,0)),0),0))</f>
        <v>Wiley Veterans</v>
      </c>
      <c r="HU112" s="490"/>
      <c r="HV112" s="490"/>
      <c r="HW112" s="505">
        <f>LARGE(IC1:IC108,ROWS(HU$2:HU2))</f>
        <v>0</v>
      </c>
      <c r="HX112" s="505"/>
      <c r="HY112" s="505"/>
      <c r="HZ112" s="285"/>
      <c r="IA112" s="286" t="e">
        <f>INDEX(HR2:HR108,MATCH(1,INDEX((HX2:HX108=$AA112)*ISNA(MATCH(HR2:HR108,$C$1:$C2,0)),0),0))</f>
        <v>#N/A</v>
      </c>
      <c r="IB112" s="288"/>
      <c r="IC112" s="506">
        <f>LARGE(HX1:HX108,ROWS(HU$2:HU2))</f>
        <v>0</v>
      </c>
      <c r="ID112" s="507"/>
      <c r="IG112" s="283" t="str">
        <f>INDEX(IG2:IG108,MATCH(1,INDEX((IQ2:IQ108=IH112)*ISNA(MATCH(IG1:IG108,II1:YK99,0)),0),0))</f>
        <v>Wiley Veterans</v>
      </c>
      <c r="IH112" s="284">
        <f>LARGE(IQ2:IQ107,ROWS(IJ$2:IJ2))</f>
        <v>0</v>
      </c>
      <c r="II112" s="489" t="str">
        <f>INDEX(IG2:IG108,MATCH(1,INDEX((IN2:IN108=IL112)*ISNA(MATCH(IG1:IG108,$C$1:$C2,0)),0),0))</f>
        <v>Wiley Veterans</v>
      </c>
      <c r="IJ112" s="490"/>
      <c r="IK112" s="490"/>
      <c r="IL112" s="505">
        <f>LARGE(IR1:IR108,ROWS(IJ$2:IJ2))</f>
        <v>0</v>
      </c>
      <c r="IM112" s="505"/>
      <c r="IN112" s="505"/>
      <c r="IO112" s="285"/>
      <c r="IP112" s="286" t="e">
        <f>INDEX(IG2:IG108,MATCH(1,INDEX((IM2:IM108=$AA112)*ISNA(MATCH(IG2:IG108,$C$1:$C2,0)),0),0))</f>
        <v>#N/A</v>
      </c>
      <c r="IQ112" s="288"/>
      <c r="IR112" s="506">
        <f>LARGE(IM1:IM108,ROWS(IJ$2:IJ2))</f>
        <v>0</v>
      </c>
      <c r="IS112" s="507"/>
      <c r="IV112" s="283" t="str">
        <f>INDEX(IV2:IV108,MATCH(1,INDEX((JF2:JF108=IW112)*ISNA(MATCH(IV1:IV108,IX1:YZ99,0)),0),0))</f>
        <v>Wiley Veterans</v>
      </c>
      <c r="IW112" s="284">
        <f>LARGE(JF2:JF107,ROWS(IY$2:IY2))</f>
        <v>0</v>
      </c>
      <c r="IX112" s="489" t="str">
        <f>INDEX(IV2:IV108,MATCH(1,INDEX((JC2:JC108=JA112)*ISNA(MATCH(IV1:IV108,$C$1:$C2,0)),0),0))</f>
        <v>Wiley Veterans</v>
      </c>
      <c r="IY112" s="490"/>
      <c r="IZ112" s="490"/>
      <c r="JA112" s="505">
        <f>LARGE(JG1:JG108,ROWS(IY$2:IY2))</f>
        <v>0</v>
      </c>
      <c r="JB112" s="505"/>
      <c r="JC112" s="505"/>
      <c r="JD112" s="285"/>
      <c r="JE112" s="286" t="e">
        <f>INDEX(IV2:IV108,MATCH(1,INDEX((JB2:JB108=$AA112)*ISNA(MATCH(IV2:IV108,$C$1:$C2,0)),0),0))</f>
        <v>#N/A</v>
      </c>
      <c r="JF112" s="288"/>
      <c r="JG112" s="506">
        <f>LARGE(JB1:JB108,ROWS(IY$2:IY2))</f>
        <v>0</v>
      </c>
      <c r="JH112" s="507"/>
    </row>
    <row r="113" spans="1:268" s="139" customFormat="1">
      <c r="A113" s="279" t="str">
        <f>INDEX($A$2:$A$108,MATCH(1,INDEX(($K$2:$K$108=$B113)*ISNA(MATCH($A$1:$A$108,$C$1:$C3,0)),0),0))</f>
        <v>No/Yes</v>
      </c>
      <c r="B113" s="279">
        <f>LARGE($K$2:$K$107,ROWS(D$2:D3))</f>
        <v>307</v>
      </c>
      <c r="C113" s="489" t="str">
        <f>INDEX($A$2:$A$108,MATCH(1,INDEX(($H$2:$H$108=$F113)*ISNA(MATCH($A$1:$A$108,$C$1:$C3,0)),0),0))</f>
        <v>No/Yes</v>
      </c>
      <c r="D113" s="490"/>
      <c r="E113" s="490"/>
      <c r="F113" s="505">
        <f>LARGE($L$1:$L$108,ROWS(D$2:D3))</f>
        <v>1270</v>
      </c>
      <c r="G113" s="505"/>
      <c r="H113" s="505"/>
      <c r="I113" s="285"/>
      <c r="J113" s="286" t="str">
        <f>INDEX($A$2:$A$108,MATCH(1,INDEX(($G$2:$G$108=$L113)*ISNA(MATCH($A$2:$A$108,$C$1:$C3,0)),0),0))</f>
        <v>Sam Dagostino</v>
      </c>
      <c r="K113" s="287"/>
      <c r="L113" s="506">
        <f>LARGE($G$1:$G$108,ROWS(D$2:D3))</f>
        <v>685</v>
      </c>
      <c r="M113" s="507"/>
      <c r="P113" s="283" t="str">
        <f t="shared" ref="P113:P116" si="358">INDEX(P3:P109,MATCH(1,INDEX((Z3:Z109=Q113)*ISNA(MATCH(P2:P109,R2:PT100,0)),0),0))</f>
        <v>SEXY</v>
      </c>
      <c r="Q113" s="284">
        <f>LARGE(Z3:Z108,ROWS(S$2:S3))</f>
        <v>278</v>
      </c>
      <c r="R113" s="489" t="str">
        <f>INDEX(P3:P109,MATCH(1,INDEX((W3:W109=U113)*ISNA(MATCH(P2:P109,$C$1:$C3,0)),0),0))</f>
        <v>No Name</v>
      </c>
      <c r="S113" s="490"/>
      <c r="T113" s="490"/>
      <c r="U113" s="505">
        <f>LARGE(AA2:AA109,ROWS(S$2:S3))</f>
        <v>1243</v>
      </c>
      <c r="V113" s="505"/>
      <c r="W113" s="505"/>
      <c r="X113" s="285"/>
      <c r="Y113" s="286" t="str">
        <f>INDEX(P3:P109,MATCH(1,INDEX((V3:V109=$AA113)*ISNA(MATCH(P3:P109,$C$1:$C3,0)),0),0))</f>
        <v>Tony Iannuzzi</v>
      </c>
      <c r="Z113" s="288"/>
      <c r="AA113" s="506">
        <f>LARGE(V2:V109,ROWS(S$2:S3))</f>
        <v>670</v>
      </c>
      <c r="AB113" s="507"/>
      <c r="AE113" s="283" t="str">
        <f t="shared" ref="AE113:AE116" si="359">INDEX(AE3:AE109,MATCH(1,INDEX((AO3:AO109=AF113)*ISNA(MATCH(AE2:AE109,AG2:QI100,0)),0),0))</f>
        <v>Pin to Rest</v>
      </c>
      <c r="AF113" s="284">
        <f>LARGE(AO3:AO108,ROWS(AH$2:AH3))</f>
        <v>279</v>
      </c>
      <c r="AG113" s="489" t="str">
        <f>INDEX(AE3:AE109,MATCH(1,INDEX((AL3:AL109=AJ113)*ISNA(MATCH(AE2:AE109,$C$1:$C3,0)),0),0))</f>
        <v>Pin to Rest</v>
      </c>
      <c r="AH113" s="490"/>
      <c r="AI113" s="490"/>
      <c r="AJ113" s="505">
        <f>LARGE(AP2:AP109,ROWS(AH$2:AH3))</f>
        <v>1321</v>
      </c>
      <c r="AK113" s="505"/>
      <c r="AL113" s="505"/>
      <c r="AM113" s="285"/>
      <c r="AN113" s="286" t="str">
        <f>INDEX(AE3:AE109,MATCH(1,INDEX((AK3:AK109=$AP113)*ISNA(MATCH(AE3:AE109,$C$1:$C3,0)),0),0))</f>
        <v>Sam Dagostino</v>
      </c>
      <c r="AO113" s="288"/>
      <c r="AP113" s="506">
        <f>LARGE(AK2:AK109,ROWS(AH$2:AH3))</f>
        <v>699</v>
      </c>
      <c r="AQ113" s="507"/>
      <c r="AT113" s="283" t="str">
        <f t="shared" ref="AT113:AT116" si="360">INDEX(AT3:AT109,MATCH(1,INDEX((BD3:BD109=AU113)*ISNA(MATCH(AT2:AT109,AV2:QX100,0)),0),0))</f>
        <v>Beast Mode</v>
      </c>
      <c r="AU113" s="284">
        <f>LARGE(BD3:BD108,ROWS(AW$2:AW3))</f>
        <v>282</v>
      </c>
      <c r="AV113" s="489" t="str">
        <f>INDEX(AT3:AT109,MATCH(1,INDEX((BA3:BA109=AY113)*ISNA(MATCH(AT2:AT109,$C$1:$C3,0)),0),0))</f>
        <v>Beast Mode</v>
      </c>
      <c r="AW113" s="490"/>
      <c r="AX113" s="490"/>
      <c r="AY113" s="505">
        <f>LARGE(BE2:BE109,ROWS(AW$2:AW3))</f>
        <v>1263</v>
      </c>
      <c r="AZ113" s="505"/>
      <c r="BA113" s="505"/>
      <c r="BB113" s="285"/>
      <c r="BC113" s="286" t="str">
        <f>INDEX(AT3:AT109,MATCH(1,INDEX((AZ3:AZ109=$BE113)*ISNA(MATCH(AT3:AT109,$C$1:$C3,0)),0),0))</f>
        <v>Frank DeLuca</v>
      </c>
      <c r="BD113" s="288"/>
      <c r="BE113" s="506">
        <f>LARGE(AZ2:AZ109,ROWS(AW$2:AW3))</f>
        <v>664</v>
      </c>
      <c r="BF113" s="507"/>
      <c r="BI113" s="283" t="str">
        <f t="shared" ref="BI113:BI116" si="361">INDEX(BI3:BI109,MATCH(1,INDEX((BS3:BS109=BJ113)*ISNA(MATCH(BI2:BI109,BK2:RM100,0)),0),0))</f>
        <v>Nonsense</v>
      </c>
      <c r="BJ113" s="284">
        <f>LARGE(BS3:BS108,ROWS(BL$2:BL3))</f>
        <v>289</v>
      </c>
      <c r="BK113" s="489" t="str">
        <f>INDEX(BI3:BI109,MATCH(1,INDEX((BP3:BP109=BN113)*ISNA(MATCH(BI2:BI109,$C$1:$C3,0)),0),0))</f>
        <v>Nothing</v>
      </c>
      <c r="BL113" s="490"/>
      <c r="BM113" s="490"/>
      <c r="BN113" s="505">
        <f>LARGE(BT2:BT109,ROWS(BL$2:BL3))</f>
        <v>1223</v>
      </c>
      <c r="BO113" s="505"/>
      <c r="BP113" s="505"/>
      <c r="BQ113" s="285"/>
      <c r="BR113" s="286" t="s">
        <v>83</v>
      </c>
      <c r="BS113" s="288"/>
      <c r="BT113" s="506">
        <f>LARGE(BO2:BO109,ROWS(BL$2:BL3))</f>
        <v>652</v>
      </c>
      <c r="BU113" s="507"/>
      <c r="BX113" s="283" t="str">
        <f t="shared" ref="BX113:BX115" si="362">INDEX(BX3:BX109,MATCH(1,INDEX((CH3:CH109=BY113)*ISNA(MATCH(BX2:BX109,BZ2:SB100,0)),0),0))</f>
        <v>Nothing</v>
      </c>
      <c r="BY113" s="284">
        <f>LARGE(CH3:CH108,ROWS(CA$2:CA3))</f>
        <v>285</v>
      </c>
      <c r="BZ113" s="489" t="str">
        <f>INDEX(BX3:BX109,MATCH(1,INDEX((CE3:CE109=CC113)*ISNA(MATCH(BX2:BX109,$C$1:$C3,0)),0),0))</f>
        <v>Nonsense</v>
      </c>
      <c r="CA113" s="490"/>
      <c r="CB113" s="490"/>
      <c r="CC113" s="505">
        <f>LARGE(CI2:CI109,ROWS(CA$2:CA3))</f>
        <v>1261</v>
      </c>
      <c r="CD113" s="505"/>
      <c r="CE113" s="505"/>
      <c r="CF113" s="285"/>
      <c r="CG113" s="286" t="str">
        <f>INDEX(BX3:BX109,MATCH(1,INDEX((CD3:CD109=$CI113)*ISNA(MATCH(BX3:BX109,$C$1:$C3,0)),0),0))</f>
        <v>Paul D'Antuono</v>
      </c>
      <c r="CH113" s="288"/>
      <c r="CI113" s="506">
        <f>LARGE(CD2:CD109,ROWS(CA$2:CA3))</f>
        <v>678</v>
      </c>
      <c r="CJ113" s="507"/>
      <c r="CM113" s="283" t="str">
        <f t="shared" ref="CM113:CM116" si="363">INDEX(CM3:CM109,MATCH(1,INDEX((CW3:CW109=CN113)*ISNA(MATCH(CM2:CM109,CO2:SQ100,0)),0),0))</f>
        <v>No Clown Shit</v>
      </c>
      <c r="CN113" s="284">
        <f>LARGE(CW3:CW108,ROWS(CP$2:CP3))</f>
        <v>302</v>
      </c>
      <c r="CO113" s="489" t="str">
        <f>INDEX(CM3:CM109,MATCH(1,INDEX((CT3:CT109=CR113)*ISNA(MATCH(CM2:CM109,$C$1:$C3,0)),0),0))</f>
        <v>FrankFace</v>
      </c>
      <c r="CP113" s="490"/>
      <c r="CQ113" s="490"/>
      <c r="CR113" s="505">
        <f>LARGE(CX2:CX109,ROWS(CP$2:CP3))</f>
        <v>1281</v>
      </c>
      <c r="CS113" s="505"/>
      <c r="CT113" s="505"/>
      <c r="CU113" s="285"/>
      <c r="CV113" s="286" t="str">
        <f>INDEX(CM3:CM109,MATCH(1,INDEX((CS3:CS109=$CX113)*ISNA(MATCH(CM3:CM109,$C$1:$C3,0)),0),0))</f>
        <v>Mark Ricci</v>
      </c>
      <c r="CW113" s="288"/>
      <c r="CX113" s="506">
        <f>LARGE(CS2:CS109,ROWS(CP$2:CP3))</f>
        <v>661</v>
      </c>
      <c r="CY113" s="507"/>
      <c r="DB113" s="283" t="str">
        <f t="shared" ref="DB113:DB116" si="364">INDEX(DB3:DB109,MATCH(1,INDEX((DL3:DL109=DC113)*ISNA(MATCH(DB2:DB109,DD2:TF100,0)),0),0))</f>
        <v>Nothing</v>
      </c>
      <c r="DC113" s="284">
        <f>LARGE(DL3:DL108,ROWS(DE$2:DE3))</f>
        <v>285</v>
      </c>
      <c r="DD113" s="489" t="str">
        <f>INDEX(DB3:DB109,MATCH(1,INDEX((DI3:DI109=DG113)*ISNA(MATCH(DB2:DB109,$C$1:$C3,0)),0),0))</f>
        <v>Beast Mode</v>
      </c>
      <c r="DE113" s="490"/>
      <c r="DF113" s="490"/>
      <c r="DG113" s="505">
        <f>LARGE(DM2:DM109,ROWS(DE$2:DE3))</f>
        <v>1239</v>
      </c>
      <c r="DH113" s="505"/>
      <c r="DI113" s="505"/>
      <c r="DJ113" s="285"/>
      <c r="DK113" s="286" t="str">
        <f>INDEX(DB3:DB109,MATCH(1,INDEX((DH3:DH109=$DM113)*ISNA(MATCH(DB3:DB109,$C$1:$C3,0)),0),0))</f>
        <v>Mark Ricci</v>
      </c>
      <c r="DL113" s="288"/>
      <c r="DM113" s="506">
        <f>LARGE(DH2:DH109,ROWS(DE$2:DE3))</f>
        <v>659</v>
      </c>
      <c r="DN113" s="507"/>
      <c r="DQ113" s="283" t="str">
        <f t="shared" ref="DQ113:DQ116" si="365">INDEX(DQ3:DQ109,MATCH(1,INDEX((EA3:EA109=DR113)*ISNA(MATCH(DQ2:DQ109,DS2:TU100,0)),0),0))</f>
        <v>SEXY</v>
      </c>
      <c r="DR113" s="284">
        <f>LARGE(EA3:EA108,ROWS(DT$2:DT3))</f>
        <v>276</v>
      </c>
      <c r="DS113" s="489" t="str">
        <f>INDEX(DQ3:DQ109,MATCH(1,INDEX((DX3:DX109=DV113)*ISNA(MATCH(DQ2:DQ109,$C$1:$C3,0)),0),0))</f>
        <v>Pin to Rest</v>
      </c>
      <c r="DT113" s="490"/>
      <c r="DU113" s="490"/>
      <c r="DV113" s="505">
        <f>LARGE(EB2:EB109,ROWS(DT$2:DT3))</f>
        <v>1259</v>
      </c>
      <c r="DW113" s="505"/>
      <c r="DX113" s="505"/>
      <c r="DY113" s="285"/>
      <c r="DZ113" s="286" t="str">
        <f>INDEX(DQ3:DQ109,MATCH(1,INDEX((DW3:DW109=$EB113)*ISNA(MATCH(DQ3:DQ109,$C$1:$C3,0)),0),0))</f>
        <v>Sam Dagostino</v>
      </c>
      <c r="EA113" s="288"/>
      <c r="EB113" s="506">
        <f>LARGE(DW2:DW109,ROWS(DT$2:DT3))</f>
        <v>674</v>
      </c>
      <c r="EC113" s="507"/>
      <c r="EF113" s="283" t="str">
        <f t="shared" ref="EF113:EF116" si="366">INDEX(EF3:EF109,MATCH(1,INDEX((EP3:EP109=EG113)*ISNA(MATCH(EF2:EF109,EH2:UJ100,0)),0),0))</f>
        <v>No Name</v>
      </c>
      <c r="EG113" s="284">
        <f>LARGE(EP3:EP108,ROWS(EI$2:EI3))</f>
        <v>278</v>
      </c>
      <c r="EH113" s="489" t="str">
        <f>INDEX(EF3:EF109,MATCH(1,INDEX((EM3:EM109=EK113)*ISNA(MATCH(EF2:EF109,$C$1:$C3,0)),0),0))</f>
        <v>FrankFace</v>
      </c>
      <c r="EI113" s="490"/>
      <c r="EJ113" s="490"/>
      <c r="EK113" s="505">
        <f>LARGE(EQ2:EQ109,ROWS(EI$2:EI3))</f>
        <v>1212</v>
      </c>
      <c r="EL113" s="505"/>
      <c r="EM113" s="505"/>
      <c r="EN113" s="285"/>
      <c r="EO113" s="286" t="str">
        <f>INDEX(EF3:EF109,MATCH(1,INDEX((EL3:EL109=$EQ113)*ISNA(MATCH(EF3:EF109,$C$1:$C3,0)),0),0))</f>
        <v>Frank DeLuca</v>
      </c>
      <c r="EP113" s="288"/>
      <c r="EQ113" s="506">
        <f>LARGE(EL2:EL109,ROWS(EI$2:EI3))</f>
        <v>645</v>
      </c>
      <c r="ER113" s="507"/>
      <c r="EU113" s="426" t="str">
        <f t="shared" ref="EU113:EU116" si="367">INDEX(EU3:EU109,MATCH(1,INDEX((FE3:FE109=EV113)*ISNA(MATCH(EU2:EU109,EW2:UY100,0)),0),0))</f>
        <v>No Name</v>
      </c>
      <c r="EV113" s="427">
        <f>LARGE(FE3:FE108,ROWS(EX$2:EX3))</f>
        <v>284</v>
      </c>
      <c r="EW113" s="489" t="str">
        <f>INDEX(EU3:EU109,MATCH(1,INDEX((FB3:FB109=EZ113)*ISNA(MATCH(EU2:EU109,$C$1:$C3,0)),0),0))</f>
        <v>Beast Mode</v>
      </c>
      <c r="EX113" s="490"/>
      <c r="EY113" s="490"/>
      <c r="EZ113" s="505">
        <f>LARGE(FF2:FF109,ROWS(EX$2:EX3))</f>
        <v>1303</v>
      </c>
      <c r="FA113" s="505"/>
      <c r="FB113" s="505"/>
      <c r="FC113" s="285"/>
      <c r="FD113" s="286" t="str">
        <f>INDEX(EU3:EU109,MATCH(1,INDEX((FA3:FA109=$FF113)*ISNA(MATCH(EU3:EU109,$C$1:$C3,0)),0),0))</f>
        <v>Jonathan Boudreau</v>
      </c>
      <c r="FE113" s="288"/>
      <c r="FF113" s="506">
        <f>LARGE(FA2:FA109,ROWS(EX$2:EX3))</f>
        <v>667</v>
      </c>
      <c r="FG113" s="507"/>
      <c r="FJ113" s="283" t="str">
        <f>INDEX(FJ3:FJ109,MATCH(1,INDEX((FT3:FT109=FK113)*ISNA(MATCH(FJ2:FJ109,FL2:VN100,0)),0),0))</f>
        <v>Pin to Rest</v>
      </c>
      <c r="FK113" s="284">
        <f>LARGE(FT3:FT108,ROWS(FM$2:FM3))</f>
        <v>270</v>
      </c>
      <c r="FL113" s="489" t="str">
        <f>INDEX(FJ3:FJ109,MATCH(1,INDEX((FQ3:FQ109=FO113)*ISNA(MATCH(FJ2:FJ109,$C$1:$C3,0)),0),0))</f>
        <v>FrankFace</v>
      </c>
      <c r="FM113" s="490"/>
      <c r="FN113" s="490"/>
      <c r="FO113" s="505">
        <f>LARGE(FU2:FU109,ROWS(FM$2:FM3))</f>
        <v>1204</v>
      </c>
      <c r="FP113" s="505"/>
      <c r="FQ113" s="505"/>
      <c r="FR113" s="285"/>
      <c r="FS113" s="286" t="str">
        <f>INDEX(FJ3:FJ109,MATCH(1,INDEX((FP3:FP109=$FU113)*ISNA(MATCH(FJ3:FJ109,$C$1:$C3,0)),0),0))</f>
        <v>Brandon Marks</v>
      </c>
      <c r="FT113" s="288"/>
      <c r="FU113" s="506">
        <f>LARGE(FP2:FP109,ROWS(FM$2:FM3))</f>
        <v>640</v>
      </c>
      <c r="FV113" s="507"/>
      <c r="FY113" s="283" t="str">
        <f>INDEX(FY3:FY109,MATCH(1,INDEX((GI3:GI109=FZ113)*ISNA(MATCH(FY2:FY109,GA2:WC100,0)),0),0))</f>
        <v>Two For the Money</v>
      </c>
      <c r="FZ113" s="284">
        <f>LARGE(GI3:GI108,ROWS(GB$2:GB3))</f>
        <v>273</v>
      </c>
      <c r="GA113" s="489" t="str">
        <f>INDEX(FY3:FY109,MATCH(1,INDEX((GF3:GF109=GD113)*ISNA(MATCH(FY2:FY109,$C$1:$C3,0)),0),0))</f>
        <v>SEXY</v>
      </c>
      <c r="GB113" s="490"/>
      <c r="GC113" s="490"/>
      <c r="GD113" s="505">
        <f>LARGE(GJ2:GJ109,ROWS(GB$2:GB3))</f>
        <v>1235</v>
      </c>
      <c r="GE113" s="505"/>
      <c r="GF113" s="505"/>
      <c r="GG113" s="285"/>
      <c r="GH113" s="286" t="str">
        <f>INDEX(FY3:FY109,MATCH(1,INDEX((GE3:GE109=$GJ113)*ISNA(MATCH(FY3:FY109,$C$1:$C3,0)),0),0))</f>
        <v>Jonathan Boudreau</v>
      </c>
      <c r="GI113" s="288"/>
      <c r="GJ113" s="506">
        <f>LARGE(GE2:GE109,ROWS(GB$2:GB3))</f>
        <v>682</v>
      </c>
      <c r="GK113" s="507"/>
      <c r="GN113" s="283" t="str">
        <f t="shared" ref="GN113:GN116" si="368">INDEX(GN3:GN109,MATCH(1,INDEX((GX3:GX109=GO113)*ISNA(MATCH(GN2:GN109,GP2:WR100,0)),0),0))</f>
        <v>Maria Mazzarella</v>
      </c>
      <c r="GO113" s="284">
        <f>LARGE(GX3:GX108,ROWS(GQ$2:GQ3))</f>
        <v>0</v>
      </c>
      <c r="GP113" s="489" t="str">
        <f>INDEX(GN3:GN109,MATCH(1,INDEX((GU3:GU109=GS113)*ISNA(MATCH(GN2:GN109,$C$1:$C3,0)),0),0))</f>
        <v>Maria Mazzarella</v>
      </c>
      <c r="GQ113" s="490"/>
      <c r="GR113" s="490"/>
      <c r="GS113" s="505">
        <f>LARGE(GY2:GY109,ROWS(GQ$2:GQ3))</f>
        <v>0</v>
      </c>
      <c r="GT113" s="505"/>
      <c r="GU113" s="505"/>
      <c r="GV113" s="285"/>
      <c r="GW113" s="286" t="e">
        <f>INDEX(GN3:GN109,MATCH(1,INDEX((GT3:GT109=$AA113)*ISNA(MATCH(GN3:GN109,$C$1:$C3,0)),0),0))</f>
        <v>#N/A</v>
      </c>
      <c r="GX113" s="288"/>
      <c r="GY113" s="506">
        <f>LARGE(GT2:GT109,ROWS(GQ$2:GQ3))</f>
        <v>0</v>
      </c>
      <c r="GZ113" s="507"/>
      <c r="HC113" s="283" t="str">
        <f t="shared" ref="HC113:HC116" si="369">INDEX(HC3:HC109,MATCH(1,INDEX((HM3:HM109=HD113)*ISNA(MATCH(HC2:HC109,HE2:XG100,0)),0),0))</f>
        <v>Maria Mazzarella</v>
      </c>
      <c r="HD113" s="284">
        <f>LARGE(HM3:HM108,ROWS(HF$2:HF3))</f>
        <v>0</v>
      </c>
      <c r="HE113" s="489" t="str">
        <f>INDEX(HC3:HC109,MATCH(1,INDEX((HJ3:HJ109=HH113)*ISNA(MATCH(HC2:HC109,$C$1:$C3,0)),0),0))</f>
        <v>Maria Mazzarella</v>
      </c>
      <c r="HF113" s="490"/>
      <c r="HG113" s="490"/>
      <c r="HH113" s="505">
        <f>LARGE(HN2:HN109,ROWS(HF$2:HF3))</f>
        <v>0</v>
      </c>
      <c r="HI113" s="505"/>
      <c r="HJ113" s="505"/>
      <c r="HK113" s="285"/>
      <c r="HL113" s="286" t="e">
        <f>INDEX(HC3:HC109,MATCH(1,INDEX((HI3:HI109=$AA113)*ISNA(MATCH(HC3:HC109,$C$1:$C3,0)),0),0))</f>
        <v>#N/A</v>
      </c>
      <c r="HM113" s="288"/>
      <c r="HN113" s="506">
        <f>LARGE(HI2:HI109,ROWS(HF$2:HF3))</f>
        <v>0</v>
      </c>
      <c r="HO113" s="507"/>
      <c r="HR113" s="283" t="str">
        <f t="shared" ref="HR113:HR116" si="370">INDEX(HR3:HR109,MATCH(1,INDEX((IB3:IB109=HS113)*ISNA(MATCH(HR2:HR109,HT2:XV100,0)),0),0))</f>
        <v>Maria Mazzarella</v>
      </c>
      <c r="HS113" s="284">
        <f>LARGE(IB3:IB108,ROWS(HU$2:HU3))</f>
        <v>0</v>
      </c>
      <c r="HT113" s="489" t="str">
        <f>INDEX(HR3:HR109,MATCH(1,INDEX((HY3:HY109=HW113)*ISNA(MATCH(HR2:HR109,$C$1:$C3,0)),0),0))</f>
        <v>Maria Mazzarella</v>
      </c>
      <c r="HU113" s="490"/>
      <c r="HV113" s="490"/>
      <c r="HW113" s="505">
        <f>LARGE(IC2:IC109,ROWS(HU$2:HU3))</f>
        <v>0</v>
      </c>
      <c r="HX113" s="505"/>
      <c r="HY113" s="505"/>
      <c r="HZ113" s="285"/>
      <c r="IA113" s="286" t="e">
        <f>INDEX(HR3:HR109,MATCH(1,INDEX((HX3:HX109=$AA113)*ISNA(MATCH(HR3:HR109,$C$1:$C3,0)),0),0))</f>
        <v>#N/A</v>
      </c>
      <c r="IB113" s="288"/>
      <c r="IC113" s="506">
        <f>LARGE(HX2:HX109,ROWS(HU$2:HU3))</f>
        <v>0</v>
      </c>
      <c r="ID113" s="507"/>
      <c r="IG113" s="283" t="str">
        <f t="shared" ref="IG113:IG116" si="371">INDEX(IG3:IG109,MATCH(1,INDEX((IQ3:IQ109=IH113)*ISNA(MATCH(IG2:IG109,II2:YK100,0)),0),0))</f>
        <v>Maria Mazzarella</v>
      </c>
      <c r="IH113" s="284">
        <f>LARGE(IQ3:IQ108,ROWS(IJ$2:IJ3))</f>
        <v>0</v>
      </c>
      <c r="II113" s="489" t="str">
        <f>INDEX(IG3:IG109,MATCH(1,INDEX((IN3:IN109=IL113)*ISNA(MATCH(IG2:IG109,$C$1:$C3,0)),0),0))</f>
        <v>Maria Mazzarella</v>
      </c>
      <c r="IJ113" s="490"/>
      <c r="IK113" s="490"/>
      <c r="IL113" s="505">
        <f>LARGE(IR2:IR109,ROWS(IJ$2:IJ3))</f>
        <v>0</v>
      </c>
      <c r="IM113" s="505"/>
      <c r="IN113" s="505"/>
      <c r="IO113" s="285"/>
      <c r="IP113" s="286" t="e">
        <f>INDEX(IG3:IG109,MATCH(1,INDEX((IM3:IM109=$AA113)*ISNA(MATCH(IG3:IG109,$C$1:$C3,0)),0),0))</f>
        <v>#N/A</v>
      </c>
      <c r="IQ113" s="288"/>
      <c r="IR113" s="506">
        <f>LARGE(IM2:IM109,ROWS(IJ$2:IJ3))</f>
        <v>0</v>
      </c>
      <c r="IS113" s="507"/>
      <c r="IV113" s="283" t="str">
        <f t="shared" ref="IV113:IV116" si="372">INDEX(IV3:IV109,MATCH(1,INDEX((JF3:JF109=IW113)*ISNA(MATCH(IV2:IV109,IX2:YZ100,0)),0),0))</f>
        <v>Maria Mazzarella</v>
      </c>
      <c r="IW113" s="284">
        <f>LARGE(JF3:JF108,ROWS(IY$2:IY3))</f>
        <v>0</v>
      </c>
      <c r="IX113" s="489" t="str">
        <f>INDEX(IV3:IV109,MATCH(1,INDEX((JC3:JC109=JA113)*ISNA(MATCH(IV2:IV109,$C$1:$C3,0)),0),0))</f>
        <v>Maria Mazzarella</v>
      </c>
      <c r="IY113" s="490"/>
      <c r="IZ113" s="490"/>
      <c r="JA113" s="505">
        <f>LARGE(JG2:JG109,ROWS(IY$2:IY3))</f>
        <v>0</v>
      </c>
      <c r="JB113" s="505"/>
      <c r="JC113" s="505"/>
      <c r="JD113" s="285"/>
      <c r="JE113" s="286" t="e">
        <f>INDEX(IV3:IV109,MATCH(1,INDEX((JB3:JB109=$AA113)*ISNA(MATCH(IV3:IV109,$C$1:$C3,0)),0),0))</f>
        <v>#N/A</v>
      </c>
      <c r="JF113" s="288"/>
      <c r="JG113" s="506">
        <f>LARGE(JB2:JB109,ROWS(IY$2:IY3))</f>
        <v>0</v>
      </c>
      <c r="JH113" s="507"/>
    </row>
    <row r="114" spans="1:268" s="139" customFormat="1">
      <c r="A114" s="279" t="str">
        <f>INDEX($A$2:$A$108,MATCH(1,INDEX(($K$2:$K$108=$B114)*ISNA(MATCH($A$1:$A$108,$C$1:$C4,0)),0),0))</f>
        <v>Lucky 13</v>
      </c>
      <c r="B114" s="279">
        <f>LARGE($K$2:$K$107,ROWS(D$2:D4))</f>
        <v>304</v>
      </c>
      <c r="C114" s="489" t="str">
        <f>INDEX($A$2:$A$108,MATCH(1,INDEX(($H$2:$H$108=$F114)*ISNA(MATCH($A$1:$A$108,$C$1:$C4,0)),0),0))</f>
        <v>SEXY</v>
      </c>
      <c r="D114" s="490"/>
      <c r="E114" s="490"/>
      <c r="F114" s="505">
        <f>LARGE($L$1:$L$108,ROWS(D$2:D4))</f>
        <v>1253</v>
      </c>
      <c r="G114" s="505"/>
      <c r="H114" s="505"/>
      <c r="I114" s="285"/>
      <c r="J114" s="286" t="str">
        <f>INDEX($A$2:$A$108,MATCH(1,INDEX(($G$2:$G$108=$L114)*ISNA(MATCH($A$2:$A$108,$C$1:$C4,0)),0),0))</f>
        <v>Jonathan Boudreau</v>
      </c>
      <c r="K114" s="287"/>
      <c r="L114" s="506">
        <f>LARGE($G$1:$G$108,ROWS(D$2:D4))</f>
        <v>681</v>
      </c>
      <c r="M114" s="507"/>
      <c r="P114" s="283" t="str">
        <f t="shared" si="358"/>
        <v>No Name</v>
      </c>
      <c r="Q114" s="284">
        <f>LARGE(Z4:Z109,ROWS(S$2:S4))</f>
        <v>274</v>
      </c>
      <c r="R114" s="489" t="str">
        <f>INDEX(P4:P110,MATCH(1,INDEX((W4:W110=U114)*ISNA(MATCH(P3:P110,$C$1:$C4,0)),0),0))</f>
        <v>Doomsday Machine</v>
      </c>
      <c r="S114" s="490"/>
      <c r="T114" s="490"/>
      <c r="U114" s="505">
        <f>LARGE(AA3:AA110,ROWS(S$2:S4))</f>
        <v>1212</v>
      </c>
      <c r="V114" s="505"/>
      <c r="W114" s="505"/>
      <c r="X114" s="285"/>
      <c r="Y114" s="286" t="str">
        <f>INDEX(P4:P110,MATCH(1,INDEX((V4:V110=$AA114)*ISNA(MATCH(P4:P110,$C$1:$C4,0)),0),0))</f>
        <v>Jonathan Boudreau</v>
      </c>
      <c r="Z114" s="288"/>
      <c r="AA114" s="506">
        <f>LARGE(V3:V110,ROWS(S$2:S4))</f>
        <v>655</v>
      </c>
      <c r="AB114" s="507"/>
      <c r="AE114" s="283" t="str">
        <f t="shared" si="359"/>
        <v>No Name</v>
      </c>
      <c r="AF114" s="284">
        <f>LARGE(AO4:AO109,ROWS(AH$2:AH4))</f>
        <v>272</v>
      </c>
      <c r="AG114" s="489" t="str">
        <f>INDEX(AE4:AE110,MATCH(1,INDEX((AL4:AL110=AJ114)*ISNA(MATCH(AE3:AE110,$C$1:$C4,0)),0),0))</f>
        <v>No Name</v>
      </c>
      <c r="AH114" s="490"/>
      <c r="AI114" s="490"/>
      <c r="AJ114" s="505">
        <f>LARGE(AP3:AP110,ROWS(AH$2:AH4))</f>
        <v>1254</v>
      </c>
      <c r="AK114" s="505"/>
      <c r="AL114" s="505"/>
      <c r="AM114" s="285"/>
      <c r="AN114" s="286" t="str">
        <f>INDEX(AE4:AE110,MATCH(1,INDEX((AK4:AK110=$AP114)*ISNA(MATCH(AE4:AE110,$C$1:$C4,0)),0),0))</f>
        <v>Nick Norcross</v>
      </c>
      <c r="AO114" s="288"/>
      <c r="AP114" s="506">
        <f>LARGE(AK3:AK110,ROWS(AH$2:AH4))</f>
        <v>669</v>
      </c>
      <c r="AQ114" s="507"/>
      <c r="AT114" s="283" t="str">
        <f t="shared" si="360"/>
        <v>Lucky 13</v>
      </c>
      <c r="AU114" s="284">
        <f>LARGE(BD4:BD109,ROWS(AW$2:AW4))</f>
        <v>278</v>
      </c>
      <c r="AV114" s="489" t="str">
        <f>INDEX(AT4:AT110,MATCH(1,INDEX((BA4:BA110=AY114)*ISNA(MATCH(AT3:AT110,$C$1:$C4,0)),0),0))</f>
        <v>No Name</v>
      </c>
      <c r="AW114" s="490"/>
      <c r="AX114" s="490"/>
      <c r="AY114" s="505">
        <f>LARGE(BE3:BE110,ROWS(AW$2:AW4))</f>
        <v>1247</v>
      </c>
      <c r="AZ114" s="505"/>
      <c r="BA114" s="505"/>
      <c r="BB114" s="285"/>
      <c r="BC114" s="286" t="s">
        <v>11</v>
      </c>
      <c r="BD114" s="288"/>
      <c r="BE114" s="506">
        <f>LARGE(AZ3:AZ110,ROWS(AW$2:AW4))</f>
        <v>664</v>
      </c>
      <c r="BF114" s="507"/>
      <c r="BI114" s="283" t="str">
        <f t="shared" si="361"/>
        <v>Nothing</v>
      </c>
      <c r="BJ114" s="284">
        <f>LARGE(BS4:BS109,ROWS(BL$2:BL4))</f>
        <v>269</v>
      </c>
      <c r="BK114" s="489" t="str">
        <f>INDEX(BI4:BI110,MATCH(1,INDEX((BP4:BP110=BN114)*ISNA(MATCH(BI3:BI110,$C$1:$C4,0)),0),0))</f>
        <v>FrankFace</v>
      </c>
      <c r="BL114" s="490"/>
      <c r="BM114" s="490"/>
      <c r="BN114" s="505">
        <f>LARGE(BT3:BT110,ROWS(BL$2:BL4))</f>
        <v>1215</v>
      </c>
      <c r="BO114" s="505"/>
      <c r="BP114" s="505"/>
      <c r="BQ114" s="285"/>
      <c r="BR114" s="286" t="str">
        <f>INDEX(BI4:BI110,MATCH(1,INDEX((BO4:BO110=$BT114)*ISNA(MATCH(BI4:BI110,$C$1:$C4,0)),0),0))</f>
        <v>Jay Shiner</v>
      </c>
      <c r="BS114" s="288"/>
      <c r="BT114" s="506">
        <f>LARGE(BO3:BO110,ROWS(BL$2:BL4))</f>
        <v>652</v>
      </c>
      <c r="BU114" s="507"/>
      <c r="BX114" s="283" t="str">
        <f t="shared" si="362"/>
        <v>Nonsense</v>
      </c>
      <c r="BY114" s="284">
        <f>LARGE(CH4:CH109,ROWS(CA$2:CA4))</f>
        <v>280</v>
      </c>
      <c r="BZ114" s="489" t="str">
        <f>INDEX(BX4:BX110,MATCH(1,INDEX((CE4:CE110=CC114)*ISNA(MATCH(BX3:BX110,$C$1:$C4,0)),0),0))</f>
        <v>No Name</v>
      </c>
      <c r="CA114" s="490"/>
      <c r="CB114" s="490"/>
      <c r="CC114" s="505">
        <f>LARGE(CI3:CI110,ROWS(CA$2:CA4))</f>
        <v>1250</v>
      </c>
      <c r="CD114" s="505"/>
      <c r="CE114" s="505"/>
      <c r="CF114" s="285"/>
      <c r="CG114" s="286" t="str">
        <f>INDEX(BX4:BX110,MATCH(1,INDEX((CD4:CD110=$CI114)*ISNA(MATCH(BX4:BX110,$C$1:$C4,0)),0),0))</f>
        <v>Bobby Doherty</v>
      </c>
      <c r="CH114" s="288"/>
      <c r="CI114" s="506">
        <f>LARGE(CD3:CD110,ROWS(CA$2:CA4))</f>
        <v>664</v>
      </c>
      <c r="CJ114" s="507"/>
      <c r="CM114" s="283" t="str">
        <f t="shared" si="363"/>
        <v>Lucky 13</v>
      </c>
      <c r="CN114" s="284">
        <f>LARGE(CW4:CW109,ROWS(CP$2:CP4))</f>
        <v>282</v>
      </c>
      <c r="CO114" s="489" t="str">
        <f>INDEX(CM4:CM110,MATCH(1,INDEX((CT4:CT110=CR114)*ISNA(MATCH(CM3:CM110,$C$1:$C4,0)),0),0))</f>
        <v>Beast Mode</v>
      </c>
      <c r="CP114" s="490"/>
      <c r="CQ114" s="490"/>
      <c r="CR114" s="505">
        <f>LARGE(CX3:CX110,ROWS(CP$2:CP4))</f>
        <v>1262</v>
      </c>
      <c r="CS114" s="505"/>
      <c r="CT114" s="505"/>
      <c r="CU114" s="285"/>
      <c r="CV114" s="286" t="str">
        <f>INDEX(CM4:CM110,MATCH(1,INDEX((CS4:CS110=$CX114)*ISNA(MATCH(CM4:CM110,$C$1:$C4,0)),0),0))</f>
        <v>Tony Iannuzzi</v>
      </c>
      <c r="CW114" s="288"/>
      <c r="CX114" s="506">
        <f>LARGE(CS3:CS110,ROWS(CP$2:CP4))</f>
        <v>658</v>
      </c>
      <c r="CY114" s="507"/>
      <c r="DB114" s="283" t="str">
        <f t="shared" si="364"/>
        <v>Lucky 13</v>
      </c>
      <c r="DC114" s="284">
        <f>LARGE(DL4:DL109,ROWS(DE$2:DE4))</f>
        <v>280</v>
      </c>
      <c r="DD114" s="489" t="str">
        <f>INDEX(DB4:DB110,MATCH(1,INDEX((DI4:DI110=DG114)*ISNA(MATCH(DB3:DB110,$C$1:$C4,0)),0),0))</f>
        <v>Monte Carlo</v>
      </c>
      <c r="DE114" s="490"/>
      <c r="DF114" s="490"/>
      <c r="DG114" s="505">
        <f>LARGE(DM3:DM110,ROWS(DE$2:DE4))</f>
        <v>1217</v>
      </c>
      <c r="DH114" s="505"/>
      <c r="DI114" s="505"/>
      <c r="DJ114" s="285"/>
      <c r="DK114" s="286" t="str">
        <f>INDEX(DB4:DB110,MATCH(1,INDEX((DH4:DH110=$DM114)*ISNA(MATCH(DB4:DB110,$C$1:$C4,0)),0),0))</f>
        <v>Tony Iannuzzi</v>
      </c>
      <c r="DL114" s="288"/>
      <c r="DM114" s="506">
        <f>LARGE(DH3:DH110,ROWS(DE$2:DE4))</f>
        <v>650</v>
      </c>
      <c r="DN114" s="507"/>
      <c r="DQ114" s="283" t="str">
        <f t="shared" si="365"/>
        <v>Beast Mode</v>
      </c>
      <c r="DR114" s="284">
        <f>LARGE(EA4:EA109,ROWS(DT$2:DT4))</f>
        <v>274</v>
      </c>
      <c r="DS114" s="489" t="str">
        <f>INDEX(DQ4:DQ110,MATCH(1,INDEX((DX4:DX110=DV114)*ISNA(MATCH(DQ3:DQ110,$C$1:$C4,0)),0),0))</f>
        <v>Two For the Money</v>
      </c>
      <c r="DT114" s="490"/>
      <c r="DU114" s="490"/>
      <c r="DV114" s="505">
        <f>LARGE(EB3:EB110,ROWS(DT$2:DT4))</f>
        <v>1207</v>
      </c>
      <c r="DW114" s="505"/>
      <c r="DX114" s="505"/>
      <c r="DY114" s="285"/>
      <c r="DZ114" s="286" t="str">
        <f>INDEX(DQ4:DQ110,MATCH(1,INDEX((DW4:DW110=$EB114)*ISNA(MATCH(DQ4:DQ110,$C$1:$C4,0)),0),0))</f>
        <v>Brandon Marks</v>
      </c>
      <c r="EA114" s="288"/>
      <c r="EB114" s="506">
        <f>LARGE(DW3:DW110,ROWS(DT$2:DT4))</f>
        <v>640</v>
      </c>
      <c r="EC114" s="507"/>
      <c r="EF114" s="283" t="str">
        <f t="shared" si="366"/>
        <v>Pin to Rest</v>
      </c>
      <c r="EG114" s="284">
        <f>LARGE(EP4:EP109,ROWS(EI$2:EI4))</f>
        <v>270</v>
      </c>
      <c r="EH114" s="489" t="str">
        <f>INDEX(EF4:EF110,MATCH(1,INDEX((EM4:EM110=EK114)*ISNA(MATCH(EF3:EF110,$C$1:$C4,0)),0),0))</f>
        <v>No Name</v>
      </c>
      <c r="EI114" s="490"/>
      <c r="EJ114" s="490"/>
      <c r="EK114" s="505">
        <f>LARGE(EQ3:EQ110,ROWS(EI$2:EI4))</f>
        <v>1211</v>
      </c>
      <c r="EL114" s="505"/>
      <c r="EM114" s="505"/>
      <c r="EN114" s="285"/>
      <c r="EO114" s="286" t="str">
        <f>INDEX(EF4:EF110,MATCH(1,INDEX((EL4:EL110=$EQ114)*ISNA(MATCH(EF4:EF110,$C$1:$C4,0)),0),0))</f>
        <v>Bobby Doherty</v>
      </c>
      <c r="EP114" s="288"/>
      <c r="EQ114" s="506">
        <f>LARGE(EL3:EL110,ROWS(EI$2:EI4))</f>
        <v>624</v>
      </c>
      <c r="ER114" s="507"/>
      <c r="EU114" s="426" t="str">
        <f t="shared" si="367"/>
        <v>No/Yes</v>
      </c>
      <c r="EV114" s="427">
        <f>LARGE(FE4:FE109,ROWS(EX$2:EX4))</f>
        <v>283</v>
      </c>
      <c r="EW114" s="489" t="str">
        <f>INDEX(EU4:EU110,MATCH(1,INDEX((FB4:FB110=EZ114)*ISNA(MATCH(EU3:EU110,$C$1:$C4,0)),0),0))</f>
        <v>No Name</v>
      </c>
      <c r="EX114" s="490"/>
      <c r="EY114" s="490"/>
      <c r="EZ114" s="505">
        <f>LARGE(FF3:FF110,ROWS(EX$2:EX4))</f>
        <v>1234</v>
      </c>
      <c r="FA114" s="505"/>
      <c r="FB114" s="505"/>
      <c r="FC114" s="285"/>
      <c r="FD114" s="286" t="s">
        <v>11</v>
      </c>
      <c r="FE114" s="288"/>
      <c r="FF114" s="506">
        <f>LARGE(FA3:FA110,ROWS(EX$2:EX4))</f>
        <v>652</v>
      </c>
      <c r="FG114" s="507"/>
      <c r="FJ114" s="283" t="str">
        <f t="shared" ref="FJ114:FJ116" si="373">INDEX(FJ4:FJ110,MATCH(1,INDEX((FT4:FT110=FK114)*ISNA(MATCH(FJ3:FJ110,FL3:VN101,0)),0),0))</f>
        <v>Wiley Veterans</v>
      </c>
      <c r="FK114" s="284">
        <f>LARGE(FT4:FT109,ROWS(FM$2:FM4))</f>
        <v>265</v>
      </c>
      <c r="FL114" s="489" t="str">
        <f>INDEX(FJ4:FJ110,MATCH(1,INDEX((FQ4:FQ110=FO114)*ISNA(MATCH(FJ3:FJ110,$C$1:$C4,0)),0),0))</f>
        <v>Pin to Rest</v>
      </c>
      <c r="FM114" s="490"/>
      <c r="FN114" s="490"/>
      <c r="FO114" s="505">
        <f>LARGE(FU3:FU110,ROWS(FM$2:FM4))</f>
        <v>1186</v>
      </c>
      <c r="FP114" s="505"/>
      <c r="FQ114" s="505"/>
      <c r="FR114" s="285"/>
      <c r="FS114" s="286" t="str">
        <f>INDEX(FJ3:FJ110,MATCH(1,INDEX((FP3:FP110=$FU114)*ISNA(MATCH(FJ4:FJ110,$C$1:$C4,0)),0),0))</f>
        <v>Maria Mazzarella</v>
      </c>
      <c r="FT114" s="288"/>
      <c r="FU114" s="506">
        <f>LARGE(FP3:FP110,ROWS(FM$2:FM4))</f>
        <v>639</v>
      </c>
      <c r="FV114" s="507"/>
      <c r="FY114" s="283" t="str">
        <f t="shared" ref="FY114:FY116" si="374">INDEX(FY4:FY110,MATCH(1,INDEX((GI4:GI110=FZ114)*ISNA(MATCH(FY3:FY110,GA3:WC101,0)),0),0))</f>
        <v>No/Yes</v>
      </c>
      <c r="FZ114" s="284">
        <f>LARGE(GI4:GI109,ROWS(GB$2:GB4))</f>
        <v>272</v>
      </c>
      <c r="GA114" s="489" t="str">
        <f>INDEX(FY4:FY110,MATCH(1,INDEX((GF4:GF110=GD114)*ISNA(MATCH(FY3:FY110,$C$1:$C4,0)),0),0))</f>
        <v>Two For the Money</v>
      </c>
      <c r="GB114" s="490"/>
      <c r="GC114" s="490"/>
      <c r="GD114" s="505">
        <f>LARGE(GJ3:GJ110,ROWS(GB$2:GB4))</f>
        <v>1218</v>
      </c>
      <c r="GE114" s="505"/>
      <c r="GF114" s="505"/>
      <c r="GG114" s="285"/>
      <c r="GH114" s="286" t="str">
        <f>INDEX(FY4:FY110,MATCH(1,INDEX((GE4:GE110=$GJ114)*ISNA(MATCH(FY4:FY110,$C$1:$C4,0)),0),0))</f>
        <v>Brandon Marks</v>
      </c>
      <c r="GI114" s="288"/>
      <c r="GJ114" s="506">
        <f>LARGE(GE3:GE110,ROWS(GB$2:GB4))</f>
        <v>674</v>
      </c>
      <c r="GK114" s="507"/>
      <c r="GN114" s="283" t="str">
        <f t="shared" si="368"/>
        <v>Don Page</v>
      </c>
      <c r="GO114" s="284">
        <f>LARGE(GX4:GX109,ROWS(GQ$2:GQ4))</f>
        <v>0</v>
      </c>
      <c r="GP114" s="489" t="str">
        <f>INDEX(GN4:GN110,MATCH(1,INDEX((GU4:GU110=GS114)*ISNA(MATCH(GN3:GN110,$C$1:$C4,0)),0),0))</f>
        <v>Don Page</v>
      </c>
      <c r="GQ114" s="490"/>
      <c r="GR114" s="490"/>
      <c r="GS114" s="505">
        <f>LARGE(GY3:GY110,ROWS(GQ$2:GQ4))</f>
        <v>0</v>
      </c>
      <c r="GT114" s="505"/>
      <c r="GU114" s="505"/>
      <c r="GV114" s="285"/>
      <c r="GW114" s="286" t="e">
        <f>INDEX(GN4:GN110,MATCH(1,INDEX((GT4:GT110=$AA114)*ISNA(MATCH(GN4:GN110,$C$1:$C4,0)),0),0))</f>
        <v>#N/A</v>
      </c>
      <c r="GX114" s="288"/>
      <c r="GY114" s="506">
        <f>LARGE(GT3:GT110,ROWS(GQ$2:GQ4))</f>
        <v>0</v>
      </c>
      <c r="GZ114" s="507"/>
      <c r="HC114" s="283" t="str">
        <f t="shared" si="369"/>
        <v>Don Page</v>
      </c>
      <c r="HD114" s="284">
        <f>LARGE(HM4:HM109,ROWS(HF$2:HF4))</f>
        <v>0</v>
      </c>
      <c r="HE114" s="489" t="str">
        <f>INDEX(HC4:HC110,MATCH(1,INDEX((HJ4:HJ110=HH114)*ISNA(MATCH(HC3:HC110,$C$1:$C4,0)),0),0))</f>
        <v>Don Page</v>
      </c>
      <c r="HF114" s="490"/>
      <c r="HG114" s="490"/>
      <c r="HH114" s="505">
        <f>LARGE(HN3:HN110,ROWS(HF$2:HF4))</f>
        <v>0</v>
      </c>
      <c r="HI114" s="505"/>
      <c r="HJ114" s="505"/>
      <c r="HK114" s="285"/>
      <c r="HL114" s="286" t="e">
        <f>INDEX(HC4:HC110,MATCH(1,INDEX((HI4:HI110=$AA114)*ISNA(MATCH(HC4:HC110,$C$1:$C4,0)),0),0))</f>
        <v>#N/A</v>
      </c>
      <c r="HM114" s="288"/>
      <c r="HN114" s="506">
        <f>LARGE(HI3:HI110,ROWS(HF$2:HF4))</f>
        <v>0</v>
      </c>
      <c r="HO114" s="507"/>
      <c r="HR114" s="283" t="str">
        <f t="shared" si="370"/>
        <v>Don Page</v>
      </c>
      <c r="HS114" s="284">
        <f>LARGE(IB4:IB109,ROWS(HU$2:HU4))</f>
        <v>0</v>
      </c>
      <c r="HT114" s="489" t="str">
        <f>INDEX(HR4:HR110,MATCH(1,INDEX((HY4:HY110=HW114)*ISNA(MATCH(HR3:HR110,$C$1:$C4,0)),0),0))</f>
        <v>Don Page</v>
      </c>
      <c r="HU114" s="490"/>
      <c r="HV114" s="490"/>
      <c r="HW114" s="505">
        <f>LARGE(IC3:IC110,ROWS(HU$2:HU4))</f>
        <v>0</v>
      </c>
      <c r="HX114" s="505"/>
      <c r="HY114" s="505"/>
      <c r="HZ114" s="285"/>
      <c r="IA114" s="286" t="e">
        <f>INDEX(HR4:HR110,MATCH(1,INDEX((HX4:HX110=$AA114)*ISNA(MATCH(HR4:HR110,$C$1:$C4,0)),0),0))</f>
        <v>#N/A</v>
      </c>
      <c r="IB114" s="288"/>
      <c r="IC114" s="506">
        <f>LARGE(HX3:HX110,ROWS(HU$2:HU4))</f>
        <v>0</v>
      </c>
      <c r="ID114" s="507"/>
      <c r="IG114" s="283" t="str">
        <f t="shared" si="371"/>
        <v>Don Page</v>
      </c>
      <c r="IH114" s="284">
        <f>LARGE(IQ4:IQ109,ROWS(IJ$2:IJ4))</f>
        <v>0</v>
      </c>
      <c r="II114" s="489" t="str">
        <f>INDEX(IG4:IG110,MATCH(1,INDEX((IN4:IN110=IL114)*ISNA(MATCH(IG3:IG110,$C$1:$C4,0)),0),0))</f>
        <v>Don Page</v>
      </c>
      <c r="IJ114" s="490"/>
      <c r="IK114" s="490"/>
      <c r="IL114" s="505">
        <f>LARGE(IR3:IR110,ROWS(IJ$2:IJ4))</f>
        <v>0</v>
      </c>
      <c r="IM114" s="505"/>
      <c r="IN114" s="505"/>
      <c r="IO114" s="285"/>
      <c r="IP114" s="286" t="e">
        <f>INDEX(IG4:IG110,MATCH(1,INDEX((IM4:IM110=$AA114)*ISNA(MATCH(IG4:IG110,$C$1:$C4,0)),0),0))</f>
        <v>#N/A</v>
      </c>
      <c r="IQ114" s="288"/>
      <c r="IR114" s="506">
        <f>LARGE(IM3:IM110,ROWS(IJ$2:IJ4))</f>
        <v>0</v>
      </c>
      <c r="IS114" s="507"/>
      <c r="IV114" s="283" t="str">
        <f t="shared" si="372"/>
        <v>Don Page</v>
      </c>
      <c r="IW114" s="284">
        <f>LARGE(JF4:JF109,ROWS(IY$2:IY4))</f>
        <v>0</v>
      </c>
      <c r="IX114" s="489" t="str">
        <f>INDEX(IV4:IV110,MATCH(1,INDEX((JC4:JC110=JA114)*ISNA(MATCH(IV3:IV110,$C$1:$C4,0)),0),0))</f>
        <v>Don Page</v>
      </c>
      <c r="IY114" s="490"/>
      <c r="IZ114" s="490"/>
      <c r="JA114" s="505">
        <f>LARGE(JG3:JG110,ROWS(IY$2:IY4))</f>
        <v>0</v>
      </c>
      <c r="JB114" s="505"/>
      <c r="JC114" s="505"/>
      <c r="JD114" s="285"/>
      <c r="JE114" s="286" t="e">
        <f>INDEX(IV4:IV110,MATCH(1,INDEX((JB4:JB110=$AA114)*ISNA(MATCH(IV4:IV110,$C$1:$C4,0)),0),0))</f>
        <v>#N/A</v>
      </c>
      <c r="JF114" s="288"/>
      <c r="JG114" s="506">
        <f>LARGE(JB3:JB110,ROWS(IY$2:IY4))</f>
        <v>0</v>
      </c>
      <c r="JH114" s="507"/>
    </row>
    <row r="115" spans="1:268" s="139" customFormat="1">
      <c r="A115" s="279" t="str">
        <f>INDEX($A$2:$A$108,MATCH(1,INDEX(($K$2:$K$108=$B115)*ISNA(MATCH($A$1:$A$108,$C$1:$C5,0)),0),0))</f>
        <v>Beast Mode</v>
      </c>
      <c r="B115" s="279">
        <f>LARGE($K$2:$K$107,ROWS(D$2:D5))</f>
        <v>282</v>
      </c>
      <c r="C115" s="489" t="str">
        <f>INDEX($A$2:$A$108,MATCH(1,INDEX(($H$2:$H$108=$F115)*ISNA(MATCH($A$1:$A$108,$C$1:$C5,0)),0),0))</f>
        <v>Pin to Rest</v>
      </c>
      <c r="D115" s="490"/>
      <c r="E115" s="490"/>
      <c r="F115" s="505">
        <f>LARGE($L$1:$L$108,ROWS(D$2:D5))</f>
        <v>1247</v>
      </c>
      <c r="G115" s="505"/>
      <c r="H115" s="505"/>
      <c r="I115" s="285"/>
      <c r="J115" s="286" t="str">
        <f>INDEX($A$2:$A$108,MATCH(1,INDEX(($G$2:$G$108=$L115)*ISNA(MATCH($A$2:$A$108,$C$1:$C5,0)),0),0))</f>
        <v>Tony Iannuzzi</v>
      </c>
      <c r="K115" s="287"/>
      <c r="L115" s="506">
        <f>LARGE($G$1:$G$108,ROWS(D$2:D5))</f>
        <v>672</v>
      </c>
      <c r="M115" s="507"/>
      <c r="P115" s="283" t="str">
        <f t="shared" si="358"/>
        <v>Wiley Veterans</v>
      </c>
      <c r="Q115" s="284">
        <f>LARGE(Z5:Z110,ROWS(S$2:S5))</f>
        <v>268</v>
      </c>
      <c r="R115" s="489" t="str">
        <f>INDEX(P5:P111,MATCH(1,INDEX((W5:W111=U115)*ISNA(MATCH(P4:P111,$C$1:$C5,0)),0),0))</f>
        <v>Wiley Veterans</v>
      </c>
      <c r="S115" s="490"/>
      <c r="T115" s="490"/>
      <c r="U115" s="505">
        <f>LARGE(AA4:AA111,ROWS(S$2:S5))</f>
        <v>1204</v>
      </c>
      <c r="V115" s="505"/>
      <c r="W115" s="505"/>
      <c r="X115" s="285"/>
      <c r="Y115" s="286" t="str">
        <f>INDEX(P3:P111,MATCH(1,INDEX((V3:V111=$AA115)*ISNA(MATCH(P3:P110,$C$1:$C5,0)),0),0))</f>
        <v>Don Page</v>
      </c>
      <c r="Z115" s="288"/>
      <c r="AA115" s="506">
        <f>LARGE(V4:V111,ROWS(S$2:S5))</f>
        <v>646</v>
      </c>
      <c r="AB115" s="507"/>
      <c r="AE115" s="283" t="str">
        <f t="shared" si="359"/>
        <v>Beast Mode</v>
      </c>
      <c r="AF115" s="284">
        <f>LARGE(AO5:AO110,ROWS(AH$2:AH5))</f>
        <v>268</v>
      </c>
      <c r="AG115" s="489" t="str">
        <f>INDEX(AE5:AE111,MATCH(1,INDEX((AL5:AL111=AJ115)*ISNA(MATCH(AE4:AE111,$C$1:$C5,0)),0),0))</f>
        <v>SEXY</v>
      </c>
      <c r="AH115" s="490"/>
      <c r="AI115" s="490"/>
      <c r="AJ115" s="505">
        <f>LARGE(AP4:AP111,ROWS(AH$2:AH5))</f>
        <v>1244</v>
      </c>
      <c r="AK115" s="505"/>
      <c r="AL115" s="505"/>
      <c r="AM115" s="285"/>
      <c r="AN115" s="286" t="str">
        <f>INDEX(AE5:AE111,MATCH(1,INDEX((AK5:AK111=$AP115)*ISNA(MATCH(AE5:AE111,$C$1:$C5,0)),0),0))</f>
        <v>Frank DeLuca</v>
      </c>
      <c r="AO115" s="288"/>
      <c r="AP115" s="506">
        <f>LARGE(AK4:AK111,ROWS(AH$2:AH5))</f>
        <v>655</v>
      </c>
      <c r="AQ115" s="507"/>
      <c r="AT115" s="283" t="s">
        <v>64</v>
      </c>
      <c r="AU115" s="284">
        <f>LARGE(BD5:BD110,ROWS(AW$2:AW5))</f>
        <v>273</v>
      </c>
      <c r="AV115" s="489" t="str">
        <f>INDEX(AT5:AT111,MATCH(1,INDEX((BA5:BA111=AY115)*ISNA(MATCH(AT4:AT111,$C$1:$C5,0)),0),0))</f>
        <v>Lucky 13</v>
      </c>
      <c r="AW115" s="490"/>
      <c r="AX115" s="490"/>
      <c r="AY115" s="505">
        <f>LARGE(BE4:BE111,ROWS(AW$2:AW5))</f>
        <v>1238</v>
      </c>
      <c r="AZ115" s="505"/>
      <c r="BA115" s="505"/>
      <c r="BB115" s="285"/>
      <c r="BC115" s="286" t="str">
        <f>INDEX(AT5:AT111,MATCH(1,INDEX((AZ5:AZ111=$BE115)*ISNA(MATCH(AT5:AT111,$C$1:$C5,0)),0),0))</f>
        <v>Tony Iannuzzi</v>
      </c>
      <c r="BD115" s="288"/>
      <c r="BE115" s="506">
        <f>LARGE(AZ4:AZ111,ROWS(AW$2:AW5))</f>
        <v>659</v>
      </c>
      <c r="BF115" s="507"/>
      <c r="BI115" s="372" t="s">
        <v>64</v>
      </c>
      <c r="BJ115" s="284">
        <f>LARGE(BS5:BS110,ROWS(BL$2:BL5))</f>
        <v>265</v>
      </c>
      <c r="BK115" s="489" t="str">
        <f>INDEX(BI5:BI111,MATCH(1,INDEX((BP5:BP111=BN115)*ISNA(MATCH(BI4:BI111,$C$1:$C5,0)),0),0))</f>
        <v>SEXY</v>
      </c>
      <c r="BL115" s="490"/>
      <c r="BM115" s="490"/>
      <c r="BN115" s="505">
        <f>LARGE(BT4:BT111,ROWS(BL$2:BL5))</f>
        <v>1200</v>
      </c>
      <c r="BO115" s="505"/>
      <c r="BP115" s="505"/>
      <c r="BQ115" s="285"/>
      <c r="BR115" s="286" t="str">
        <f>INDEX(BI5:BI111,MATCH(1,INDEX((BO5:BO111=$BT115)*ISNA(MATCH(BI5:BI111,$C$1:$C5,0)),0),0))</f>
        <v>Dave Mallahan</v>
      </c>
      <c r="BS115" s="288"/>
      <c r="BT115" s="506">
        <f>LARGE(BO4:BO111,ROWS(BL$2:BL5))</f>
        <v>638</v>
      </c>
      <c r="BU115" s="507"/>
      <c r="BX115" s="283" t="str">
        <f t="shared" si="362"/>
        <v>FrankFace</v>
      </c>
      <c r="BY115" s="284">
        <f>LARGE(CH5:CH110,ROWS(CA$2:CA5))</f>
        <v>279</v>
      </c>
      <c r="BZ115" s="489" t="str">
        <f>INDEX(BX5:BX111,MATCH(1,INDEX((CE5:CE111=CC115)*ISNA(MATCH(BX4:BX111,$C$1:$C5,0)),0),0))</f>
        <v>FrankFace</v>
      </c>
      <c r="CA115" s="490"/>
      <c r="CB115" s="490"/>
      <c r="CC115" s="505">
        <f>LARGE(CI4:CI111,ROWS(CA$2:CA5))</f>
        <v>1246</v>
      </c>
      <c r="CD115" s="505"/>
      <c r="CE115" s="505"/>
      <c r="CF115" s="285"/>
      <c r="CG115" s="286" t="str">
        <f>INDEX(BX5:BX111,MATCH(1,INDEX((CD5:CD111=$CI115)*ISNA(MATCH(BX5:BX111,$C$1:$C5,0)),0),0))</f>
        <v>Brian Fournier</v>
      </c>
      <c r="CH115" s="288"/>
      <c r="CI115" s="506">
        <f>LARGE(CD4:CD111,ROWS(CA$2:CA5))</f>
        <v>642</v>
      </c>
      <c r="CJ115" s="507"/>
      <c r="CM115" s="283" t="str">
        <f t="shared" si="363"/>
        <v>FrankFace</v>
      </c>
      <c r="CN115" s="284">
        <f>LARGE(CW5:CW110,ROWS(CP$2:CP5))</f>
        <v>277</v>
      </c>
      <c r="CO115" s="489" t="str">
        <f>INDEX(CM5:CM111,MATCH(1,INDEX((CT5:CT111=CR115)*ISNA(MATCH(CM4:CM111,$C$1:$C5,0)),0),0))</f>
        <v>No Name</v>
      </c>
      <c r="CP115" s="490"/>
      <c r="CQ115" s="490"/>
      <c r="CR115" s="505">
        <f>LARGE(CX4:CX111,ROWS(CP$2:CP5))</f>
        <v>1217</v>
      </c>
      <c r="CS115" s="505"/>
      <c r="CT115" s="505"/>
      <c r="CU115" s="285"/>
      <c r="CV115" s="286" t="str">
        <f>INDEX(CM5:CM111,MATCH(1,INDEX((CS5:CS111=$CX115)*ISNA(MATCH(CM5:CM111,$C$1:$C5,0)),0),0))</f>
        <v>Sam Dagostino</v>
      </c>
      <c r="CW115" s="288"/>
      <c r="CX115" s="506">
        <f>LARGE(CS4:CS111,ROWS(CP$2:CP5))</f>
        <v>656</v>
      </c>
      <c r="CY115" s="507"/>
      <c r="DB115" s="283" t="str">
        <f t="shared" si="364"/>
        <v>Nonsense</v>
      </c>
      <c r="DC115" s="284">
        <f>LARGE(DL5:DL110,ROWS(DE$2:DE5))</f>
        <v>267</v>
      </c>
      <c r="DD115" s="489" t="str">
        <f>INDEX(DB5:DB111,MATCH(1,INDEX((DI5:DI111=DG115)*ISNA(MATCH(DB4:DB111,$C$1:$C5,0)),0),0))</f>
        <v>SEXY</v>
      </c>
      <c r="DE115" s="490"/>
      <c r="DF115" s="490"/>
      <c r="DG115" s="505">
        <f>LARGE(DM4:DM111,ROWS(DE$2:DE5))</f>
        <v>1183</v>
      </c>
      <c r="DH115" s="505"/>
      <c r="DI115" s="505"/>
      <c r="DJ115" s="285"/>
      <c r="DK115" s="286" t="str">
        <f>INDEX(DB5:DB111,MATCH(1,INDEX((DH5:DH111=$DM115)*ISNA(MATCH(DB5:DB111,$C$1:$C5,0)),0),0))</f>
        <v>Wally Flannery (p)</v>
      </c>
      <c r="DL115" s="288"/>
      <c r="DM115" s="506">
        <f>LARGE(DH4:DH111,ROWS(DE$2:DE5))</f>
        <v>642</v>
      </c>
      <c r="DN115" s="507"/>
      <c r="DQ115" s="283" t="str">
        <f t="shared" si="365"/>
        <v>Two For the Money</v>
      </c>
      <c r="DR115" s="284">
        <f>LARGE(EA5:EA110,ROWS(DT$2:DT5))</f>
        <v>266</v>
      </c>
      <c r="DS115" s="489" t="str">
        <f>INDEX(DQ5:DQ111,MATCH(1,INDEX((DX5:DX111=DV115)*ISNA(MATCH(DQ4:DQ111,$C$1:$C5,0)),0),0))</f>
        <v>Nonsense</v>
      </c>
      <c r="DT115" s="490"/>
      <c r="DU115" s="490"/>
      <c r="DV115" s="505">
        <f>LARGE(EB4:EB111,ROWS(DT$2:DT5))</f>
        <v>1191</v>
      </c>
      <c r="DW115" s="505"/>
      <c r="DX115" s="505"/>
      <c r="DY115" s="285"/>
      <c r="DZ115" s="286" t="s">
        <v>2</v>
      </c>
      <c r="EA115" s="288"/>
      <c r="EB115" s="506">
        <v>624</v>
      </c>
      <c r="EC115" s="507"/>
      <c r="EF115" s="283" t="str">
        <f t="shared" si="366"/>
        <v>Bill &amp; Bob's Roast Beef</v>
      </c>
      <c r="EG115" s="284">
        <f>LARGE(EP5:EP110,ROWS(EI$2:EI5))</f>
        <v>262</v>
      </c>
      <c r="EH115" s="489" t="str">
        <f>INDEX(EF5:EF111,MATCH(1,INDEX((EM5:EM111=EK115)*ISNA(MATCH(EF4:EF111,$C$1:$C5,0)),0),0))</f>
        <v>Wiley Veterans</v>
      </c>
      <c r="EI115" s="490"/>
      <c r="EJ115" s="490"/>
      <c r="EK115" s="505">
        <f>LARGE(EQ4:EQ111,ROWS(EI$2:EI5))</f>
        <v>1197</v>
      </c>
      <c r="EL115" s="505"/>
      <c r="EM115" s="505"/>
      <c r="EN115" s="285"/>
      <c r="EO115" s="286" t="str">
        <f>INDEX(EF5:EF111,MATCH(1,INDEX((EL5:EL111=$EQ115)*ISNA(MATCH(EF5:EF111,$C$1:$C5,0)),0),0))</f>
        <v>Sam Dagostino</v>
      </c>
      <c r="EP115" s="288"/>
      <c r="EQ115" s="506">
        <f>LARGE(EL4:EL111,ROWS(EI$2:EI5))</f>
        <v>623</v>
      </c>
      <c r="ER115" s="507"/>
      <c r="EU115" s="426" t="str">
        <f t="shared" si="367"/>
        <v>Pin to Rest</v>
      </c>
      <c r="EV115" s="427">
        <f>LARGE(FE5:FE110,ROWS(EX$2:EX5))</f>
        <v>277</v>
      </c>
      <c r="EW115" s="489" t="str">
        <f>INDEX(EU5:EU111,MATCH(1,INDEX((FB5:FB111=EZ115)*ISNA(MATCH(EU4:EU111,$C$1:$C5,0)),0),0))</f>
        <v>Lucky 13</v>
      </c>
      <c r="EX115" s="490"/>
      <c r="EY115" s="490"/>
      <c r="EZ115" s="505">
        <f>LARGE(FF4:FF111,ROWS(EX$2:EX5))</f>
        <v>1219</v>
      </c>
      <c r="FA115" s="505"/>
      <c r="FB115" s="505"/>
      <c r="FC115" s="285"/>
      <c r="FD115" s="286" t="str">
        <f>INDEX(EU5:EU111,MATCH(1,INDEX((FA5:FA111=$FF115)*ISNA(MATCH(EU5:EU111,$C$1:$C5,0)),0),0))</f>
        <v>Mark Ricci</v>
      </c>
      <c r="FE115" s="288"/>
      <c r="FF115" s="506">
        <f>LARGE(FA4:FA111,ROWS(EX$2:EX5))</f>
        <v>652</v>
      </c>
      <c r="FG115" s="507"/>
      <c r="FJ115" s="283" t="str">
        <f t="shared" si="373"/>
        <v>Two For the Money</v>
      </c>
      <c r="FK115" s="284">
        <f>LARGE(FT5:FT110,ROWS(FM$2:FM5))</f>
        <v>257</v>
      </c>
      <c r="FL115" s="489" t="str">
        <f>INDEX(FJ5:FJ111,MATCH(1,INDEX((FQ5:FQ111=FO115)*ISNA(MATCH(FJ4:FJ111,$C$1:$C5,0)),0),0))</f>
        <v>Money Train</v>
      </c>
      <c r="FM115" s="490"/>
      <c r="FN115" s="490"/>
      <c r="FO115" s="505">
        <f>LARGE(FU4:FU111,ROWS(FM$2:FM5))</f>
        <v>1174</v>
      </c>
      <c r="FP115" s="505"/>
      <c r="FQ115" s="505"/>
      <c r="FR115" s="285"/>
      <c r="FS115" s="286" t="str">
        <f>INDEX(FJ5:FJ111,MATCH(1,INDEX((FP5:FP111=$FU115)*ISNA(MATCH(FJ5:FJ111,$C$1:$C5,0)),0),0))</f>
        <v xml:space="preserve">Aaron Souza, Jr. </v>
      </c>
      <c r="FT115" s="288"/>
      <c r="FU115" s="506">
        <f>LARGE(FP4:FP111,ROWS(FM$2:FM5))</f>
        <v>614</v>
      </c>
      <c r="FV115" s="507"/>
      <c r="FY115" s="283" t="str">
        <f t="shared" si="374"/>
        <v>Pin to Rest</v>
      </c>
      <c r="FZ115" s="284">
        <f>LARGE(GI5:GI110,ROWS(GB$2:GB5))</f>
        <v>265</v>
      </c>
      <c r="GA115" s="489" t="str">
        <f>INDEX(FY5:FY111,MATCH(1,INDEX((GF5:GF111=GD115)*ISNA(MATCH(FY4:FY111,$C$1:$C5,0)),0),0))</f>
        <v>No/Yes</v>
      </c>
      <c r="GB115" s="490"/>
      <c r="GC115" s="490"/>
      <c r="GD115" s="505">
        <f>LARGE(GJ4:GJ111,ROWS(GB$2:GB5))</f>
        <v>1217</v>
      </c>
      <c r="GE115" s="505"/>
      <c r="GF115" s="505"/>
      <c r="GG115" s="285"/>
      <c r="GH115" s="286" t="str">
        <f>INDEX(FY5:FY111,MATCH(1,INDEX((GE5:GE111=$GJ115)*ISNA(MATCH(FY5:FY111,$C$1:$C5,0)),0),0))</f>
        <v>Mark Ricci</v>
      </c>
      <c r="GI115" s="288"/>
      <c r="GJ115" s="506">
        <f>LARGE(GE4:GE111,ROWS(GB$2:GB5))</f>
        <v>653</v>
      </c>
      <c r="GK115" s="507"/>
      <c r="GN115" s="283" t="str">
        <f t="shared" si="368"/>
        <v>Wiley Veterans</v>
      </c>
      <c r="GO115" s="284">
        <f>LARGE(GX5:GX110,ROWS(GQ$2:GQ5))</f>
        <v>0</v>
      </c>
      <c r="GP115" s="489" t="str">
        <f>INDEX(GN5:GN111,MATCH(1,INDEX((GU5:GU111=GS115)*ISNA(MATCH(GN4:GN111,$C$1:$C5,0)),0),0))</f>
        <v>Wiley Veterans</v>
      </c>
      <c r="GQ115" s="490"/>
      <c r="GR115" s="490"/>
      <c r="GS115" s="505">
        <f>LARGE(GY4:GY111,ROWS(GQ$2:GQ5))</f>
        <v>0</v>
      </c>
      <c r="GT115" s="505"/>
      <c r="GU115" s="505"/>
      <c r="GV115" s="285"/>
      <c r="GW115" s="286" t="e">
        <f>INDEX(GN5:GN111,MATCH(1,INDEX((GT5:GT111=$AA115)*ISNA(MATCH(GN5:GN111,$C$1:$C5,0)),0),0))</f>
        <v>#N/A</v>
      </c>
      <c r="GX115" s="288"/>
      <c r="GY115" s="506">
        <f>LARGE(GT4:GT111,ROWS(GQ$2:GQ5))</f>
        <v>0</v>
      </c>
      <c r="GZ115" s="507"/>
      <c r="HC115" s="283" t="str">
        <f t="shared" si="369"/>
        <v>Wiley Veterans</v>
      </c>
      <c r="HD115" s="284">
        <f>LARGE(HM5:HM110,ROWS(HF$2:HF5))</f>
        <v>0</v>
      </c>
      <c r="HE115" s="489" t="str">
        <f>INDEX(HC5:HC111,MATCH(1,INDEX((HJ5:HJ111=HH115)*ISNA(MATCH(HC4:HC111,$C$1:$C5,0)),0),0))</f>
        <v>Wiley Veterans</v>
      </c>
      <c r="HF115" s="490"/>
      <c r="HG115" s="490"/>
      <c r="HH115" s="505">
        <f>LARGE(HN4:HN111,ROWS(HF$2:HF5))</f>
        <v>0</v>
      </c>
      <c r="HI115" s="505"/>
      <c r="HJ115" s="505"/>
      <c r="HK115" s="285"/>
      <c r="HL115" s="286" t="e">
        <f>INDEX(HC5:HC111,MATCH(1,INDEX((HI5:HI111=$AA115)*ISNA(MATCH(HC5:HC111,$C$1:$C5,0)),0),0))</f>
        <v>#N/A</v>
      </c>
      <c r="HM115" s="288"/>
      <c r="HN115" s="506">
        <f>LARGE(HI4:HI111,ROWS(HF$2:HF5))</f>
        <v>0</v>
      </c>
      <c r="HO115" s="507"/>
      <c r="HR115" s="283" t="str">
        <f t="shared" si="370"/>
        <v>Wiley Veterans</v>
      </c>
      <c r="HS115" s="284">
        <f>LARGE(IB5:IB110,ROWS(HU$2:HU5))</f>
        <v>0</v>
      </c>
      <c r="HT115" s="489" t="str">
        <f>INDEX(HR5:HR111,MATCH(1,INDEX((HY5:HY111=HW115)*ISNA(MATCH(HR4:HR111,$C$1:$C5,0)),0),0))</f>
        <v>Wiley Veterans</v>
      </c>
      <c r="HU115" s="490"/>
      <c r="HV115" s="490"/>
      <c r="HW115" s="505">
        <f>LARGE(IC4:IC111,ROWS(HU$2:HU5))</f>
        <v>0</v>
      </c>
      <c r="HX115" s="505"/>
      <c r="HY115" s="505"/>
      <c r="HZ115" s="285"/>
      <c r="IA115" s="286" t="e">
        <f>INDEX(HR5:HR111,MATCH(1,INDEX((HX5:HX111=$AA115)*ISNA(MATCH(HR5:HR111,$C$1:$C5,0)),0),0))</f>
        <v>#N/A</v>
      </c>
      <c r="IB115" s="288"/>
      <c r="IC115" s="506">
        <f>LARGE(HX4:HX111,ROWS(HU$2:HU5))</f>
        <v>0</v>
      </c>
      <c r="ID115" s="507"/>
      <c r="IG115" s="283" t="str">
        <f t="shared" si="371"/>
        <v>Wiley Veterans</v>
      </c>
      <c r="IH115" s="284">
        <f>LARGE(IQ5:IQ110,ROWS(IJ$2:IJ5))</f>
        <v>0</v>
      </c>
      <c r="II115" s="489" t="str">
        <f>INDEX(IG5:IG111,MATCH(1,INDEX((IN5:IN111=IL115)*ISNA(MATCH(IG4:IG111,$C$1:$C5,0)),0),0))</f>
        <v>Wiley Veterans</v>
      </c>
      <c r="IJ115" s="490"/>
      <c r="IK115" s="490"/>
      <c r="IL115" s="505">
        <f>LARGE(IR4:IR111,ROWS(IJ$2:IJ5))</f>
        <v>0</v>
      </c>
      <c r="IM115" s="505"/>
      <c r="IN115" s="505"/>
      <c r="IO115" s="285"/>
      <c r="IP115" s="286" t="e">
        <f>INDEX(IG5:IG111,MATCH(1,INDEX((IM5:IM111=$AA115)*ISNA(MATCH(IG5:IG111,$C$1:$C5,0)),0),0))</f>
        <v>#N/A</v>
      </c>
      <c r="IQ115" s="288"/>
      <c r="IR115" s="506">
        <f>LARGE(IM4:IM111,ROWS(IJ$2:IJ5))</f>
        <v>0</v>
      </c>
      <c r="IS115" s="507"/>
      <c r="IV115" s="283" t="str">
        <f t="shared" si="372"/>
        <v>Wiley Veterans</v>
      </c>
      <c r="IW115" s="284">
        <f>LARGE(JF5:JF110,ROWS(IY$2:IY5))</f>
        <v>0</v>
      </c>
      <c r="IX115" s="489" t="str">
        <f>INDEX(IV5:IV111,MATCH(1,INDEX((JC5:JC111=JA115)*ISNA(MATCH(IV4:IV111,$C$1:$C5,0)),0),0))</f>
        <v>Wiley Veterans</v>
      </c>
      <c r="IY115" s="490"/>
      <c r="IZ115" s="490"/>
      <c r="JA115" s="505">
        <f>LARGE(JG4:JG111,ROWS(IY$2:IY5))</f>
        <v>0</v>
      </c>
      <c r="JB115" s="505"/>
      <c r="JC115" s="505"/>
      <c r="JD115" s="285"/>
      <c r="JE115" s="286" t="e">
        <f>INDEX(IV5:IV111,MATCH(1,INDEX((JB5:JB111=$AA115)*ISNA(MATCH(IV5:IV111,$C$1:$C5,0)),0),0))</f>
        <v>#N/A</v>
      </c>
      <c r="JF115" s="288"/>
      <c r="JG115" s="506">
        <f>LARGE(JB4:JB111,ROWS(IY$2:IY5))</f>
        <v>0</v>
      </c>
      <c r="JH115" s="507"/>
    </row>
    <row r="116" spans="1:268" s="139" customFormat="1">
      <c r="A116" s="289" t="str">
        <f>INDEX($A$2:$A$108,MATCH(1,INDEX(($K$2:$K$108=$B116)*ISNA(MATCH($A$1:$A$108,$C$1:$C6,0)),0),0))</f>
        <v>No Name</v>
      </c>
      <c r="B116" s="289">
        <f>LARGE($K$2:$K$107,ROWS(D$2:D6))</f>
        <v>270</v>
      </c>
      <c r="C116" s="498" t="str">
        <f>INDEX($A$2:$A$108,MATCH(1,INDEX(($H$2:$H$108=$F116)*ISNA(MATCH($A$1:$A$108,$C$1:$C6,0)),0),0))</f>
        <v>No Name</v>
      </c>
      <c r="D116" s="499"/>
      <c r="E116" s="499"/>
      <c r="F116" s="508">
        <f>LARGE($L$1:$L$108,ROWS(D$2:D6))</f>
        <v>1193</v>
      </c>
      <c r="G116" s="508"/>
      <c r="H116" s="508"/>
      <c r="I116" s="291"/>
      <c r="J116" s="292" t="str">
        <f>INDEX($A$2:$A$108,MATCH(1,INDEX(($G$2:$G$108=$L116)*ISNA(MATCH($A$2:$A$108,$C$1:$C6,0)),0),0))</f>
        <v>Brian Fournier</v>
      </c>
      <c r="K116" s="293"/>
      <c r="L116" s="509">
        <f>LARGE($G$1:$G$108,ROWS(D$2:D6))</f>
        <v>644</v>
      </c>
      <c r="M116" s="510"/>
      <c r="P116" s="290" t="str">
        <f t="shared" si="358"/>
        <v>Pin to Rest</v>
      </c>
      <c r="Q116" s="302">
        <f>LARGE(Z6:Z111,ROWS(S$2:S6))</f>
        <v>263</v>
      </c>
      <c r="R116" s="498" t="str">
        <f>INDEX(P6:P112,MATCH(1,INDEX((W6:W112=U116)*ISNA(MATCH(P5:P112,$C$1:$C6,0)),0),0))</f>
        <v>No/Yes</v>
      </c>
      <c r="S116" s="499"/>
      <c r="T116" s="499"/>
      <c r="U116" s="508">
        <f>LARGE(AA5:AA112,ROWS(S$2:S6))</f>
        <v>1194</v>
      </c>
      <c r="V116" s="508"/>
      <c r="W116" s="508"/>
      <c r="X116" s="291"/>
      <c r="Y116" s="292" t="str">
        <f>INDEX(P6:P112,MATCH(1,INDEX((V6:V112=$AA116)*ISNA(MATCH(P6:P112,$C$1:$C6,0)),0),0))</f>
        <v>Dave Mallahan</v>
      </c>
      <c r="Z116" s="294"/>
      <c r="AA116" s="509">
        <f>LARGE(V5:V112,ROWS(S$2:S6))</f>
        <v>638</v>
      </c>
      <c r="AB116" s="510"/>
      <c r="AE116" s="290" t="str">
        <f t="shared" si="359"/>
        <v>No/Yes</v>
      </c>
      <c r="AF116" s="302">
        <f>LARGE(AO6:AO111,ROWS(AH$2:AH6))</f>
        <v>263</v>
      </c>
      <c r="AG116" s="498" t="str">
        <f>INDEX(AE6:AE112,MATCH(1,INDEX((AL6:AL112=AJ116)*ISNA(MATCH(AE5:AE112,$C$1:$C6,0)),0),0))</f>
        <v>Nothing</v>
      </c>
      <c r="AH116" s="499"/>
      <c r="AI116" s="499"/>
      <c r="AJ116" s="508">
        <f>LARGE(AP5:AP112,ROWS(AH$2:AH6))</f>
        <v>1240</v>
      </c>
      <c r="AK116" s="508"/>
      <c r="AL116" s="508"/>
      <c r="AM116" s="291"/>
      <c r="AN116" s="292" t="str">
        <f>INDEX(AE6:AE112,MATCH(1,INDEX((AK6:AK112=$AP116)*ISNA(MATCH(AE6:AE112,$C$1:$C6,0)),0),0))</f>
        <v>Tony Anello</v>
      </c>
      <c r="AO116" s="337"/>
      <c r="AP116" s="509">
        <f>LARGE(AK5:AK112,ROWS(AH$2:AH6))</f>
        <v>653</v>
      </c>
      <c r="AQ116" s="510"/>
      <c r="AT116" s="290" t="str">
        <f t="shared" si="360"/>
        <v>No/Yes</v>
      </c>
      <c r="AU116" s="302">
        <f>LARGE(BD6:BD111,ROWS(AW$2:AW6))</f>
        <v>273</v>
      </c>
      <c r="AV116" s="498" t="str">
        <f>INDEX(AT6:AT112,MATCH(1,INDEX((BA6:BA112=AY116)*ISNA(MATCH(AT5:AT112,$C$1:$C6,0)),0),0))</f>
        <v>No/Yes</v>
      </c>
      <c r="AW116" s="499"/>
      <c r="AX116" s="499"/>
      <c r="AY116" s="508">
        <f>LARGE(BE5:BE112,ROWS(AW$2:AW6))</f>
        <v>1226</v>
      </c>
      <c r="AZ116" s="508"/>
      <c r="BA116" s="508"/>
      <c r="BB116" s="291"/>
      <c r="BC116" s="292" t="str">
        <f>INDEX(AT6:AT112,MATCH(1,INDEX((AZ6:AZ112=$BE116)*ISNA(MATCH(AT6:AT112,$C$1:$C6,0)),0),0))</f>
        <v>Brandon Marks</v>
      </c>
      <c r="BD116" s="294"/>
      <c r="BE116" s="509">
        <f>LARGE(AZ5:AZ112,ROWS(AW$2:AW6))</f>
        <v>652</v>
      </c>
      <c r="BF116" s="510"/>
      <c r="BI116" s="290" t="str">
        <f t="shared" si="361"/>
        <v>Money Train</v>
      </c>
      <c r="BJ116" s="302">
        <f>LARGE(BS6:BS111,ROWS(BL$2:BL6))</f>
        <v>265</v>
      </c>
      <c r="BK116" s="498" t="str">
        <f>INDEX(BI6:BI112,MATCH(1,INDEX((BP6:BP112=BN116)*ISNA(MATCH(BI5:BI112,$C$1:$C6,0)),0),0))</f>
        <v>Money Train</v>
      </c>
      <c r="BL116" s="499"/>
      <c r="BM116" s="499"/>
      <c r="BN116" s="508">
        <f>LARGE(BT5:BT112,ROWS(BL$2:BL6))</f>
        <v>1199</v>
      </c>
      <c r="BO116" s="508"/>
      <c r="BP116" s="508"/>
      <c r="BQ116" s="291"/>
      <c r="BR116" s="292" t="str">
        <f>INDEX(BI6:BI112,MATCH(1,INDEX((BO6:BO112=$BT116)*ISNA(MATCH(BI6:BI112,$C$1:$C6,0)),0),0))</f>
        <v>Wally Flannery</v>
      </c>
      <c r="BS116" s="294"/>
      <c r="BT116" s="509">
        <f>LARGE(BO5:BO112,ROWS(BL$2:BL6))</f>
        <v>631</v>
      </c>
      <c r="BU116" s="510"/>
      <c r="BX116" s="290" t="s">
        <v>66</v>
      </c>
      <c r="BY116" s="302">
        <f>LARGE(CH6:CH111,ROWS(CA$2:CA6))</f>
        <v>279</v>
      </c>
      <c r="BZ116" s="498" t="str">
        <f>INDEX(BX6:BX112,MATCH(1,INDEX((CE6:CE112=CC116)*ISNA(MATCH(BX5:BX112,$C$1:$C6,0)),0),0))</f>
        <v>Lucky 13</v>
      </c>
      <c r="CA116" s="499"/>
      <c r="CB116" s="499"/>
      <c r="CC116" s="508">
        <f>LARGE(CI5:CI112,ROWS(CA$2:CA6))</f>
        <v>1218</v>
      </c>
      <c r="CD116" s="508"/>
      <c r="CE116" s="508"/>
      <c r="CF116" s="291"/>
      <c r="CG116" s="292" t="str">
        <f>INDEX(BX6:BX112,MATCH(1,INDEX((CD6:CD112=$CI116)*ISNA(MATCH(BX6:BX112,$C$1:$C6,0)),0),0))</f>
        <v>Sam Dagostino</v>
      </c>
      <c r="CH116" s="294"/>
      <c r="CI116" s="509">
        <f>LARGE(CD5:CD112,ROWS(CA$2:CA6))</f>
        <v>631</v>
      </c>
      <c r="CJ116" s="510"/>
      <c r="CM116" s="290" t="str">
        <f t="shared" si="363"/>
        <v>Nothing</v>
      </c>
      <c r="CN116" s="302">
        <f>LARGE(CW6:CW111,ROWS(CP$2:CP6))</f>
        <v>274</v>
      </c>
      <c r="CO116" s="498" t="str">
        <f>INDEX(CM6:CM112,MATCH(1,INDEX((CT6:CT112=CR116)*ISNA(MATCH(CM5:CM112,$C$1:$C6,0)),0),0))</f>
        <v>Pin to Rest</v>
      </c>
      <c r="CP116" s="499"/>
      <c r="CQ116" s="499"/>
      <c r="CR116" s="508">
        <f>LARGE(CX5:CX112,ROWS(CP$2:CP6))</f>
        <v>1212</v>
      </c>
      <c r="CS116" s="508"/>
      <c r="CT116" s="508"/>
      <c r="CU116" s="291"/>
      <c r="CV116" s="292" t="str">
        <f>INDEX(CM6:CM112,MATCH(1,INDEX((CS6:CS112=$CX116)*ISNA(MATCH(CM6:CM112,$C$1:$C6,0)),0),0))</f>
        <v>Jonathan Boudreau</v>
      </c>
      <c r="CW116" s="294"/>
      <c r="CX116" s="509">
        <f>LARGE(CS5:CS112,ROWS(CP$2:CP6))</f>
        <v>653</v>
      </c>
      <c r="CY116" s="510"/>
      <c r="DB116" s="290" t="str">
        <f t="shared" si="364"/>
        <v>Beast Mode</v>
      </c>
      <c r="DC116" s="302">
        <f>LARGE(DL6:DL111,ROWS(DE$2:DE6))</f>
        <v>266</v>
      </c>
      <c r="DD116" s="498" t="str">
        <f>INDEX(DB6:DB112,MATCH(1,INDEX((DI6:DI112=DG116)*ISNA(MATCH(DB5:DB112,$C$1:$C6,0)),0),0))</f>
        <v>No/Yes</v>
      </c>
      <c r="DE116" s="499"/>
      <c r="DF116" s="499"/>
      <c r="DG116" s="508">
        <f>LARGE(DM5:DM112,ROWS(DE$2:DE6))</f>
        <v>1182</v>
      </c>
      <c r="DH116" s="508"/>
      <c r="DI116" s="508"/>
      <c r="DJ116" s="291"/>
      <c r="DK116" s="292" t="str">
        <f>INDEX(DB6:DB112,MATCH(1,INDEX((DH6:DH112=$DM116)*ISNA(MATCH(DB6:DB112,$C$1:$C6,0)),0),0))</f>
        <v>Brandon Marks</v>
      </c>
      <c r="DL116" s="294"/>
      <c r="DM116" s="509">
        <f>LARGE(DH5:DH112,ROWS(DE$2:DE6))</f>
        <v>617</v>
      </c>
      <c r="DN116" s="510"/>
      <c r="DQ116" s="290" t="str">
        <f t="shared" si="365"/>
        <v>Lucky 13</v>
      </c>
      <c r="DR116" s="302">
        <f>LARGE(EA6:EA111,ROWS(DT$2:DT6))</f>
        <v>263</v>
      </c>
      <c r="DS116" s="498" t="str">
        <f>INDEX(DQ6:DQ112,MATCH(1,INDEX((DX6:DX112=DV116)*ISNA(MATCH(DQ5:DQ112,$C$1:$C6,0)),0),0))</f>
        <v>Bill &amp; Bob's Roast Beef</v>
      </c>
      <c r="DT116" s="499"/>
      <c r="DU116" s="499"/>
      <c r="DV116" s="508">
        <f>LARGE(EB5:EB112,ROWS(DT$2:DT6))</f>
        <v>1190</v>
      </c>
      <c r="DW116" s="508"/>
      <c r="DX116" s="508"/>
      <c r="DY116" s="291"/>
      <c r="DZ116" s="292" t="str">
        <f>INDEX(DQ7:DQ113,MATCH(1,INDEX((DW7:DW113=$EB116)*ISNA(MATCH(DQ7:DQ113,$C$1:$C7,0)),0),0))</f>
        <v>Mike Kane</v>
      </c>
      <c r="EA116" s="416"/>
      <c r="EB116" s="509">
        <f>LARGE(DW6:DW113,ROWS(DT$2:DT7))</f>
        <v>610</v>
      </c>
      <c r="EC116" s="510"/>
      <c r="EF116" s="290" t="str">
        <f t="shared" si="366"/>
        <v>Beast Mode</v>
      </c>
      <c r="EG116" s="302">
        <f>LARGE(EP6:EP111,ROWS(EI$2:EI6))</f>
        <v>259</v>
      </c>
      <c r="EH116" s="498" t="str">
        <f>INDEX(EF6:EF112,MATCH(1,INDEX((EM6:EM112=EK116)*ISNA(MATCH(EF5:EF112,$C$1:$C6,0)),0),0))</f>
        <v>Lucky 13</v>
      </c>
      <c r="EI116" s="499"/>
      <c r="EJ116" s="499"/>
      <c r="EK116" s="508">
        <f>LARGE(EQ5:EQ112,ROWS(EI$2:EI6))</f>
        <v>1190</v>
      </c>
      <c r="EL116" s="508"/>
      <c r="EM116" s="508"/>
      <c r="EN116" s="291"/>
      <c r="EO116" s="292" t="str">
        <f>INDEX(EF6:EF112,MATCH(1,INDEX((EL6:EL112=$EQ116)*ISNA(MATCH(EF6:EF112,$C$1:$C6,0)),0),0))</f>
        <v>Brandon Marks</v>
      </c>
      <c r="EP116" s="294"/>
      <c r="EQ116" s="509">
        <f>LARGE(EL5:EL112,ROWS(EI$2:EI6))</f>
        <v>611</v>
      </c>
      <c r="ER116" s="510"/>
      <c r="EU116" s="428" t="str">
        <f t="shared" si="367"/>
        <v>SEXY</v>
      </c>
      <c r="EV116" s="429">
        <f>LARGE(FE6:FE111,ROWS(EX$2:EX6))</f>
        <v>268</v>
      </c>
      <c r="EW116" s="498" t="str">
        <f>INDEX(EU6:EU112,MATCH(1,INDEX((FB6:FB112=EZ116)*ISNA(MATCH(EU5:EU112,$C$1:$C6,0)),0),0))</f>
        <v>SEXY</v>
      </c>
      <c r="EX116" s="499"/>
      <c r="EY116" s="499"/>
      <c r="EZ116" s="508">
        <f>LARGE(FF5:FF112,ROWS(EX$2:EX6))</f>
        <v>1210</v>
      </c>
      <c r="FA116" s="508"/>
      <c r="FB116" s="508"/>
      <c r="FC116" s="431"/>
      <c r="FD116" s="292" t="str">
        <f>INDEX(EU6:EU112,MATCH(1,INDEX((FA6:FA112=$FF116)*ISNA(MATCH(EU6:EU112,$C$1:$C6,0)),0),0))</f>
        <v>Luis Gacharna</v>
      </c>
      <c r="FE116" s="432"/>
      <c r="FF116" s="509">
        <f>LARGE(FA5:FA112,ROWS(EX$2:EX6))</f>
        <v>640</v>
      </c>
      <c r="FG116" s="510"/>
      <c r="FJ116" s="290" t="str">
        <f t="shared" si="373"/>
        <v>Doomsday Machine</v>
      </c>
      <c r="FK116" s="302">
        <f>LARGE(FT6:FT111,ROWS(FM$2:FM6))</f>
        <v>250</v>
      </c>
      <c r="FL116" s="498" t="str">
        <f>INDEX(FJ6:FJ112,MATCH(1,INDEX((FQ6:FQ112=FO116)*ISNA(MATCH(FJ5:FJ112,$C$1:$C6,0)),0),0))</f>
        <v>Two For the Money</v>
      </c>
      <c r="FM116" s="499"/>
      <c r="FN116" s="499"/>
      <c r="FO116" s="508">
        <f>LARGE(FU5:FU112,ROWS(FM$2:FM6))</f>
        <v>1161</v>
      </c>
      <c r="FP116" s="508"/>
      <c r="FQ116" s="508"/>
      <c r="FR116" s="291"/>
      <c r="FS116" s="292" t="str">
        <f>INDEX(FJ6:FJ112,MATCH(1,INDEX((FP6:FP112=$FU116)*ISNA(MATCH(FJ6:FJ112,$C$1:$C6,0)),0),0))</f>
        <v xml:space="preserve">Scott Edison </v>
      </c>
      <c r="FT116" s="294"/>
      <c r="FU116" s="509">
        <f>LARGE(FP5:FP112,ROWS(FM$2:FM6))</f>
        <v>600</v>
      </c>
      <c r="FV116" s="510"/>
      <c r="FY116" s="290" t="str">
        <f t="shared" si="374"/>
        <v>No Name</v>
      </c>
      <c r="FZ116" s="302">
        <f>LARGE(GI6:GI111,ROWS(GB$2:GB6))</f>
        <v>264</v>
      </c>
      <c r="GA116" s="498" t="str">
        <f>INDEX(FY6:FY112,MATCH(1,INDEX((GF6:GF112=GD116)*ISNA(MATCH(FY5:FY112,$C$1:$C6,0)),0),0))</f>
        <v>Pin to Rest</v>
      </c>
      <c r="GB116" s="499"/>
      <c r="GC116" s="499"/>
      <c r="GD116" s="508">
        <f>LARGE(GJ5:GJ112,ROWS(GB$2:GB6))</f>
        <v>1204</v>
      </c>
      <c r="GE116" s="508"/>
      <c r="GF116" s="508"/>
      <c r="GG116" s="291"/>
      <c r="GH116" s="292" t="str">
        <f>INDEX(FY6:FY112,MATCH(1,INDEX((GE6:GE112=$GJ116)*ISNA(MATCH(FY6:FY112,$C$1:$C6,0)),0),0))</f>
        <v>Tony Iannuzzi</v>
      </c>
      <c r="GI116" s="294"/>
      <c r="GJ116" s="509">
        <f>LARGE(GE5:GE112,ROWS(GB$2:GB6))</f>
        <v>633</v>
      </c>
      <c r="GK116" s="510"/>
      <c r="GN116" s="290" t="str">
        <f t="shared" si="368"/>
        <v>Wiley Veterans</v>
      </c>
      <c r="GO116" s="302">
        <f>LARGE(GX6:GX111,ROWS(GQ$2:GQ6))</f>
        <v>0</v>
      </c>
      <c r="GP116" s="498" t="str">
        <f>INDEX(GN6:GN112,MATCH(1,INDEX((GU6:GU112=GS116)*ISNA(MATCH(GN5:GN112,$C$1:$C6,0)),0),0))</f>
        <v>Wiley Veterans</v>
      </c>
      <c r="GQ116" s="499"/>
      <c r="GR116" s="499"/>
      <c r="GS116" s="508">
        <f>LARGE(GY5:GY112,ROWS(GQ$2:GQ6))</f>
        <v>0</v>
      </c>
      <c r="GT116" s="508"/>
      <c r="GU116" s="508"/>
      <c r="GV116" s="291"/>
      <c r="GW116" s="292" t="e">
        <f>INDEX(GN6:GN112,MATCH(1,INDEX((GT6:GT112=$AA116)*ISNA(MATCH(GN6:GN112,$C$1:$C6,0)),0),0))</f>
        <v>#N/A</v>
      </c>
      <c r="GX116" s="294"/>
      <c r="GY116" s="509">
        <f>LARGE(GT5:GT112,ROWS(GQ$2:GQ6))</f>
        <v>0</v>
      </c>
      <c r="GZ116" s="510"/>
      <c r="HC116" s="290" t="str">
        <f t="shared" si="369"/>
        <v>Wiley Veterans</v>
      </c>
      <c r="HD116" s="302">
        <f>LARGE(HM6:HM111,ROWS(HF$2:HF6))</f>
        <v>0</v>
      </c>
      <c r="HE116" s="498" t="str">
        <f>INDEX(HC6:HC112,MATCH(1,INDEX((HJ6:HJ112=HH116)*ISNA(MATCH(HC5:HC112,$C$1:$C6,0)),0),0))</f>
        <v>Wiley Veterans</v>
      </c>
      <c r="HF116" s="499"/>
      <c r="HG116" s="499"/>
      <c r="HH116" s="508">
        <f>LARGE(HN5:HN112,ROWS(HF$2:HF6))</f>
        <v>0</v>
      </c>
      <c r="HI116" s="508"/>
      <c r="HJ116" s="508"/>
      <c r="HK116" s="291"/>
      <c r="HL116" s="292" t="e">
        <f>INDEX(HC6:HC112,MATCH(1,INDEX((HI6:HI112=$AA116)*ISNA(MATCH(HC6:HC112,$C$1:$C6,0)),0),0))</f>
        <v>#N/A</v>
      </c>
      <c r="HM116" s="294"/>
      <c r="HN116" s="509">
        <f>LARGE(HI5:HI112,ROWS(HF$2:HF6))</f>
        <v>0</v>
      </c>
      <c r="HO116" s="510"/>
      <c r="HR116" s="290" t="str">
        <f t="shared" si="370"/>
        <v>Wiley Veterans</v>
      </c>
      <c r="HS116" s="302">
        <f>LARGE(IB6:IB111,ROWS(HU$2:HU6))</f>
        <v>0</v>
      </c>
      <c r="HT116" s="498" t="str">
        <f>INDEX(HR6:HR112,MATCH(1,INDEX((HY6:HY112=HW116)*ISNA(MATCH(HR5:HR112,$C$1:$C6,0)),0),0))</f>
        <v>Wiley Veterans</v>
      </c>
      <c r="HU116" s="499"/>
      <c r="HV116" s="499"/>
      <c r="HW116" s="508">
        <f>LARGE(IC5:IC112,ROWS(HU$2:HU6))</f>
        <v>0</v>
      </c>
      <c r="HX116" s="508"/>
      <c r="HY116" s="508"/>
      <c r="HZ116" s="291"/>
      <c r="IA116" s="292" t="e">
        <f>INDEX(HR6:HR112,MATCH(1,INDEX((HX6:HX112=$AA116)*ISNA(MATCH(HR6:HR112,$C$1:$C6,0)),0),0))</f>
        <v>#N/A</v>
      </c>
      <c r="IB116" s="294"/>
      <c r="IC116" s="509">
        <f>LARGE(HX5:HX112,ROWS(HU$2:HU6))</f>
        <v>0</v>
      </c>
      <c r="ID116" s="510"/>
      <c r="IG116" s="290" t="str">
        <f t="shared" si="371"/>
        <v>Wiley Veterans</v>
      </c>
      <c r="IH116" s="302">
        <f>LARGE(IQ6:IQ111,ROWS(IJ$2:IJ6))</f>
        <v>0</v>
      </c>
      <c r="II116" s="498" t="str">
        <f>INDEX(IG6:IG112,MATCH(1,INDEX((IN6:IN112=IL116)*ISNA(MATCH(IG5:IG112,$C$1:$C6,0)),0),0))</f>
        <v>Wiley Veterans</v>
      </c>
      <c r="IJ116" s="499"/>
      <c r="IK116" s="499"/>
      <c r="IL116" s="508">
        <f>LARGE(IR5:IR112,ROWS(IJ$2:IJ6))</f>
        <v>0</v>
      </c>
      <c r="IM116" s="508"/>
      <c r="IN116" s="508"/>
      <c r="IO116" s="291"/>
      <c r="IP116" s="292" t="e">
        <f>INDEX(IG6:IG112,MATCH(1,INDEX((IM6:IM112=$AA116)*ISNA(MATCH(IG6:IG112,$C$1:$C6,0)),0),0))</f>
        <v>#N/A</v>
      </c>
      <c r="IQ116" s="294"/>
      <c r="IR116" s="509">
        <f>LARGE(IM5:IM112,ROWS(IJ$2:IJ6))</f>
        <v>0</v>
      </c>
      <c r="IS116" s="510"/>
      <c r="IV116" s="290" t="str">
        <f t="shared" si="372"/>
        <v>Wiley Veterans</v>
      </c>
      <c r="IW116" s="302">
        <f>LARGE(JF6:JF111,ROWS(IY$2:IY6))</f>
        <v>0</v>
      </c>
      <c r="IX116" s="498" t="str">
        <f>INDEX(IV6:IV112,MATCH(1,INDEX((JC6:JC112=JA116)*ISNA(MATCH(IV5:IV112,$C$1:$C6,0)),0),0))</f>
        <v>Wiley Veterans</v>
      </c>
      <c r="IY116" s="499"/>
      <c r="IZ116" s="499"/>
      <c r="JA116" s="508">
        <f>LARGE(JG5:JG112,ROWS(IY$2:IY6))</f>
        <v>0</v>
      </c>
      <c r="JB116" s="508"/>
      <c r="JC116" s="508"/>
      <c r="JD116" s="291"/>
      <c r="JE116" s="292" t="e">
        <f>INDEX(IV6:IV112,MATCH(1,INDEX((JB6:JB112=$AA116)*ISNA(MATCH(IV6:IV112,$C$1:$C6,0)),0),0))</f>
        <v>#N/A</v>
      </c>
      <c r="JF116" s="294"/>
      <c r="JG116" s="509">
        <f>LARGE(JB5:JB112,ROWS(IY$2:IY6))</f>
        <v>0</v>
      </c>
      <c r="JH116" s="510"/>
    </row>
    <row r="117" spans="1:268" s="139" customFormat="1">
      <c r="A117" s="146"/>
      <c r="C117" s="141"/>
      <c r="D117" s="141"/>
      <c r="E117" s="141"/>
      <c r="F117" s="141"/>
      <c r="G117" s="141"/>
      <c r="H117" s="141"/>
      <c r="I117" s="141"/>
      <c r="K117" s="207"/>
      <c r="L117" s="207"/>
      <c r="P117" s="146"/>
      <c r="R117" s="141"/>
      <c r="S117" s="141"/>
      <c r="T117" s="141"/>
      <c r="U117" s="141"/>
      <c r="V117" s="141"/>
      <c r="W117" s="141"/>
      <c r="X117" s="141"/>
      <c r="Z117" s="207"/>
      <c r="AA117" s="207"/>
      <c r="AE117" s="146"/>
      <c r="AG117" s="141"/>
      <c r="AH117" s="141"/>
      <c r="AI117" s="141"/>
      <c r="AJ117" s="141"/>
      <c r="AK117" s="141"/>
      <c r="AL117" s="141"/>
      <c r="AM117" s="141"/>
      <c r="AO117" s="207"/>
      <c r="AP117" s="207"/>
      <c r="AT117" s="146"/>
      <c r="AV117" s="141"/>
      <c r="AW117" s="141"/>
      <c r="AX117" s="141"/>
      <c r="AY117" s="141"/>
      <c r="AZ117" s="141"/>
      <c r="BA117" s="141"/>
      <c r="BB117" s="141"/>
      <c r="BD117" s="207"/>
      <c r="BE117" s="207"/>
      <c r="BI117" s="146"/>
      <c r="BK117" s="141"/>
      <c r="BL117" s="141"/>
      <c r="BM117" s="141"/>
      <c r="BN117" s="141"/>
      <c r="BO117" s="141"/>
      <c r="BP117" s="141"/>
      <c r="BQ117" s="141"/>
      <c r="BS117" s="207"/>
      <c r="BT117" s="207"/>
      <c r="BX117" s="146"/>
      <c r="BZ117" s="141"/>
      <c r="CA117" s="141"/>
      <c r="CB117" s="141"/>
      <c r="CC117" s="141"/>
      <c r="CD117" s="141"/>
      <c r="CE117" s="141"/>
      <c r="CF117" s="141"/>
      <c r="CH117" s="207"/>
      <c r="CI117" s="207"/>
      <c r="CM117" s="146"/>
      <c r="CO117" s="141"/>
      <c r="CP117" s="141"/>
      <c r="CQ117" s="141"/>
      <c r="CR117" s="141"/>
      <c r="CS117" s="141"/>
      <c r="CT117" s="141"/>
      <c r="CU117" s="141"/>
      <c r="CW117" s="207"/>
      <c r="CX117" s="207"/>
      <c r="DB117" s="146"/>
      <c r="DD117" s="141"/>
      <c r="DE117" s="141"/>
      <c r="DF117" s="141"/>
      <c r="DG117" s="141"/>
      <c r="DH117" s="141"/>
      <c r="DI117" s="141"/>
      <c r="DJ117" s="141"/>
      <c r="DL117" s="207"/>
      <c r="DM117" s="207"/>
      <c r="DQ117" s="146"/>
      <c r="DS117" s="141"/>
      <c r="DT117" s="141"/>
      <c r="DU117" s="141"/>
      <c r="DV117" s="141"/>
      <c r="DW117" s="141"/>
      <c r="DX117" s="141"/>
      <c r="DY117" s="141"/>
      <c r="EF117" s="146"/>
      <c r="EH117" s="141"/>
      <c r="EI117" s="141"/>
      <c r="EJ117" s="141"/>
      <c r="EK117" s="141"/>
      <c r="EL117" s="141"/>
      <c r="EM117" s="141"/>
      <c r="EN117" s="141"/>
      <c r="EP117" s="207"/>
      <c r="EQ117" s="207"/>
      <c r="EU117" s="146"/>
      <c r="EW117" s="141"/>
      <c r="EX117" s="141"/>
      <c r="EY117" s="141"/>
      <c r="EZ117" s="141"/>
      <c r="FA117" s="141"/>
      <c r="FB117" s="141"/>
      <c r="FC117" s="141"/>
      <c r="FE117" s="207"/>
      <c r="FF117" s="207"/>
      <c r="FJ117" s="146"/>
      <c r="FL117" s="141"/>
      <c r="FM117" s="141"/>
      <c r="FN117" s="141"/>
      <c r="FO117" s="141"/>
      <c r="FP117" s="141"/>
      <c r="FQ117" s="141"/>
      <c r="FR117" s="141"/>
      <c r="FT117" s="207"/>
      <c r="FU117" s="207"/>
      <c r="FY117" s="146"/>
      <c r="GA117" s="141"/>
      <c r="GB117" s="141"/>
      <c r="GC117" s="141"/>
      <c r="GD117" s="141"/>
      <c r="GE117" s="141"/>
      <c r="GF117" s="141"/>
      <c r="GG117" s="141"/>
      <c r="GI117" s="207"/>
      <c r="GJ117" s="207"/>
      <c r="GN117" s="146"/>
      <c r="GP117" s="141"/>
      <c r="GQ117" s="141"/>
      <c r="GR117" s="141"/>
      <c r="GS117" s="141"/>
      <c r="GT117" s="141"/>
      <c r="GU117" s="141"/>
      <c r="GV117" s="141"/>
      <c r="GX117" s="207"/>
      <c r="GY117" s="207"/>
      <c r="HC117" s="146"/>
      <c r="HE117" s="141"/>
      <c r="HF117" s="141"/>
      <c r="HG117" s="141"/>
      <c r="HH117" s="141"/>
      <c r="HI117" s="141"/>
      <c r="HJ117" s="141"/>
      <c r="HK117" s="141"/>
      <c r="HM117" s="207"/>
      <c r="HN117" s="207"/>
      <c r="HR117" s="146"/>
      <c r="HT117" s="141"/>
      <c r="HU117" s="141"/>
      <c r="HV117" s="141"/>
      <c r="HW117" s="141"/>
      <c r="HX117" s="141"/>
      <c r="HY117" s="141"/>
      <c r="HZ117" s="141"/>
      <c r="IB117" s="207"/>
      <c r="IC117" s="207"/>
      <c r="IG117" s="146"/>
      <c r="II117" s="141"/>
      <c r="IJ117" s="141"/>
      <c r="IK117" s="141"/>
      <c r="IL117" s="141"/>
      <c r="IM117" s="141"/>
      <c r="IN117" s="141"/>
      <c r="IO117" s="141"/>
      <c r="IQ117" s="207"/>
      <c r="IR117" s="207"/>
      <c r="IV117" s="146"/>
      <c r="IX117" s="141"/>
      <c r="IY117" s="141"/>
      <c r="IZ117" s="141"/>
      <c r="JA117" s="141"/>
      <c r="JB117" s="141"/>
      <c r="JC117" s="141"/>
      <c r="JD117" s="141"/>
      <c r="JF117" s="207"/>
      <c r="JG117" s="207"/>
    </row>
    <row r="118" spans="1:268">
      <c r="A118" s="503" t="s">
        <v>224</v>
      </c>
      <c r="B118" s="504"/>
      <c r="P118" s="503" t="s">
        <v>224</v>
      </c>
      <c r="Q118" s="504"/>
      <c r="AE118" s="503" t="s">
        <v>224</v>
      </c>
      <c r="AF118" s="504"/>
      <c r="AT118" s="503" t="s">
        <v>224</v>
      </c>
      <c r="AU118" s="504"/>
      <c r="BI118" s="503" t="s">
        <v>224</v>
      </c>
      <c r="BJ118" s="504"/>
      <c r="BX118" s="503" t="s">
        <v>224</v>
      </c>
      <c r="BY118" s="504"/>
      <c r="CM118" s="503" t="s">
        <v>224</v>
      </c>
      <c r="CN118" s="504"/>
      <c r="DB118" s="503" t="s">
        <v>224</v>
      </c>
      <c r="DC118" s="504"/>
      <c r="DQ118" s="503" t="s">
        <v>224</v>
      </c>
      <c r="DR118" s="504"/>
      <c r="EF118" s="503" t="s">
        <v>224</v>
      </c>
      <c r="EG118" s="504"/>
      <c r="EU118" s="503" t="s">
        <v>224</v>
      </c>
      <c r="EV118" s="504"/>
      <c r="FJ118" s="503" t="s">
        <v>224</v>
      </c>
      <c r="FK118" s="504"/>
      <c r="FY118" s="503" t="s">
        <v>224</v>
      </c>
      <c r="FZ118" s="504"/>
      <c r="GN118" s="503" t="s">
        <v>224</v>
      </c>
      <c r="GO118" s="504"/>
      <c r="HC118" s="503" t="s">
        <v>224</v>
      </c>
      <c r="HD118" s="504"/>
      <c r="HR118" s="503" t="s">
        <v>224</v>
      </c>
      <c r="HS118" s="504"/>
      <c r="IG118" s="503" t="s">
        <v>224</v>
      </c>
      <c r="IH118" s="504"/>
      <c r="IV118" s="503" t="s">
        <v>224</v>
      </c>
      <c r="IW118" s="504"/>
    </row>
    <row r="119" spans="1:268">
      <c r="A119" s="52" t="str">
        <f>INDEX($A$2:$A$106,MATCH(1,INDEX(($J$2:$J$106=$B119)*ISNA(MATCH($A$1:$A$106,$C$1:$C2,0)),0),0))</f>
        <v>Jonathan Boudreau</v>
      </c>
      <c r="B119" s="282">
        <f>LARGE($J$2:$J$106,ROWS(D$2:D2))</f>
        <v>175</v>
      </c>
      <c r="P119" s="52" t="str">
        <f>INDEX(P2:P106,MATCH(1,INDEX((Y2:Y106=$Q119)*ISNA(MATCH(P1:P106,$C$1:$C2,0)),0),0))</f>
        <v>Dave Mallahan</v>
      </c>
      <c r="Q119" s="282">
        <f>LARGE(Y2:Y106,ROWS(S$2:S2))</f>
        <v>166</v>
      </c>
      <c r="AE119" s="52" t="str">
        <f>INDEX(AE2:AE106,MATCH(1,INDEX((AN2:AN106=$AF119)*ISNA(MATCH(AE1:AE106,$C$1:$C2,0)),0),0))</f>
        <v>Tony Iannuzzi</v>
      </c>
      <c r="AF119" s="282">
        <f>LARGE(AN2:AN106,ROWS(AH$2:AH2))</f>
        <v>173</v>
      </c>
      <c r="AT119" s="52" t="str">
        <f>INDEX(AT2:AT106,MATCH(1,INDEX((BC2:BC106=$AU119)*ISNA(MATCH(AT1:AT106,$C$1:$C2,0)),0),0))</f>
        <v>Frank DeLuca</v>
      </c>
      <c r="AU119" s="282">
        <f>LARGE(BC2:BC106,ROWS(AW$2:AW2))</f>
        <v>165</v>
      </c>
      <c r="BI119" s="52" t="str">
        <f>INDEX(BI2:BI106,MATCH(1,INDEX((BR2:BR106=$BJ119)*ISNA(MATCH(BI1:BI106,$C$1:$C2,0)),0),0))</f>
        <v>Jay Shiner</v>
      </c>
      <c r="BJ119" s="282">
        <f>LARGE(BR2:BR106,ROWS(BL$2:BL2))</f>
        <v>161</v>
      </c>
      <c r="BX119" s="52" t="str">
        <f>INDEX(BX2:BX106,MATCH(1,INDEX((CG2:CG106=$BY119)*ISNA(MATCH(BX1:BX106,$C$1:$C2,0)),0),0))</f>
        <v>Bruno DeFeo</v>
      </c>
      <c r="BY119" s="282">
        <f>LARGE(CG2:CG106,ROWS(CA$2:CA2))</f>
        <v>165</v>
      </c>
      <c r="CM119" s="52" t="s">
        <v>89</v>
      </c>
      <c r="CN119" s="282">
        <v>162</v>
      </c>
      <c r="DB119" s="52" t="str">
        <f>INDEX(DB2:DB106,MATCH(1,INDEX((DK2:DK106=$DC119)*ISNA(MATCH(DB1:DB106,$C$1:$C2,0)),0),0))</f>
        <v>Sam Dagostino</v>
      </c>
      <c r="DC119" s="282">
        <f>LARGE(DK2:DK106,ROWS(DE$2:DE2))</f>
        <v>161</v>
      </c>
      <c r="DQ119" s="52" t="str">
        <f>INDEX(DQ2:DQ106,MATCH(1,INDEX((DZ2:DZ106=$DR119)*ISNA(MATCH(DQ1:DQ106,$C$1:$C2,0)),0),0))</f>
        <v>Jonathan Boudreau</v>
      </c>
      <c r="DR119" s="282">
        <f>LARGE(DZ2:DZ106,ROWS(DT$2:DT2))</f>
        <v>159</v>
      </c>
      <c r="EF119" s="52" t="str">
        <f>INDEX(EF2:EF106,MATCH(1,INDEX((EO2:EO106=$EG119)*ISNA(MATCH(EF1:EF106,$C$1:$C2,0)),0),0))</f>
        <v>Bobby Doherty</v>
      </c>
      <c r="EG119" s="282">
        <f>LARGE(EO2:EO106,ROWS(EI$2:EI2))</f>
        <v>161</v>
      </c>
      <c r="EU119" s="52" t="str">
        <f>INDEX(EU2:EU106,MATCH(1,INDEX((FD2:FD106=$EV119)*ISNA(MATCH(EU1:EU106,$C$1:$C2,0)),0),0))</f>
        <v>Tony Iannuzzi (p)</v>
      </c>
      <c r="EV119" s="282">
        <f>LARGE(FD2:FD106,ROWS(EX$2:EX2))</f>
        <v>183</v>
      </c>
      <c r="FJ119" s="52" t="str">
        <f>INDEX(FJ2:FJ106,MATCH(1,INDEX((FS2:FS106=$FK119)*ISNA(MATCH(FJ1:FJ106,$C$1:$C2,0)),0),0))</f>
        <v>Jonathan Boudreau</v>
      </c>
      <c r="FK119" s="282">
        <f>LARGE(FS2:FS106,ROWS(FM$2:FM2))</f>
        <v>155</v>
      </c>
      <c r="FY119" s="52" t="str">
        <f>INDEX(FY2:FY106,MATCH(1,INDEX((GH2:GH106=$FZ119)*ISNA(MATCH(FY1:FY106,$C$1:$C2,0)),0),0))</f>
        <v>Jonathan Boudreau</v>
      </c>
      <c r="FZ119" s="282">
        <f>LARGE(GH2:GH106,ROWS(GB$2:GB2))</f>
        <v>168</v>
      </c>
      <c r="GN119" s="52" t="e">
        <f>INDEX(GN2:GN106,MATCH(1,INDEX((GW2:GW106=$Q119)*ISNA(MATCH(GN1:GN106,$C$1:$C2,0)),0),0))</f>
        <v>#N/A</v>
      </c>
      <c r="GO119" s="282">
        <f>LARGE(GW2:GW106,ROWS(GQ$2:GQ2))</f>
        <v>0</v>
      </c>
      <c r="HC119" s="52" t="e">
        <f>INDEX(HC2:HC106,MATCH(1,INDEX((HL2:HL106=$Q119)*ISNA(MATCH(HC1:HC106,$C$1:$C2,0)),0),0))</f>
        <v>#N/A</v>
      </c>
      <c r="HD119" s="282">
        <f>LARGE(HL2:HL106,ROWS(HF$2:HF2))</f>
        <v>0</v>
      </c>
      <c r="HR119" s="52" t="e">
        <f>INDEX(HR2:HR106,MATCH(1,INDEX((IA2:IA106=$Q119)*ISNA(MATCH(HR1:HR106,$C$1:$C2,0)),0),0))</f>
        <v>#N/A</v>
      </c>
      <c r="HS119" s="282">
        <f>LARGE(IA2:IA106,ROWS(HU$2:HU2))</f>
        <v>0</v>
      </c>
      <c r="IG119" s="52" t="e">
        <f>INDEX(IG2:IG106,MATCH(1,INDEX((IP2:IP106=$Q119)*ISNA(MATCH(IG1:IG106,$C$1:$C2,0)),0),0))</f>
        <v>#N/A</v>
      </c>
      <c r="IH119" s="282">
        <f>LARGE(IP2:IP106,ROWS(IJ$2:IJ2))</f>
        <v>0</v>
      </c>
      <c r="IV119" s="52" t="e">
        <f>INDEX(IV2:IV106,MATCH(1,INDEX((JE2:JE106=$Q119)*ISNA(MATCH(IV1:IV106,$C$1:$C2,0)),0),0))</f>
        <v>#N/A</v>
      </c>
      <c r="IW119" s="282">
        <f>LARGE(JE2:JE106,ROWS(IY$2:IY2))</f>
        <v>0</v>
      </c>
    </row>
    <row r="120" spans="1:268">
      <c r="A120" s="52" t="str">
        <f>INDEX($A$2:$A$106,MATCH(1,INDEX(($J$2:$J$106=$B120)*ISNA(MATCH($A$1:$A$106,$C$1:$C3,0)),0),0))</f>
        <v>Tony Iannuzzi</v>
      </c>
      <c r="B120" s="282">
        <f>LARGE($J$2:$J$106,ROWS(D$2:D3))</f>
        <v>167</v>
      </c>
      <c r="O120" s="69"/>
      <c r="P120" s="52" t="str">
        <f>INDEX(P3:P107,MATCH(1,INDEX((Y3:Y107=$Q120)*ISNA(MATCH(P2:P107,$C$1:$C3,0)),0),0))</f>
        <v>Nick Norcross</v>
      </c>
      <c r="Q120" s="282">
        <f>LARGE(Y3:Y107,ROWS(S$2:S3))</f>
        <v>155</v>
      </c>
      <c r="AE120" s="52" t="str">
        <f>INDEX(AE3:AE107,MATCH(1,INDEX((AN3:AN107=$AF120)*ISNA(MATCH(AE2:AE107,$C$1:$C3,0)),0),0))</f>
        <v>Tony Anello</v>
      </c>
      <c r="AF120" s="282">
        <f>LARGE(AN3:AN107,ROWS(AH$2:AH3))</f>
        <v>161</v>
      </c>
      <c r="AT120" s="52" t="str">
        <f>INDEX(AT3:AT107,MATCH(1,INDEX((BC3:BC107=$AU120)*ISNA(MATCH(AT2:AT107,$C$1:$C3,0)),0),0))</f>
        <v>Bobby Doherty</v>
      </c>
      <c r="AU120" s="282">
        <f>LARGE(BC3:BC107,ROWS(AW$2:AW3))</f>
        <v>150</v>
      </c>
      <c r="BI120" s="52" t="str">
        <f>INDEX(BI3:BI107,MATCH(1,INDEX((BR3:BR107=$BJ120)*ISNA(MATCH(BI2:BI107,$C$1:$C3,0)),0),0))</f>
        <v>Geoff Dunn</v>
      </c>
      <c r="BJ120" s="282">
        <f>LARGE(BR3:BR107,ROWS(BL$2:BL3))</f>
        <v>157</v>
      </c>
      <c r="BX120" s="52" t="str">
        <f>INDEX(BX3:BX107,MATCH(1,INDEX((CG3:CG107=$BY120)*ISNA(MATCH(BX2:BX107,$C$1:$C3,0)),0),0))</f>
        <v>Paul D'Antuono</v>
      </c>
      <c r="BY120" s="282">
        <f>LARGE(CG3:CG107,ROWS(CA$2:CA3))</f>
        <v>164</v>
      </c>
      <c r="CM120" s="52" t="str">
        <f>INDEX(CM3:CM107,MATCH(1,INDEX((CV3:CV107=$CN120)*ISNA(MATCH(CM2:CM107,$C$1:$C3,0)),0),0))</f>
        <v>Tony Iannuzzi</v>
      </c>
      <c r="CN120" s="282">
        <f>LARGE(CV3:CV107,ROWS(CP$2:CP3))</f>
        <v>162</v>
      </c>
      <c r="DB120" s="52" t="str">
        <f>INDEX(DB3:DB107,MATCH(1,INDEX((DK3:DK107=$DC120)*ISNA(MATCH(DB2:DB107,$C$1:$C3,0)),0),0))</f>
        <v>Tony Iannuzzi</v>
      </c>
      <c r="DC120" s="282">
        <f>LARGE(DK3:DK107,ROWS(DE$2:DE3))</f>
        <v>154</v>
      </c>
      <c r="DQ120" s="52" t="str">
        <f>INDEX(DQ3:DQ107,MATCH(1,INDEX((DZ3:DZ107=$DR120)*ISNA(MATCH(DQ2:DQ107,$C$1:$C3,0)),0),0))</f>
        <v>Sam Dagostino</v>
      </c>
      <c r="DR120" s="282">
        <f>LARGE(DZ3:DZ107,ROWS(DT$2:DT3))</f>
        <v>154</v>
      </c>
      <c r="EF120" s="52" t="str">
        <f>INDEX(EF3:EF107,MATCH(1,INDEX((EO3:EO107=$EG120)*ISNA(MATCH(EF2:EF107,$C$1:$C3,0)),0),0))</f>
        <v>Nick Norcross</v>
      </c>
      <c r="EG120" s="282">
        <f>LARGE(EO3:EO107,ROWS(EI$2:EI3))</f>
        <v>155</v>
      </c>
      <c r="EU120" s="52" t="str">
        <f>INDEX(EU3:EU107,MATCH(1,INDEX((FD3:FD107=$EV120)*ISNA(MATCH(EU2:EU107,$C$1:$C3,0)),0),0))</f>
        <v>Mark Ricci</v>
      </c>
      <c r="EV120" s="282">
        <f>LARGE(FD3:FD107,ROWS(EX$2:EX3))</f>
        <v>160</v>
      </c>
      <c r="FJ120" s="52" t="str">
        <f>INDEX(FJ3:FJ107,MATCH(1,INDEX((FS3:FS107=$FK120)*ISNA(MATCH(FJ2:FJ107,$C$1:$C3,0)),0),0))</f>
        <v>Don Page</v>
      </c>
      <c r="FK120" s="282">
        <f>LARGE(FS3:FS107,ROWS(FM$2:FM3))</f>
        <v>154</v>
      </c>
      <c r="FY120" s="52" t="str">
        <f>INDEX(FY3:FY107,MATCH(1,INDEX((GH3:GH107=$FZ120)*ISNA(MATCH(FY2:FY107,$C$1:$C3,0)),0),0))</f>
        <v>Brian Fournier</v>
      </c>
      <c r="FZ120" s="282">
        <f>LARGE(GH3:GH107,ROWS(GB$2:GB3))</f>
        <v>158</v>
      </c>
      <c r="GN120" s="52" t="e">
        <f>INDEX(GN3:GN107,MATCH(1,INDEX((GW3:GW107=$Q120)*ISNA(MATCH(GN2:GN107,$C$1:$C3,0)),0),0))</f>
        <v>#N/A</v>
      </c>
      <c r="GO120" s="282">
        <f>LARGE(GW3:GW107,ROWS(GQ$2:GQ3))</f>
        <v>0</v>
      </c>
      <c r="HC120" s="52" t="e">
        <f>INDEX(HC3:HC107,MATCH(1,INDEX((HL3:HL107=$Q120)*ISNA(MATCH(HC2:HC107,$C$1:$C3,0)),0),0))</f>
        <v>#N/A</v>
      </c>
      <c r="HD120" s="282">
        <f>LARGE(HL3:HL107,ROWS(HF$2:HF3))</f>
        <v>0</v>
      </c>
      <c r="HR120" s="52" t="e">
        <f>INDEX(HR3:HR107,MATCH(1,INDEX((IA3:IA107=$Q120)*ISNA(MATCH(HR2:HR107,$C$1:$C3,0)),0),0))</f>
        <v>#N/A</v>
      </c>
      <c r="HS120" s="282">
        <f>LARGE(IA3:IA107,ROWS(HU$2:HU3))</f>
        <v>0</v>
      </c>
      <c r="IG120" s="52" t="e">
        <f>INDEX(IG3:IG107,MATCH(1,INDEX((IP3:IP107=$Q120)*ISNA(MATCH(IG2:IG107,$C$1:$C3,0)),0),0))</f>
        <v>#N/A</v>
      </c>
      <c r="IH120" s="282">
        <f>LARGE(IP3:IP107,ROWS(IJ$2:IJ3))</f>
        <v>0</v>
      </c>
      <c r="IV120" s="52" t="e">
        <f>INDEX(IV3:IV107,MATCH(1,INDEX((JE3:JE107=$Q120)*ISNA(MATCH(IV2:IV107,$C$1:$C3,0)),0),0))</f>
        <v>#N/A</v>
      </c>
      <c r="IW120" s="282">
        <f>LARGE(JE3:JE107,ROWS(IY$2:IY3))</f>
        <v>0</v>
      </c>
    </row>
    <row r="121" spans="1:268">
      <c r="A121" s="52" t="str">
        <f>INDEX($A$2:$A$106,MATCH(1,INDEX(($J$2:$J$106=$B121)*ISNA(MATCH($A$1:$A$100,$C$1:$C4,0)),0),0))</f>
        <v>Brian Fournier</v>
      </c>
      <c r="B121" s="282">
        <f>LARGE($J$2:$J$106,ROWS(D$2:D4))</f>
        <v>165</v>
      </c>
      <c r="P121" s="52" t="str">
        <f>INDEX(P4:P108,MATCH(1,INDEX((Y4:Y108=$Q121)*ISNA(MATCH(P3:P108,$C$1:$C4,0)),0),0))</f>
        <v>Mark Ricci</v>
      </c>
      <c r="Q121" s="282">
        <f>LARGE(Y4:Y108,ROWS(S$2:S4))</f>
        <v>152</v>
      </c>
      <c r="AE121" s="52" t="str">
        <f>INDEX(AE4:AE108,MATCH(1,INDEX((AN4:AN108=$AF121)*ISNA(MATCH(AE3:AE108,$C$1:$C4,0)),0),0))</f>
        <v>Sam Dagostino</v>
      </c>
      <c r="AF121" s="282">
        <f>LARGE(AN4:AN108,ROWS(AH$2:AH4))</f>
        <v>154</v>
      </c>
      <c r="AT121" s="52" t="s">
        <v>5</v>
      </c>
      <c r="AU121" s="282">
        <f>LARGE(BC4:BC108,ROWS(AW$2:AW4))</f>
        <v>146</v>
      </c>
      <c r="BI121" s="52" t="str">
        <f>INDEX(BI4:BI108,MATCH(1,INDEX((BR4:BR108=$BJ121)*ISNA(MATCH(BI3:BI108,$C$1:$C4,0)),0),0))</f>
        <v>Sam Dagostino</v>
      </c>
      <c r="BJ121" s="282">
        <f>LARGE(BR4:BR108,ROWS(BL$2:BL4))</f>
        <v>151</v>
      </c>
      <c r="BX121" s="52" t="str">
        <f>INDEX(BX4:BX108,MATCH(1,INDEX((CG4:CG108=$BY121)*ISNA(MATCH(BX3:BX108,$C$1:$C4,0)),0),0))</f>
        <v>Keith Beaupre (S)</v>
      </c>
      <c r="BY121" s="282">
        <f>LARGE(CG4:CG108,ROWS(CA$2:CA4))</f>
        <v>158</v>
      </c>
      <c r="CM121" s="52" t="str">
        <f>INDEX(CM4:CM108,MATCH(1,INDEX((CV4:CV108=$CN121)*ISNA(MATCH(CM3:CM108,$C$1:$C4,0)),0),0))</f>
        <v>Mark Ricci</v>
      </c>
      <c r="CN121" s="282">
        <f>LARGE(CV4:CV108,ROWS(CP$2:CP4))</f>
        <v>161</v>
      </c>
      <c r="DB121" s="52" t="str">
        <f>INDEX(DB4:DB108,MATCH(1,INDEX((DK4:DK108=$DC121)*ISNA(MATCH(DB3:DB108,$C$1:$C4,0)),0),0))</f>
        <v>Rich Limone</v>
      </c>
      <c r="DC121" s="282">
        <f>LARGE(DK4:DK108,ROWS(DE$2:DE4))</f>
        <v>153</v>
      </c>
      <c r="DQ121" s="52" t="str">
        <f>INDEX(DQ4:DQ108,MATCH(1,INDEX((DZ4:DZ108=$DR121)*ISNA(MATCH(DQ3:DQ108,$C$1:$C4,0)),0),0))</f>
        <v>Rich Cocchi</v>
      </c>
      <c r="DR121" s="282">
        <f>LARGE(DZ4:DZ108,ROWS(DT$2:DT4))</f>
        <v>149</v>
      </c>
      <c r="EF121" s="52" t="str">
        <f>INDEX(EF4:EF108,MATCH(1,INDEX((EO4:EO108=$EG121)*ISNA(MATCH(EF3:EF108,$C$1:$C4,0)),0),0))</f>
        <v>Brandon Marks</v>
      </c>
      <c r="EG121" s="282">
        <f>LARGE(EO4:EO108,ROWS(EI$2:EI4))</f>
        <v>154</v>
      </c>
      <c r="EU121" s="52" t="str">
        <f>INDEX(EU4:EU108,MATCH(1,INDEX((FD4:FD108=$EV121)*ISNA(MATCH(EU3:EU108,$C$1:$C4,0)),0),0))</f>
        <v>Bobby Doherty</v>
      </c>
      <c r="EV121" s="282">
        <f>LARGE(FD4:FD108,ROWS(EX$2:EX4))</f>
        <v>155</v>
      </c>
      <c r="FJ121" s="52" t="str">
        <f>INDEX(FJ4:FJ108,MATCH(1,INDEX((FS4:FS108=$FK121)*ISNA(MATCH(FJ3:FJ108,$C$1:$C4,0)),0),0))</f>
        <v xml:space="preserve">Scott Edison </v>
      </c>
      <c r="FK121" s="282">
        <f>LARGE(FS4:FS108,ROWS(FM$2:FM4))</f>
        <v>148</v>
      </c>
      <c r="FY121" s="52" t="str">
        <f>INDEX(FY4:FY108,MATCH(1,INDEX((GH4:GH108=$FZ121)*ISNA(MATCH(FY3:FY108,$C$1:$C4,0)),0),0))</f>
        <v>Mark Ricci</v>
      </c>
      <c r="FZ121" s="282">
        <f>LARGE(GH4:GH108,ROWS(GB$2:GB4))</f>
        <v>154</v>
      </c>
      <c r="GN121" s="52" t="e">
        <f>INDEX(GN4:GN108,MATCH(1,INDEX((GW4:GW108=$Q121)*ISNA(MATCH(GN3:GN108,$C$1:$C4,0)),0),0))</f>
        <v>#N/A</v>
      </c>
      <c r="GO121" s="282">
        <f>LARGE(GW4:GW108,ROWS(GQ$2:GQ4))</f>
        <v>0</v>
      </c>
      <c r="HC121" s="52" t="e">
        <f>INDEX(HC4:HC108,MATCH(1,INDEX((HL4:HL108=$Q121)*ISNA(MATCH(HC3:HC108,$C$1:$C4,0)),0),0))</f>
        <v>#N/A</v>
      </c>
      <c r="HD121" s="282">
        <f>LARGE(HL4:HL108,ROWS(HF$2:HF4))</f>
        <v>0</v>
      </c>
      <c r="HR121" s="52" t="e">
        <f>INDEX(HR4:HR108,MATCH(1,INDEX((IA4:IA108=$Q121)*ISNA(MATCH(HR3:HR108,$C$1:$C4,0)),0),0))</f>
        <v>#N/A</v>
      </c>
      <c r="HS121" s="282">
        <f>LARGE(IA4:IA108,ROWS(HU$2:HU4))</f>
        <v>0</v>
      </c>
      <c r="IG121" s="52" t="e">
        <f>INDEX(IG4:IG108,MATCH(1,INDEX((IP4:IP108=$Q121)*ISNA(MATCH(IG3:IG108,$C$1:$C4,0)),0),0))</f>
        <v>#N/A</v>
      </c>
      <c r="IH121" s="282">
        <f>LARGE(IP4:IP108,ROWS(IJ$2:IJ4))</f>
        <v>0</v>
      </c>
      <c r="IV121" s="52" t="e">
        <f>INDEX(IV4:IV108,MATCH(1,INDEX((JE4:JE108=$Q121)*ISNA(MATCH(IV3:IV108,$C$1:$C4,0)),0),0))</f>
        <v>#N/A</v>
      </c>
      <c r="IW121" s="282">
        <f>LARGE(JE4:JE108,ROWS(IY$2:IY4))</f>
        <v>0</v>
      </c>
    </row>
    <row r="122" spans="1:268">
      <c r="A122" s="52" t="str">
        <f>INDEX($A$2:$A$106,MATCH(1,INDEX(($J$2:$J$106=$B122)*ISNA(MATCH($A$1:$A$100,$C$1:$C5,0)),0),0))</f>
        <v>Tony Anello</v>
      </c>
      <c r="B122" s="282">
        <f>LARGE($J$2:$J$106,ROWS(D$2:D5))</f>
        <v>164</v>
      </c>
      <c r="P122" s="52" t="s">
        <v>89</v>
      </c>
      <c r="Q122" s="282">
        <f>LARGE(Y5:Y109,ROWS(S$2:S5))</f>
        <v>150</v>
      </c>
      <c r="AE122" s="52" t="s">
        <v>89</v>
      </c>
      <c r="AF122" s="282">
        <f>LARGE(AN5:AN109,ROWS(AH$2:AH5))</f>
        <v>153</v>
      </c>
      <c r="AT122" s="52" t="str">
        <f>INDEX(AT5:AT109,MATCH(1,INDEX((BC5:BC109=$AU122)*ISNA(MATCH(AT4:AT109,$C$1:$C5,0)),0),0))</f>
        <v>Mark Ricci</v>
      </c>
      <c r="AU122" s="282">
        <f>LARGE(BC5:BC109,ROWS(AW$2:AW5))</f>
        <v>146</v>
      </c>
      <c r="BI122" s="52" t="str">
        <f>INDEX(BI5:BI109,MATCH(1,INDEX((BR5:BR109=$BJ122)*ISNA(MATCH(BI4:BI109,$C$1:$C5,0)),0),0))</f>
        <v>Dave Mallahan</v>
      </c>
      <c r="BJ122" s="282">
        <f>LARGE(BR5:BR109,ROWS(BL$2:BL5))</f>
        <v>148</v>
      </c>
      <c r="BX122" s="52" t="str">
        <f>INDEX(BX5:BX109,MATCH(1,INDEX((CG5:CG109=$BY122)*ISNA(MATCH(BX4:BX109,$C$1:$C5,0)),0),0))</f>
        <v>Sam Dagostino</v>
      </c>
      <c r="BY122" s="282">
        <f>LARGE(CG5:CG109,ROWS(CA$2:CA5))</f>
        <v>154</v>
      </c>
      <c r="CM122" s="52" t="str">
        <f>INDEX(CM5:CM109,MATCH(1,INDEX((CV5:CV109=$CN122)*ISNA(MATCH(CM4:CM109,$C$1:$C5,0)),0),0))</f>
        <v>Brian Fournier</v>
      </c>
      <c r="CN122" s="282">
        <f>LARGE(CV5:CV109,ROWS(CP$2:CP5))</f>
        <v>160</v>
      </c>
      <c r="DB122" s="52" t="str">
        <f>INDEX(DB5:DB109,MATCH(1,INDEX((DK5:DK109=$DC122)*ISNA(MATCH(DB4:DB109,$C$1:$C5,0)),0),0))</f>
        <v>Wally Flannery (p)</v>
      </c>
      <c r="DC122" s="282">
        <f>LARGE(DK5:DK109,ROWS(DE$2:DE5))</f>
        <v>152</v>
      </c>
      <c r="DQ122" s="52" t="str">
        <f>INDEX(DQ5:DQ109,MATCH(1,INDEX((DZ5:DZ109=$DR122)*ISNA(MATCH(DQ4:DQ109,$C$1:$C5,0)),0),0))</f>
        <v>Rich Cocchi</v>
      </c>
      <c r="DR122" s="282">
        <f>LARGE(DZ5:DZ109,ROWS(DT$2:DT5))</f>
        <v>149</v>
      </c>
      <c r="EF122" s="52" t="str">
        <f>INDEX(EF5:EF109,MATCH(1,INDEX((EO5:EO109=$EG122)*ISNA(MATCH(EF4:EF109,$C$1:$C5,0)),0),0))</f>
        <v>Jonathan Boudreau</v>
      </c>
      <c r="EG122" s="282">
        <f>LARGE(EO5:EO109,ROWS(EI$2:EI5))</f>
        <v>150</v>
      </c>
      <c r="EU122" s="52" t="str">
        <f>INDEX(EU5:EU109,MATCH(1,INDEX((FD5:FD109=$EV122)*ISNA(MATCH(EU4:EU109,$C$1:$C5,0)),0),0))</f>
        <v>Jonathan Boudreau</v>
      </c>
      <c r="EV122" s="282">
        <f>LARGE(FD5:FD109,ROWS(EX$2:EX5))</f>
        <v>153</v>
      </c>
      <c r="FJ122" s="52" t="str">
        <f>INDEX(FJ5:FJ109,MATCH(1,INDEX((FS5:FS109=$FK122)*ISNA(MATCH(FJ4:FJ109,$C$1:$C5,0)),0),0))</f>
        <v>Nick Zuffelato (S)</v>
      </c>
      <c r="FK122" s="282">
        <f>LARGE(FS5:FS109,ROWS(FM$2:FM5))</f>
        <v>139</v>
      </c>
      <c r="FY122" s="52" t="str">
        <f>INDEX(FY5:FY109,MATCH(1,INDEX((GH5:GH109=$FZ122)*ISNA(MATCH(FY4:FY109,$C$1:$C5,0)),0),0))</f>
        <v>Brandon Marks</v>
      </c>
      <c r="FZ122" s="282">
        <f>LARGE(GH5:GH109,ROWS(GB$2:GB5))</f>
        <v>152</v>
      </c>
      <c r="GN122" s="52" t="e">
        <f>INDEX(GN5:GN109,MATCH(1,INDEX((GW5:GW109=$Q122)*ISNA(MATCH(GN4:GN109,$C$1:$C5,0)),0),0))</f>
        <v>#N/A</v>
      </c>
      <c r="GO122" s="282">
        <f>LARGE(GW5:GW109,ROWS(GQ$2:GQ5))</f>
        <v>0</v>
      </c>
      <c r="HC122" s="52" t="e">
        <f>INDEX(HC5:HC109,MATCH(1,INDEX((HL5:HL109=$Q122)*ISNA(MATCH(HC4:HC109,$C$1:$C5,0)),0),0))</f>
        <v>#N/A</v>
      </c>
      <c r="HD122" s="282">
        <f>LARGE(HL5:HL109,ROWS(HF$2:HF5))</f>
        <v>0</v>
      </c>
      <c r="HR122" s="52" t="e">
        <f>INDEX(HR5:HR109,MATCH(1,INDEX((IA5:IA109=$Q122)*ISNA(MATCH(HR4:HR109,$C$1:$C5,0)),0),0))</f>
        <v>#N/A</v>
      </c>
      <c r="HS122" s="282">
        <f>LARGE(IA5:IA109,ROWS(HU$2:HU5))</f>
        <v>0</v>
      </c>
      <c r="IG122" s="52" t="e">
        <f>INDEX(IG5:IG109,MATCH(1,INDEX((IP5:IP109=$Q122)*ISNA(MATCH(IG4:IG109,$C$1:$C5,0)),0),0))</f>
        <v>#N/A</v>
      </c>
      <c r="IH122" s="282">
        <f>LARGE(IP5:IP109,ROWS(IJ$2:IJ5))</f>
        <v>0</v>
      </c>
      <c r="IV122" s="52" t="e">
        <f>INDEX(IV5:IV109,MATCH(1,INDEX((JE5:JE109=$Q122)*ISNA(MATCH(IV4:IV109,$C$1:$C5,0)),0),0))</f>
        <v>#N/A</v>
      </c>
      <c r="IW122" s="282">
        <f>LARGE(JE5:JE109,ROWS(IY$2:IY5))</f>
        <v>0</v>
      </c>
    </row>
    <row r="123" spans="1:268">
      <c r="A123" s="52" t="str">
        <f>INDEX($A$2:$A$106,MATCH(1,INDEX(($J$2:$J$106=$B123)*ISNA(MATCH($A$1:$A$100,$C$1:$C6,0)),0),0))</f>
        <v>Sam Dagostino</v>
      </c>
      <c r="B123" s="282">
        <f>LARGE($J$2:$J$106,ROWS(D$2:D6))</f>
        <v>158</v>
      </c>
      <c r="P123" s="52" t="str">
        <f>INDEX(P6:P110,MATCH(1,INDEX((Y6:Y110=$Q123)*ISNA(MATCH(P5:P110,$C$1:$C6,0)),0),0))</f>
        <v>Wally Flannery</v>
      </c>
      <c r="Q123" s="282">
        <f>LARGE(Y6:Y110,ROWS(S$2:S6))</f>
        <v>150</v>
      </c>
      <c r="AE123" s="52" t="str">
        <f>INDEX(AE6:AE110,MATCH(1,INDEX((AN6:AN110=$AF123)*ISNA(MATCH(AE5:AE110,$C$1:$C6,0)),0),0))</f>
        <v>Nick Norcross</v>
      </c>
      <c r="AF123" s="282">
        <f>LARGE(AN6:AN110,ROWS(AH$2:AH6))</f>
        <v>153</v>
      </c>
      <c r="AT123" s="52" t="s">
        <v>92</v>
      </c>
      <c r="AU123" s="282">
        <f>LARGE(BC6:BC110,ROWS(AW$2:AW6))</f>
        <v>146</v>
      </c>
      <c r="BI123" s="52" t="str">
        <f>INDEX(BI6:BI110,MATCH(1,INDEX((BR6:BR110=$BJ123)*ISNA(MATCH(BI5:BI110,$C$1:$C6,0)),0),0))</f>
        <v>Jonathan Boudreau</v>
      </c>
      <c r="BJ123" s="282">
        <f>LARGE(BR6:BR110,ROWS(BL$2:BL6))</f>
        <v>145</v>
      </c>
      <c r="BX123" s="52" t="str">
        <f>INDEX(BX6:BX110,MATCH(1,INDEX((CG6:CG110=$BY123)*ISNA(MATCH(BX5:BX110,$C$1:$C6,0)),0),0))</f>
        <v>Brian Fournier</v>
      </c>
      <c r="BY123" s="282">
        <f>LARGE(CG6:CG110,ROWS(CA$2:CA6))</f>
        <v>153</v>
      </c>
      <c r="CM123" s="52" t="str">
        <f>INDEX(CM6:CM110,MATCH(1,INDEX((CV6:CV110=$CN123)*ISNA(MATCH(CM5:CM110,$C$1:$C6,0)),0),0))</f>
        <v>Mike Spinazola</v>
      </c>
      <c r="CN123" s="282">
        <f>LARGE(CV6:CV110,ROWS(CP$2:CP6))</f>
        <v>155</v>
      </c>
      <c r="DB123" s="52" t="str">
        <f>INDEX(DB6:DB110,MATCH(1,INDEX((DK6:DK110=$DC123)*ISNA(MATCH(DB5:DB110,$C$1:$C6,0)),0),0))</f>
        <v>Justin Scali</v>
      </c>
      <c r="DC123" s="282">
        <f>LARGE(DK6:DK110,ROWS(DE$2:DE6))</f>
        <v>151</v>
      </c>
      <c r="DQ123" s="52" t="str">
        <f>INDEX(DQ6:DQ110,MATCH(1,INDEX((DZ6:DZ110=$DR123)*ISNA(MATCH(DQ5:DQ110,$C$1:$C6,0)),0),0))</f>
        <v>Brandon Marks</v>
      </c>
      <c r="DR123" s="282">
        <f>LARGE(DZ6:DZ110,ROWS(DT$2:DT6))</f>
        <v>142</v>
      </c>
      <c r="EF123" s="52" t="str">
        <f>INDEX(EF6:EF110,MATCH(1,INDEX((EO6:EO110=$EG123)*ISNA(MATCH(EF5:EF110,$C$1:$C6,0)),0),0))</f>
        <v>Frank DeLuca</v>
      </c>
      <c r="EG123" s="282">
        <f>LARGE(EO6:EO110,ROWS(EI$2:EI6))</f>
        <v>144</v>
      </c>
      <c r="EU123" s="52" t="str">
        <f>INDEX(EU6:EU110,MATCH(1,INDEX((FD6:FD110=$EV123)*ISNA(MATCH(EU5:EU110,$C$1:$C6,0)),0),0))</f>
        <v>Al Kecyk (s)</v>
      </c>
      <c r="EV123" s="282">
        <f>LARGE(FD6:FD110,ROWS(EX$2:EX6))</f>
        <v>147</v>
      </c>
      <c r="FJ123" s="52" t="str">
        <f>INDEX(FJ6:FJ110,MATCH(1,INDEX((FS6:FS110=$FK123)*ISNA(MATCH(FJ5:FJ110,$C$1:$C6,0)),0),0))</f>
        <v xml:space="preserve">Aaron Souza, Jr. </v>
      </c>
      <c r="FK123" s="282">
        <f>LARGE(FS6:FS110,ROWS(FM$2:FM6))</f>
        <v>138</v>
      </c>
      <c r="FY123" s="52" t="str">
        <f>INDEX(FY6:FY110,MATCH(1,INDEX((GH6:GH110=$FZ123)*ISNA(MATCH(FY5:FY110,$C$1:$C6,0)),0),0))</f>
        <v>Rich Limone</v>
      </c>
      <c r="FZ123" s="282">
        <f>LARGE(GH6:GH110,ROWS(GB$2:GB6))</f>
        <v>148</v>
      </c>
      <c r="GN123" s="52" t="e">
        <f>INDEX(GN6:GN110,MATCH(1,INDEX((GW6:GW110=$Q123)*ISNA(MATCH(GN5:GN110,$C$1:$C6,0)),0),0))</f>
        <v>#N/A</v>
      </c>
      <c r="GO123" s="282">
        <f>LARGE(GW6:GW110,ROWS(GQ$2:GQ6))</f>
        <v>0</v>
      </c>
      <c r="HC123" s="52" t="e">
        <f>INDEX(HC6:HC110,MATCH(1,INDEX((HL6:HL110=$Q123)*ISNA(MATCH(HC5:HC110,$C$1:$C6,0)),0),0))</f>
        <v>#N/A</v>
      </c>
      <c r="HD123" s="282">
        <f>LARGE(HL6:HL110,ROWS(HF$2:HF6))</f>
        <v>0</v>
      </c>
      <c r="HR123" s="52" t="e">
        <f>INDEX(HR6:HR110,MATCH(1,INDEX((IA6:IA110=$Q123)*ISNA(MATCH(HR5:HR110,$C$1:$C6,0)),0),0))</f>
        <v>#N/A</v>
      </c>
      <c r="HS123" s="282">
        <f>LARGE(IA6:IA110,ROWS(HU$2:HU6))</f>
        <v>0</v>
      </c>
      <c r="IG123" s="52" t="e">
        <f>INDEX(IG6:IG110,MATCH(1,INDEX((IP6:IP110=$Q123)*ISNA(MATCH(IG5:IG110,$C$1:$C6,0)),0),0))</f>
        <v>#N/A</v>
      </c>
      <c r="IH123" s="282">
        <f>LARGE(IP6:IP110,ROWS(IJ$2:IJ6))</f>
        <v>0</v>
      </c>
      <c r="IV123" s="52" t="e">
        <f>INDEX(IV6:IV110,MATCH(1,INDEX((JE6:JE110=$Q123)*ISNA(MATCH(IV5:IV110,$C$1:$C6,0)),0),0))</f>
        <v>#N/A</v>
      </c>
      <c r="IW123" s="282">
        <f>LARGE(JE6:JE110,ROWS(IY$2:IY6))</f>
        <v>0</v>
      </c>
    </row>
    <row r="126" spans="1:268">
      <c r="A126" s="215"/>
      <c r="B126" s="215"/>
      <c r="P126" s="215"/>
      <c r="Q126" s="215"/>
      <c r="AE126" s="215"/>
      <c r="AF126" s="215"/>
      <c r="AT126" s="215"/>
      <c r="AU126" s="215"/>
      <c r="BI126" s="215"/>
      <c r="BJ126" s="215"/>
      <c r="BX126" s="215"/>
      <c r="BY126" s="215"/>
      <c r="CM126" s="215"/>
      <c r="CN126" s="215"/>
      <c r="DB126" s="215"/>
      <c r="DC126" s="215"/>
      <c r="DQ126" s="215"/>
      <c r="DR126" s="215"/>
      <c r="EF126" s="215"/>
      <c r="EG126" s="215"/>
      <c r="EU126" s="215"/>
      <c r="EV126" s="215"/>
      <c r="FJ126" s="215"/>
      <c r="FK126" s="215"/>
      <c r="FY126" s="215"/>
      <c r="FZ126" s="215"/>
      <c r="GN126" s="215"/>
      <c r="GO126" s="215"/>
      <c r="HC126" s="215"/>
      <c r="HD126" s="215"/>
      <c r="HR126" s="215"/>
      <c r="HS126" s="215"/>
      <c r="IG126" s="215"/>
      <c r="IH126" s="215"/>
      <c r="IV126" s="215"/>
      <c r="IW126" s="215"/>
    </row>
    <row r="127" spans="1:268">
      <c r="A127" s="215"/>
      <c r="B127" s="215"/>
      <c r="P127" s="215"/>
      <c r="Q127" s="215"/>
      <c r="AE127" s="215"/>
      <c r="AF127" s="215"/>
      <c r="AT127" s="215"/>
      <c r="AU127" s="215"/>
      <c r="BI127" s="215"/>
      <c r="BJ127" s="215"/>
      <c r="BX127" s="215"/>
      <c r="BY127" s="215"/>
      <c r="CM127" s="215"/>
      <c r="CN127" s="215"/>
      <c r="DB127" s="215"/>
      <c r="DC127" s="215"/>
      <c r="DQ127" s="215"/>
      <c r="DR127" s="215"/>
      <c r="EF127" s="215"/>
      <c r="EG127" s="215"/>
      <c r="EU127" s="215"/>
      <c r="EV127" s="215"/>
      <c r="FJ127" s="215"/>
      <c r="FK127" s="215"/>
      <c r="FY127" s="215"/>
      <c r="FZ127" s="215"/>
      <c r="GN127" s="215"/>
      <c r="GO127" s="215"/>
      <c r="HC127" s="215"/>
      <c r="HD127" s="215"/>
      <c r="HR127" s="215"/>
      <c r="HS127" s="215"/>
      <c r="IG127" s="215"/>
      <c r="IH127" s="215"/>
      <c r="IV127" s="215"/>
      <c r="IW127" s="215"/>
    </row>
    <row r="128" spans="1:268">
      <c r="A128" s="215"/>
      <c r="B128" s="215"/>
      <c r="P128" s="215"/>
      <c r="Q128" s="215"/>
      <c r="AE128" s="215"/>
      <c r="AF128" s="215"/>
      <c r="AT128" s="215"/>
      <c r="AU128" s="215"/>
      <c r="BI128" s="215"/>
      <c r="BJ128" s="215"/>
      <c r="BX128" s="215"/>
      <c r="BY128" s="215"/>
      <c r="CM128" s="215"/>
      <c r="CN128" s="215"/>
      <c r="DB128" s="215"/>
      <c r="DC128" s="215"/>
      <c r="DQ128" s="215"/>
      <c r="DR128" s="215"/>
      <c r="EF128" s="215"/>
      <c r="EG128" s="215"/>
      <c r="EU128" s="215"/>
      <c r="EV128" s="215"/>
      <c r="FJ128" s="215"/>
      <c r="FK128" s="215"/>
      <c r="FY128" s="215"/>
      <c r="FZ128" s="215"/>
      <c r="GN128" s="215"/>
      <c r="GO128" s="215"/>
      <c r="HC128" s="215"/>
      <c r="HD128" s="215"/>
      <c r="HR128" s="215"/>
      <c r="HS128" s="215"/>
      <c r="IG128" s="215"/>
      <c r="IH128" s="215"/>
      <c r="IV128" s="215"/>
      <c r="IW128" s="215"/>
    </row>
    <row r="129" spans="1:257">
      <c r="A129" s="215"/>
      <c r="B129" s="215"/>
      <c r="P129" s="215"/>
      <c r="Q129" s="215"/>
      <c r="AE129" s="215"/>
      <c r="AF129" s="215"/>
      <c r="AT129" s="215"/>
      <c r="AU129" s="215"/>
      <c r="BI129" s="215"/>
      <c r="BJ129" s="215"/>
      <c r="BX129" s="215"/>
      <c r="BY129" s="215"/>
      <c r="CM129" s="215"/>
      <c r="CN129" s="215"/>
      <c r="DB129" s="215"/>
      <c r="DC129" s="215"/>
      <c r="DQ129" s="215"/>
      <c r="DR129" s="215"/>
      <c r="EF129" s="215"/>
      <c r="EG129" s="215"/>
      <c r="EU129" s="215"/>
      <c r="EV129" s="215"/>
      <c r="FJ129" s="215"/>
      <c r="FK129" s="215"/>
      <c r="FY129" s="215"/>
      <c r="FZ129" s="215"/>
      <c r="GN129" s="215"/>
      <c r="GO129" s="215"/>
      <c r="HC129" s="215"/>
      <c r="HD129" s="215"/>
      <c r="HR129" s="215"/>
      <c r="HS129" s="215"/>
      <c r="IG129" s="215"/>
      <c r="IH129" s="215"/>
      <c r="IV129" s="215"/>
      <c r="IW129" s="215"/>
    </row>
    <row r="130" spans="1:257">
      <c r="A130" s="215"/>
      <c r="B130" s="215"/>
      <c r="P130" s="215"/>
      <c r="Q130" s="215"/>
      <c r="AE130" s="215"/>
      <c r="AF130" s="215"/>
      <c r="AT130" s="215"/>
      <c r="AU130" s="215"/>
      <c r="BI130" s="215"/>
      <c r="BJ130" s="215"/>
      <c r="BX130" s="215"/>
      <c r="BY130" s="215"/>
      <c r="CM130" s="215"/>
      <c r="CN130" s="215"/>
      <c r="DB130" s="215"/>
      <c r="DC130" s="215"/>
      <c r="DQ130" s="215"/>
      <c r="DR130" s="215"/>
      <c r="EF130" s="215"/>
      <c r="EG130" s="215"/>
      <c r="EU130" s="215"/>
      <c r="EV130" s="215"/>
      <c r="FJ130" s="215"/>
      <c r="FK130" s="215"/>
      <c r="FY130" s="215"/>
      <c r="FZ130" s="215"/>
      <c r="GN130" s="215"/>
      <c r="GO130" s="215"/>
      <c r="HC130" s="215"/>
      <c r="HD130" s="215"/>
      <c r="HR130" s="215"/>
      <c r="HS130" s="215"/>
      <c r="IG130" s="215"/>
      <c r="IH130" s="215"/>
      <c r="IV130" s="215"/>
      <c r="IW130" s="215"/>
    </row>
    <row r="131" spans="1:257">
      <c r="A131" s="146"/>
      <c r="B131" s="139"/>
      <c r="P131" s="146"/>
      <c r="Q131" s="139"/>
      <c r="AE131" s="146"/>
      <c r="AF131" s="139"/>
      <c r="AT131" s="146"/>
      <c r="AU131" s="139"/>
      <c r="BI131" s="146"/>
      <c r="BJ131" s="139"/>
      <c r="BX131" s="146"/>
      <c r="BY131" s="139"/>
      <c r="CM131" s="146"/>
      <c r="CN131" s="139"/>
      <c r="DB131" s="146"/>
      <c r="DC131" s="139"/>
      <c r="DQ131" s="146"/>
      <c r="DR131" s="139"/>
      <c r="EF131" s="146"/>
      <c r="EG131" s="139"/>
      <c r="EU131" s="146"/>
      <c r="EV131" s="139"/>
      <c r="FJ131" s="146"/>
      <c r="FK131" s="139"/>
      <c r="FY131" s="146"/>
      <c r="FZ131" s="139"/>
      <c r="GN131" s="146"/>
      <c r="GO131" s="139"/>
      <c r="HC131" s="146"/>
      <c r="HD131" s="139"/>
      <c r="HR131" s="146"/>
      <c r="HS131" s="139"/>
      <c r="IG131" s="146"/>
      <c r="IH131" s="139"/>
      <c r="IV131" s="146"/>
      <c r="IW131" s="139"/>
    </row>
    <row r="132" spans="1:257">
      <c r="A132" s="146"/>
      <c r="B132" s="139"/>
      <c r="P132" s="146"/>
      <c r="Q132" s="139"/>
      <c r="AE132" s="146"/>
      <c r="AF132" s="139"/>
      <c r="AT132" s="146"/>
      <c r="AU132" s="139"/>
      <c r="BI132" s="146"/>
      <c r="BJ132" s="139"/>
      <c r="BX132" s="146"/>
      <c r="BY132" s="139"/>
      <c r="CM132" s="146"/>
      <c r="CN132" s="139"/>
      <c r="DB132" s="146"/>
      <c r="DC132" s="139"/>
      <c r="DQ132" s="146"/>
      <c r="DR132" s="139"/>
      <c r="EF132" s="146"/>
      <c r="EG132" s="139"/>
      <c r="EU132" s="146"/>
      <c r="EV132" s="139"/>
      <c r="FJ132" s="146"/>
      <c r="FK132" s="139"/>
      <c r="FY132" s="146"/>
      <c r="FZ132" s="139"/>
      <c r="GN132" s="146"/>
      <c r="GO132" s="139"/>
      <c r="HC132" s="146"/>
      <c r="HD132" s="139"/>
      <c r="HR132" s="146"/>
      <c r="HS132" s="139"/>
      <c r="IG132" s="146"/>
      <c r="IH132" s="139"/>
      <c r="IV132" s="146"/>
      <c r="IW132" s="139"/>
    </row>
    <row r="133" spans="1:257">
      <c r="A133" s="146"/>
      <c r="B133" s="139"/>
      <c r="P133" s="146"/>
      <c r="Q133" s="139"/>
      <c r="AE133" s="146"/>
      <c r="AF133" s="139"/>
      <c r="AT133" s="146"/>
      <c r="AU133" s="139"/>
      <c r="BI133" s="146"/>
      <c r="BJ133" s="139"/>
      <c r="BX133" s="146"/>
      <c r="BY133" s="139"/>
      <c r="CM133" s="146"/>
      <c r="CN133" s="139"/>
      <c r="DB133" s="146"/>
      <c r="DC133" s="139"/>
      <c r="DQ133" s="146"/>
      <c r="DR133" s="139"/>
      <c r="EF133" s="146"/>
      <c r="EG133" s="139"/>
      <c r="EU133" s="146"/>
      <c r="EV133" s="139"/>
      <c r="FJ133" s="146"/>
      <c r="FK133" s="139"/>
      <c r="FY133" s="146"/>
      <c r="FZ133" s="139"/>
      <c r="GN133" s="146"/>
      <c r="GO133" s="139"/>
      <c r="HC133" s="146"/>
      <c r="HD133" s="139"/>
      <c r="HR133" s="146"/>
      <c r="HS133" s="139"/>
      <c r="IG133" s="146"/>
      <c r="IH133" s="139"/>
      <c r="IV133" s="146"/>
      <c r="IW133" s="139"/>
    </row>
  </sheetData>
  <mergeCells count="629">
    <mergeCell ref="F66:G66"/>
    <mergeCell ref="F72:G72"/>
    <mergeCell ref="F78:G78"/>
    <mergeCell ref="F84:G84"/>
    <mergeCell ref="F90:G90"/>
    <mergeCell ref="F112:H112"/>
    <mergeCell ref="F113:H113"/>
    <mergeCell ref="F114:H114"/>
    <mergeCell ref="F115:H115"/>
    <mergeCell ref="F96:G96"/>
    <mergeCell ref="F102:G102"/>
    <mergeCell ref="F108:G108"/>
    <mergeCell ref="F60:G60"/>
    <mergeCell ref="B1:C1"/>
    <mergeCell ref="F12:G12"/>
    <mergeCell ref="F6:G6"/>
    <mergeCell ref="F18:G18"/>
    <mergeCell ref="F24:G24"/>
    <mergeCell ref="F30:G30"/>
    <mergeCell ref="F36:G36"/>
    <mergeCell ref="F42:G42"/>
    <mergeCell ref="F48:G48"/>
    <mergeCell ref="F54:G54"/>
    <mergeCell ref="A118:B118"/>
    <mergeCell ref="L112:M112"/>
    <mergeCell ref="L113:M113"/>
    <mergeCell ref="L114:M114"/>
    <mergeCell ref="L115:M115"/>
    <mergeCell ref="L116:M116"/>
    <mergeCell ref="F116:H116"/>
    <mergeCell ref="C116:E116"/>
    <mergeCell ref="C115:E115"/>
    <mergeCell ref="C112:E112"/>
    <mergeCell ref="C113:E113"/>
    <mergeCell ref="C114:E114"/>
    <mergeCell ref="U30:V30"/>
    <mergeCell ref="U36:V36"/>
    <mergeCell ref="U42:V42"/>
    <mergeCell ref="U48:V48"/>
    <mergeCell ref="U54:V54"/>
    <mergeCell ref="Q1:R1"/>
    <mergeCell ref="U6:V6"/>
    <mergeCell ref="U12:V12"/>
    <mergeCell ref="U18:V18"/>
    <mergeCell ref="U24:V24"/>
    <mergeCell ref="U90:V90"/>
    <mergeCell ref="U96:V96"/>
    <mergeCell ref="U102:V102"/>
    <mergeCell ref="U108:V108"/>
    <mergeCell ref="R112:T112"/>
    <mergeCell ref="U112:W112"/>
    <mergeCell ref="U60:V60"/>
    <mergeCell ref="U66:V66"/>
    <mergeCell ref="U72:V72"/>
    <mergeCell ref="U78:V78"/>
    <mergeCell ref="U84:V84"/>
    <mergeCell ref="AA115:AB115"/>
    <mergeCell ref="R116:T116"/>
    <mergeCell ref="U116:W116"/>
    <mergeCell ref="AA116:AB116"/>
    <mergeCell ref="AA112:AB112"/>
    <mergeCell ref="R113:T113"/>
    <mergeCell ref="U113:W113"/>
    <mergeCell ref="AA113:AB113"/>
    <mergeCell ref="R114:T114"/>
    <mergeCell ref="U114:W114"/>
    <mergeCell ref="AA114:AB114"/>
    <mergeCell ref="AJ90:AK90"/>
    <mergeCell ref="AJ96:AK96"/>
    <mergeCell ref="AJ102:AK102"/>
    <mergeCell ref="AJ108:AK108"/>
    <mergeCell ref="AG112:AI112"/>
    <mergeCell ref="AJ112:AL112"/>
    <mergeCell ref="P118:Q118"/>
    <mergeCell ref="AF1:AG1"/>
    <mergeCell ref="AJ6:AK6"/>
    <mergeCell ref="AJ12:AK12"/>
    <mergeCell ref="AJ18:AK18"/>
    <mergeCell ref="AJ24:AK24"/>
    <mergeCell ref="AJ30:AK30"/>
    <mergeCell ref="AJ36:AK36"/>
    <mergeCell ref="AJ42:AK42"/>
    <mergeCell ref="AJ48:AK48"/>
    <mergeCell ref="AJ54:AK54"/>
    <mergeCell ref="AJ60:AK60"/>
    <mergeCell ref="AJ66:AK66"/>
    <mergeCell ref="AJ72:AK72"/>
    <mergeCell ref="AJ78:AK78"/>
    <mergeCell ref="AJ84:AK84"/>
    <mergeCell ref="R115:T115"/>
    <mergeCell ref="U115:W115"/>
    <mergeCell ref="AP115:AQ115"/>
    <mergeCell ref="AG116:AI116"/>
    <mergeCell ref="AJ116:AL116"/>
    <mergeCell ref="AP116:AQ116"/>
    <mergeCell ref="AP112:AQ112"/>
    <mergeCell ref="AG113:AI113"/>
    <mergeCell ref="AJ113:AL113"/>
    <mergeCell ref="AP113:AQ113"/>
    <mergeCell ref="AG114:AI114"/>
    <mergeCell ref="AJ114:AL114"/>
    <mergeCell ref="AP114:AQ114"/>
    <mergeCell ref="AY90:AZ90"/>
    <mergeCell ref="AY96:AZ96"/>
    <mergeCell ref="AY102:AZ102"/>
    <mergeCell ref="AY108:AZ108"/>
    <mergeCell ref="AV112:AX112"/>
    <mergeCell ref="AY112:BA112"/>
    <mergeCell ref="AE118:AF118"/>
    <mergeCell ref="AU1:AV1"/>
    <mergeCell ref="AY6:AZ6"/>
    <mergeCell ref="AY12:AZ12"/>
    <mergeCell ref="AY18:AZ18"/>
    <mergeCell ref="AY24:AZ24"/>
    <mergeCell ref="AY30:AZ30"/>
    <mergeCell ref="AY36:AZ36"/>
    <mergeCell ref="AY42:AZ42"/>
    <mergeCell ref="AY48:AZ48"/>
    <mergeCell ref="AY54:AZ54"/>
    <mergeCell ref="AY60:AZ60"/>
    <mergeCell ref="AY66:AZ66"/>
    <mergeCell ref="AY72:AZ72"/>
    <mergeCell ref="AY78:AZ78"/>
    <mergeCell ref="AY84:AZ84"/>
    <mergeCell ref="AG115:AI115"/>
    <mergeCell ref="AJ115:AL115"/>
    <mergeCell ref="BE115:BF115"/>
    <mergeCell ref="AV116:AX116"/>
    <mergeCell ref="AY116:BA116"/>
    <mergeCell ref="BE116:BF116"/>
    <mergeCell ref="BE112:BF112"/>
    <mergeCell ref="AV113:AX113"/>
    <mergeCell ref="AY113:BA113"/>
    <mergeCell ref="BE113:BF113"/>
    <mergeCell ref="AV114:AX114"/>
    <mergeCell ref="AY114:BA114"/>
    <mergeCell ref="BE114:BF114"/>
    <mergeCell ref="BN90:BO90"/>
    <mergeCell ref="BN96:BO96"/>
    <mergeCell ref="BN102:BO102"/>
    <mergeCell ref="BN108:BO108"/>
    <mergeCell ref="BK112:BM112"/>
    <mergeCell ref="BN112:BP112"/>
    <mergeCell ref="AT118:AU118"/>
    <mergeCell ref="BJ1:BK1"/>
    <mergeCell ref="BN6:BO6"/>
    <mergeCell ref="BN12:BO12"/>
    <mergeCell ref="BN18:BO18"/>
    <mergeCell ref="BN24:BO24"/>
    <mergeCell ref="BN30:BO30"/>
    <mergeCell ref="BN36:BO36"/>
    <mergeCell ref="BN42:BO42"/>
    <mergeCell ref="BN48:BO48"/>
    <mergeCell ref="BN54:BO54"/>
    <mergeCell ref="BN60:BO60"/>
    <mergeCell ref="BN66:BO66"/>
    <mergeCell ref="BN72:BO72"/>
    <mergeCell ref="BN78:BO78"/>
    <mergeCell ref="BN84:BO84"/>
    <mergeCell ref="AV115:AX115"/>
    <mergeCell ref="AY115:BA115"/>
    <mergeCell ref="BT115:BU115"/>
    <mergeCell ref="BK116:BM116"/>
    <mergeCell ref="BN116:BP116"/>
    <mergeCell ref="BT116:BU116"/>
    <mergeCell ref="BT112:BU112"/>
    <mergeCell ref="BK113:BM113"/>
    <mergeCell ref="BN113:BP113"/>
    <mergeCell ref="BT113:BU113"/>
    <mergeCell ref="BK114:BM114"/>
    <mergeCell ref="BN114:BP114"/>
    <mergeCell ref="BT114:BU114"/>
    <mergeCell ref="CC90:CD90"/>
    <mergeCell ref="CC96:CD96"/>
    <mergeCell ref="CC102:CD102"/>
    <mergeCell ref="CC108:CD108"/>
    <mergeCell ref="BZ112:CB112"/>
    <mergeCell ref="CC112:CE112"/>
    <mergeCell ref="BI118:BJ118"/>
    <mergeCell ref="BY1:BZ1"/>
    <mergeCell ref="CC6:CD6"/>
    <mergeCell ref="CC12:CD12"/>
    <mergeCell ref="CC18:CD18"/>
    <mergeCell ref="CC24:CD24"/>
    <mergeCell ref="CC30:CD30"/>
    <mergeCell ref="CC36:CD36"/>
    <mergeCell ref="CC42:CD42"/>
    <mergeCell ref="CC48:CD48"/>
    <mergeCell ref="CC54:CD54"/>
    <mergeCell ref="CC60:CD60"/>
    <mergeCell ref="CC66:CD66"/>
    <mergeCell ref="CC72:CD72"/>
    <mergeCell ref="CC78:CD78"/>
    <mergeCell ref="CC84:CD84"/>
    <mergeCell ref="BK115:BM115"/>
    <mergeCell ref="BN115:BP115"/>
    <mergeCell ref="CI115:CJ115"/>
    <mergeCell ref="BZ116:CB116"/>
    <mergeCell ref="CC116:CE116"/>
    <mergeCell ref="CI116:CJ116"/>
    <mergeCell ref="CI112:CJ112"/>
    <mergeCell ref="BZ113:CB113"/>
    <mergeCell ref="CC113:CE113"/>
    <mergeCell ref="CI113:CJ113"/>
    <mergeCell ref="BZ114:CB114"/>
    <mergeCell ref="CC114:CE114"/>
    <mergeCell ref="CI114:CJ114"/>
    <mergeCell ref="CR90:CS90"/>
    <mergeCell ref="CR96:CS96"/>
    <mergeCell ref="CR102:CS102"/>
    <mergeCell ref="CR108:CS108"/>
    <mergeCell ref="CO112:CQ112"/>
    <mergeCell ref="CR112:CT112"/>
    <mergeCell ref="BX118:BY118"/>
    <mergeCell ref="CN1:CO1"/>
    <mergeCell ref="CR6:CS6"/>
    <mergeCell ref="CR12:CS12"/>
    <mergeCell ref="CR18:CS18"/>
    <mergeCell ref="CR24:CS24"/>
    <mergeCell ref="CR30:CS30"/>
    <mergeCell ref="CR36:CS36"/>
    <mergeCell ref="CR42:CS42"/>
    <mergeCell ref="CR48:CS48"/>
    <mergeCell ref="CR54:CS54"/>
    <mergeCell ref="CR60:CS60"/>
    <mergeCell ref="CR66:CS66"/>
    <mergeCell ref="CR72:CS72"/>
    <mergeCell ref="CR78:CS78"/>
    <mergeCell ref="CR84:CS84"/>
    <mergeCell ref="BZ115:CB115"/>
    <mergeCell ref="CC115:CE115"/>
    <mergeCell ref="CX115:CY115"/>
    <mergeCell ref="CO116:CQ116"/>
    <mergeCell ref="CR116:CT116"/>
    <mergeCell ref="CX116:CY116"/>
    <mergeCell ref="CX112:CY112"/>
    <mergeCell ref="CO113:CQ113"/>
    <mergeCell ref="CR113:CT113"/>
    <mergeCell ref="CX113:CY113"/>
    <mergeCell ref="CO114:CQ114"/>
    <mergeCell ref="CR114:CT114"/>
    <mergeCell ref="CX114:CY114"/>
    <mergeCell ref="DG90:DH90"/>
    <mergeCell ref="DG96:DH96"/>
    <mergeCell ref="DG102:DH102"/>
    <mergeCell ref="DG108:DH108"/>
    <mergeCell ref="DD112:DF112"/>
    <mergeCell ref="DG112:DI112"/>
    <mergeCell ref="CM118:CN118"/>
    <mergeCell ref="DC1:DD1"/>
    <mergeCell ref="DG6:DH6"/>
    <mergeCell ref="DG12:DH12"/>
    <mergeCell ref="DG18:DH18"/>
    <mergeCell ref="DG24:DH24"/>
    <mergeCell ref="DG30:DH30"/>
    <mergeCell ref="DG36:DH36"/>
    <mergeCell ref="DG42:DH42"/>
    <mergeCell ref="DG48:DH48"/>
    <mergeCell ref="DG54:DH54"/>
    <mergeCell ref="DG60:DH60"/>
    <mergeCell ref="DG66:DH66"/>
    <mergeCell ref="DG72:DH72"/>
    <mergeCell ref="DG78:DH78"/>
    <mergeCell ref="DG84:DH84"/>
    <mergeCell ref="CO115:CQ115"/>
    <mergeCell ref="CR115:CT115"/>
    <mergeCell ref="DM115:DN115"/>
    <mergeCell ref="DD116:DF116"/>
    <mergeCell ref="DG116:DI116"/>
    <mergeCell ref="DM116:DN116"/>
    <mergeCell ref="DM112:DN112"/>
    <mergeCell ref="DD113:DF113"/>
    <mergeCell ref="DG113:DI113"/>
    <mergeCell ref="DM113:DN113"/>
    <mergeCell ref="DD114:DF114"/>
    <mergeCell ref="DG114:DI114"/>
    <mergeCell ref="DM114:DN114"/>
    <mergeCell ref="DV90:DW90"/>
    <mergeCell ref="DV96:DW96"/>
    <mergeCell ref="DV102:DW102"/>
    <mergeCell ref="DV108:DW108"/>
    <mergeCell ref="DS112:DU112"/>
    <mergeCell ref="DV112:DX112"/>
    <mergeCell ref="DB118:DC118"/>
    <mergeCell ref="DR1:DS1"/>
    <mergeCell ref="DV6:DW6"/>
    <mergeCell ref="DV12:DW12"/>
    <mergeCell ref="DV18:DW18"/>
    <mergeCell ref="DV24:DW24"/>
    <mergeCell ref="DV30:DW30"/>
    <mergeCell ref="DV36:DW36"/>
    <mergeCell ref="DV42:DW42"/>
    <mergeCell ref="DV48:DW48"/>
    <mergeCell ref="DV54:DW54"/>
    <mergeCell ref="DV60:DW60"/>
    <mergeCell ref="DV66:DW66"/>
    <mergeCell ref="DV72:DW72"/>
    <mergeCell ref="DV78:DW78"/>
    <mergeCell ref="DV84:DW84"/>
    <mergeCell ref="DD115:DF115"/>
    <mergeCell ref="DG115:DI115"/>
    <mergeCell ref="EB115:EC115"/>
    <mergeCell ref="DS116:DU116"/>
    <mergeCell ref="DV116:DX116"/>
    <mergeCell ref="EB112:EC112"/>
    <mergeCell ref="DS113:DU113"/>
    <mergeCell ref="DV113:DX113"/>
    <mergeCell ref="EB113:EC113"/>
    <mergeCell ref="DS114:DU114"/>
    <mergeCell ref="DV114:DX114"/>
    <mergeCell ref="EB114:EC114"/>
    <mergeCell ref="EB116:EC116"/>
    <mergeCell ref="EK90:EL90"/>
    <mergeCell ref="EK96:EL96"/>
    <mergeCell ref="EK102:EL102"/>
    <mergeCell ref="EK108:EL108"/>
    <mergeCell ref="EH112:EJ112"/>
    <mergeCell ref="EK112:EM112"/>
    <mergeCell ref="DQ118:DR118"/>
    <mergeCell ref="EG1:EH1"/>
    <mergeCell ref="EK6:EL6"/>
    <mergeCell ref="EK12:EL12"/>
    <mergeCell ref="EK18:EL18"/>
    <mergeCell ref="EK24:EL24"/>
    <mergeCell ref="EK30:EL30"/>
    <mergeCell ref="EK36:EL36"/>
    <mergeCell ref="EK42:EL42"/>
    <mergeCell ref="EK48:EL48"/>
    <mergeCell ref="EK54:EL54"/>
    <mergeCell ref="EK60:EL60"/>
    <mergeCell ref="EK66:EL66"/>
    <mergeCell ref="EK72:EL72"/>
    <mergeCell ref="EK78:EL78"/>
    <mergeCell ref="EK84:EL84"/>
    <mergeCell ref="DS115:DU115"/>
    <mergeCell ref="DV115:DX115"/>
    <mergeCell ref="EQ115:ER115"/>
    <mergeCell ref="EH116:EJ116"/>
    <mergeCell ref="EK116:EM116"/>
    <mergeCell ref="EQ116:ER116"/>
    <mergeCell ref="EQ112:ER112"/>
    <mergeCell ref="EH113:EJ113"/>
    <mergeCell ref="EK113:EM113"/>
    <mergeCell ref="EQ113:ER113"/>
    <mergeCell ref="EH114:EJ114"/>
    <mergeCell ref="EK114:EM114"/>
    <mergeCell ref="EQ114:ER114"/>
    <mergeCell ref="EZ90:FA90"/>
    <mergeCell ref="EZ96:FA96"/>
    <mergeCell ref="EZ102:FA102"/>
    <mergeCell ref="EZ108:FA108"/>
    <mergeCell ref="EW112:EY112"/>
    <mergeCell ref="EZ112:FB112"/>
    <mergeCell ref="EF118:EG118"/>
    <mergeCell ref="EV1:EW1"/>
    <mergeCell ref="EZ6:FA6"/>
    <mergeCell ref="EZ12:FA12"/>
    <mergeCell ref="EZ18:FA18"/>
    <mergeCell ref="EZ24:FA24"/>
    <mergeCell ref="EZ30:FA30"/>
    <mergeCell ref="EZ36:FA36"/>
    <mergeCell ref="EZ42:FA42"/>
    <mergeCell ref="EZ48:FA48"/>
    <mergeCell ref="EZ54:FA54"/>
    <mergeCell ref="EZ60:FA60"/>
    <mergeCell ref="EZ66:FA66"/>
    <mergeCell ref="EZ72:FA72"/>
    <mergeCell ref="EZ78:FA78"/>
    <mergeCell ref="EZ84:FA84"/>
    <mergeCell ref="EH115:EJ115"/>
    <mergeCell ref="EK115:EM115"/>
    <mergeCell ref="FF115:FG115"/>
    <mergeCell ref="EW116:EY116"/>
    <mergeCell ref="EZ116:FB116"/>
    <mergeCell ref="FF116:FG116"/>
    <mergeCell ref="FF112:FG112"/>
    <mergeCell ref="EW113:EY113"/>
    <mergeCell ref="EZ113:FB113"/>
    <mergeCell ref="FF113:FG113"/>
    <mergeCell ref="EW114:EY114"/>
    <mergeCell ref="EZ114:FB114"/>
    <mergeCell ref="FF114:FG114"/>
    <mergeCell ref="FO90:FP90"/>
    <mergeCell ref="FO96:FP96"/>
    <mergeCell ref="FO102:FP102"/>
    <mergeCell ref="FO108:FP108"/>
    <mergeCell ref="FL112:FN112"/>
    <mergeCell ref="FO112:FQ112"/>
    <mergeCell ref="EU118:EV118"/>
    <mergeCell ref="FK1:FL1"/>
    <mergeCell ref="FO6:FP6"/>
    <mergeCell ref="FO12:FP12"/>
    <mergeCell ref="FO18:FP18"/>
    <mergeCell ref="FO24:FP24"/>
    <mergeCell ref="FO30:FP30"/>
    <mergeCell ref="FO36:FP36"/>
    <mergeCell ref="FO42:FP42"/>
    <mergeCell ref="FO48:FP48"/>
    <mergeCell ref="FO54:FP54"/>
    <mergeCell ref="FO60:FP60"/>
    <mergeCell ref="FO66:FP66"/>
    <mergeCell ref="FO72:FP72"/>
    <mergeCell ref="FO78:FP78"/>
    <mergeCell ref="FO84:FP84"/>
    <mergeCell ref="EW115:EY115"/>
    <mergeCell ref="EZ115:FB115"/>
    <mergeCell ref="FU115:FV115"/>
    <mergeCell ref="FL116:FN116"/>
    <mergeCell ref="FO116:FQ116"/>
    <mergeCell ref="FU116:FV116"/>
    <mergeCell ref="FU112:FV112"/>
    <mergeCell ref="FL113:FN113"/>
    <mergeCell ref="FO113:FQ113"/>
    <mergeCell ref="FU113:FV113"/>
    <mergeCell ref="FL114:FN114"/>
    <mergeCell ref="FO114:FQ114"/>
    <mergeCell ref="FU114:FV114"/>
    <mergeCell ref="GD90:GE90"/>
    <mergeCell ref="GD96:GE96"/>
    <mergeCell ref="GD102:GE102"/>
    <mergeCell ref="GD108:GE108"/>
    <mergeCell ref="GA112:GC112"/>
    <mergeCell ref="GD112:GF112"/>
    <mergeCell ref="FJ118:FK118"/>
    <mergeCell ref="FZ1:GA1"/>
    <mergeCell ref="GD6:GE6"/>
    <mergeCell ref="GD12:GE12"/>
    <mergeCell ref="GD18:GE18"/>
    <mergeCell ref="GD24:GE24"/>
    <mergeCell ref="GD30:GE30"/>
    <mergeCell ref="GD36:GE36"/>
    <mergeCell ref="GD42:GE42"/>
    <mergeCell ref="GD48:GE48"/>
    <mergeCell ref="GD54:GE54"/>
    <mergeCell ref="GD60:GE60"/>
    <mergeCell ref="GD66:GE66"/>
    <mergeCell ref="GD72:GE72"/>
    <mergeCell ref="GD78:GE78"/>
    <mergeCell ref="GD84:GE84"/>
    <mergeCell ref="FL115:FN115"/>
    <mergeCell ref="FO115:FQ115"/>
    <mergeCell ref="GJ115:GK115"/>
    <mergeCell ref="GA116:GC116"/>
    <mergeCell ref="GD116:GF116"/>
    <mergeCell ref="GJ116:GK116"/>
    <mergeCell ref="GJ112:GK112"/>
    <mergeCell ref="GA113:GC113"/>
    <mergeCell ref="GD113:GF113"/>
    <mergeCell ref="GJ113:GK113"/>
    <mergeCell ref="GA114:GC114"/>
    <mergeCell ref="GD114:GF114"/>
    <mergeCell ref="GJ114:GK114"/>
    <mergeCell ref="GS90:GT90"/>
    <mergeCell ref="GS96:GT96"/>
    <mergeCell ref="GS102:GT102"/>
    <mergeCell ref="GS108:GT108"/>
    <mergeCell ref="GP112:GR112"/>
    <mergeCell ref="GS112:GU112"/>
    <mergeCell ref="FY118:FZ118"/>
    <mergeCell ref="GO1:GP1"/>
    <mergeCell ref="GS6:GT6"/>
    <mergeCell ref="GS12:GT12"/>
    <mergeCell ref="GS18:GT18"/>
    <mergeCell ref="GS24:GT24"/>
    <mergeCell ref="GS30:GT30"/>
    <mergeCell ref="GS36:GT36"/>
    <mergeCell ref="GS42:GT42"/>
    <mergeCell ref="GS48:GT48"/>
    <mergeCell ref="GS54:GT54"/>
    <mergeCell ref="GS60:GT60"/>
    <mergeCell ref="GS66:GT66"/>
    <mergeCell ref="GS72:GT72"/>
    <mergeCell ref="GS78:GT78"/>
    <mergeCell ref="GS84:GT84"/>
    <mergeCell ref="GA115:GC115"/>
    <mergeCell ref="GD115:GF115"/>
    <mergeCell ref="GY115:GZ115"/>
    <mergeCell ref="GP116:GR116"/>
    <mergeCell ref="GS116:GU116"/>
    <mergeCell ref="GY116:GZ116"/>
    <mergeCell ref="GY112:GZ112"/>
    <mergeCell ref="GP113:GR113"/>
    <mergeCell ref="GS113:GU113"/>
    <mergeCell ref="GY113:GZ113"/>
    <mergeCell ref="GP114:GR114"/>
    <mergeCell ref="GS114:GU114"/>
    <mergeCell ref="GY114:GZ114"/>
    <mergeCell ref="HH90:HI90"/>
    <mergeCell ref="HH96:HI96"/>
    <mergeCell ref="HH102:HI102"/>
    <mergeCell ref="HH108:HI108"/>
    <mergeCell ref="HE112:HG112"/>
    <mergeCell ref="HH112:HJ112"/>
    <mergeCell ref="GN118:GO118"/>
    <mergeCell ref="HD1:HE1"/>
    <mergeCell ref="HH6:HI6"/>
    <mergeCell ref="HH12:HI12"/>
    <mergeCell ref="HH18:HI18"/>
    <mergeCell ref="HH24:HI24"/>
    <mergeCell ref="HH30:HI30"/>
    <mergeCell ref="HH36:HI36"/>
    <mergeCell ref="HH42:HI42"/>
    <mergeCell ref="HH48:HI48"/>
    <mergeCell ref="HH54:HI54"/>
    <mergeCell ref="HH60:HI60"/>
    <mergeCell ref="HH66:HI66"/>
    <mergeCell ref="HH72:HI72"/>
    <mergeCell ref="HH78:HI78"/>
    <mergeCell ref="HH84:HI84"/>
    <mergeCell ref="GP115:GR115"/>
    <mergeCell ref="GS115:GU115"/>
    <mergeCell ref="HN115:HO115"/>
    <mergeCell ref="HE116:HG116"/>
    <mergeCell ref="HH116:HJ116"/>
    <mergeCell ref="HN116:HO116"/>
    <mergeCell ref="HN112:HO112"/>
    <mergeCell ref="HE113:HG113"/>
    <mergeCell ref="HH113:HJ113"/>
    <mergeCell ref="HN113:HO113"/>
    <mergeCell ref="HE114:HG114"/>
    <mergeCell ref="HH114:HJ114"/>
    <mergeCell ref="HN114:HO114"/>
    <mergeCell ref="HW90:HX90"/>
    <mergeCell ref="HW96:HX96"/>
    <mergeCell ref="HW102:HX102"/>
    <mergeCell ref="HW108:HX108"/>
    <mergeCell ref="HT112:HV112"/>
    <mergeCell ref="HW112:HY112"/>
    <mergeCell ref="HC118:HD118"/>
    <mergeCell ref="HS1:HT1"/>
    <mergeCell ref="HW6:HX6"/>
    <mergeCell ref="HW12:HX12"/>
    <mergeCell ref="HW18:HX18"/>
    <mergeCell ref="HW24:HX24"/>
    <mergeCell ref="HW30:HX30"/>
    <mergeCell ref="HW36:HX36"/>
    <mergeCell ref="HW42:HX42"/>
    <mergeCell ref="HW48:HX48"/>
    <mergeCell ref="HW54:HX54"/>
    <mergeCell ref="HW60:HX60"/>
    <mergeCell ref="HW66:HX66"/>
    <mergeCell ref="HW72:HX72"/>
    <mergeCell ref="HW78:HX78"/>
    <mergeCell ref="HW84:HX84"/>
    <mergeCell ref="HE115:HG115"/>
    <mergeCell ref="HH115:HJ115"/>
    <mergeCell ref="IC115:ID115"/>
    <mergeCell ref="HT116:HV116"/>
    <mergeCell ref="HW116:HY116"/>
    <mergeCell ref="IC116:ID116"/>
    <mergeCell ref="IC112:ID112"/>
    <mergeCell ref="HT113:HV113"/>
    <mergeCell ref="HW113:HY113"/>
    <mergeCell ref="IC113:ID113"/>
    <mergeCell ref="HT114:HV114"/>
    <mergeCell ref="HW114:HY114"/>
    <mergeCell ref="IC114:ID114"/>
    <mergeCell ref="IL90:IM90"/>
    <mergeCell ref="IL96:IM96"/>
    <mergeCell ref="IL102:IM102"/>
    <mergeCell ref="IL108:IM108"/>
    <mergeCell ref="II112:IK112"/>
    <mergeCell ref="IL112:IN112"/>
    <mergeCell ref="HR118:HS118"/>
    <mergeCell ref="IH1:II1"/>
    <mergeCell ref="IL6:IM6"/>
    <mergeCell ref="IL12:IM12"/>
    <mergeCell ref="IL18:IM18"/>
    <mergeCell ref="IL24:IM24"/>
    <mergeCell ref="IL30:IM30"/>
    <mergeCell ref="IL36:IM36"/>
    <mergeCell ref="IL42:IM42"/>
    <mergeCell ref="IL48:IM48"/>
    <mergeCell ref="IL54:IM54"/>
    <mergeCell ref="IL60:IM60"/>
    <mergeCell ref="IL66:IM66"/>
    <mergeCell ref="IL72:IM72"/>
    <mergeCell ref="IL78:IM78"/>
    <mergeCell ref="IL84:IM84"/>
    <mergeCell ref="HT115:HV115"/>
    <mergeCell ref="HW115:HY115"/>
    <mergeCell ref="II116:IK116"/>
    <mergeCell ref="IL116:IN116"/>
    <mergeCell ref="IR116:IS116"/>
    <mergeCell ref="IR112:IS112"/>
    <mergeCell ref="II113:IK113"/>
    <mergeCell ref="IL113:IN113"/>
    <mergeCell ref="IR113:IS113"/>
    <mergeCell ref="II114:IK114"/>
    <mergeCell ref="IL114:IN114"/>
    <mergeCell ref="IR114:IS114"/>
    <mergeCell ref="JA90:JB90"/>
    <mergeCell ref="JA96:JB96"/>
    <mergeCell ref="JA102:JB102"/>
    <mergeCell ref="JA108:JB108"/>
    <mergeCell ref="IX112:IZ112"/>
    <mergeCell ref="JA112:JC112"/>
    <mergeCell ref="IG118:IH118"/>
    <mergeCell ref="JA6:JB6"/>
    <mergeCell ref="JA12:JB12"/>
    <mergeCell ref="JA18:JB18"/>
    <mergeCell ref="JA24:JB24"/>
    <mergeCell ref="JA30:JB30"/>
    <mergeCell ref="JA36:JB36"/>
    <mergeCell ref="JA42:JB42"/>
    <mergeCell ref="JA48:JB48"/>
    <mergeCell ref="JA54:JB54"/>
    <mergeCell ref="JA60:JB60"/>
    <mergeCell ref="JA66:JB66"/>
    <mergeCell ref="JA72:JB72"/>
    <mergeCell ref="JA78:JB78"/>
    <mergeCell ref="JA84:JB84"/>
    <mergeCell ref="II115:IK115"/>
    <mergeCell ref="IL115:IN115"/>
    <mergeCell ref="IR115:IS115"/>
    <mergeCell ref="IV118:IW118"/>
    <mergeCell ref="IX115:IZ115"/>
    <mergeCell ref="JA115:JC115"/>
    <mergeCell ref="JG115:JH115"/>
    <mergeCell ref="IX116:IZ116"/>
    <mergeCell ref="JA116:JC116"/>
    <mergeCell ref="JG116:JH116"/>
    <mergeCell ref="JG112:JH112"/>
    <mergeCell ref="IX113:IZ113"/>
    <mergeCell ref="JA113:JC113"/>
    <mergeCell ref="JG113:JH113"/>
    <mergeCell ref="IX114:IZ114"/>
    <mergeCell ref="JA114:JC114"/>
    <mergeCell ref="JG114:JH1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</vt:i4>
      </vt:variant>
    </vt:vector>
  </HeadingPairs>
  <TitlesOfParts>
    <vt:vector size="29" baseType="lpstr">
      <vt:lpstr>Front Page</vt:lpstr>
      <vt:lpstr>Back Page</vt:lpstr>
      <vt:lpstr>13</vt:lpstr>
      <vt:lpstr>14</vt:lpstr>
      <vt:lpstr>15</vt:lpstr>
      <vt:lpstr>16</vt:lpstr>
      <vt:lpstr>17</vt:lpstr>
      <vt:lpstr>Weekly</vt:lpstr>
      <vt:lpstr>Teams</vt:lpstr>
      <vt:lpstr>Ind Highs</vt:lpstr>
      <vt:lpstr>Schedule</vt:lpstr>
      <vt:lpstr>Printable Schedule</vt:lpstr>
      <vt:lpstr>Rules-Notes</vt:lpstr>
      <vt:lpstr>Prize List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'Back Page'!Print_Area</vt:lpstr>
      <vt:lpstr>'Front Page'!Print_Area</vt:lpstr>
      <vt:lpstr>'Rules-Notes'!Print_Area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Laptop</dc:creator>
  <cp:lastModifiedBy>fdeluca</cp:lastModifiedBy>
  <cp:lastPrinted>2014-07-25T00:42:34Z</cp:lastPrinted>
  <dcterms:created xsi:type="dcterms:W3CDTF">2013-05-10T19:36:31Z</dcterms:created>
  <dcterms:modified xsi:type="dcterms:W3CDTF">2014-07-28T16:46:18Z</dcterms:modified>
</cp:coreProperties>
</file>